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10" yWindow="45" windowWidth="13035" windowHeight="12285" activeTab="2"/>
  </bookViews>
  <sheets>
    <sheet name="Krycí list" sheetId="1" r:id="rId1"/>
    <sheet name="Rekapitulace" sheetId="2" r:id="rId2"/>
    <sheet name="Rozpocet" sheetId="3" r:id="rId3"/>
    <sheet name="#Figury" sheetId="4" state="hidden" r:id="rId4"/>
  </sheets>
  <definedNames>
    <definedName name="_xlnm.Print_Titles" localSheetId="2">'Rozpocet'!$11:$13</definedName>
  </definedNames>
  <calcPr fullCalcOnLoad="1"/>
</workbook>
</file>

<file path=xl/sharedStrings.xml><?xml version="1.0" encoding="utf-8"?>
<sst xmlns="http://schemas.openxmlformats.org/spreadsheetml/2006/main" count="11724" uniqueCount="2238">
  <si>
    <t>Název stavby</t>
  </si>
  <si>
    <t>STAVEBNÍ ÚPRAVY ČESKOBRATRSKÁ 16 OSTRAVA</t>
  </si>
  <si>
    <t>JKSO</t>
  </si>
  <si>
    <t xml:space="preserve"> </t>
  </si>
  <si>
    <t>Kód stavby</t>
  </si>
  <si>
    <t>N14-163</t>
  </si>
  <si>
    <t>Název objektu</t>
  </si>
  <si>
    <t>D.1.1. - ARCHITEKTONICKO - STAVEBNÍ ŘEŠENÍ</t>
  </si>
  <si>
    <t>EČO</t>
  </si>
  <si>
    <t>Kód objektu</t>
  </si>
  <si>
    <t>91-doplnění</t>
  </si>
  <si>
    <t>Název části</t>
  </si>
  <si>
    <t>Místo</t>
  </si>
  <si>
    <t>Kód části</t>
  </si>
  <si>
    <t>Název podčásti</t>
  </si>
  <si>
    <t>Kód podčásti</t>
  </si>
  <si>
    <t>IČ</t>
  </si>
  <si>
    <t>DIČ</t>
  </si>
  <si>
    <t>Objednatel</t>
  </si>
  <si>
    <t>Projektant</t>
  </si>
  <si>
    <t>Zhotovitel</t>
  </si>
  <si>
    <t>Rozpočet číslo</t>
  </si>
  <si>
    <t>Zpracoval</t>
  </si>
  <si>
    <t>Dne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</si>
  <si>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</si>
  <si>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</si>
  <si>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</si>
  <si>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</si>
  <si>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</si>
  <si>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</si>
  <si>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</si>
  <si>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</si>
  <si>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</si>
  <si>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</si>
  <si>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</si>
  <si>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</si>
  <si>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</si>
  <si>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</si>
  <si>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</si>
  <si>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</si>
  <si>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</si>
  <si>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%</t>
  </si>
  <si>
    <t>Montáž</t>
  </si>
  <si>
    <t>PSV</t>
  </si>
  <si>
    <t>"M"</t>
  </si>
  <si>
    <t>Ostatní</t>
  </si>
  <si>
    <t>ZRN (ř. 1-6)</t>
  </si>
  <si>
    <t>NUS (ř. 13-18)</t>
  </si>
  <si>
    <t>HZS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</si>
  <si>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</si>
  <si>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</si>
  <si>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</si>
  <si>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</si>
  <si>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</si>
  <si>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</si>
  <si>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</si>
  <si>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</si>
  <si>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</si>
  <si>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</si>
  <si>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</si>
  <si>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</si>
  <si>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</si>
  <si>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</si>
  <si>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</si>
  <si>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</si>
  <si>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</si>
  <si>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</si>
  <si>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</si>
  <si>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</si>
  <si>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</si>
  <si>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</si>
  <si>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</si>
  <si>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</si>
  <si>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</si>
  <si>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</si>
  <si>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</si>
  <si>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</si>
  <si>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</si>
  <si>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</si>
  <si>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</si>
  <si>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</si>
  <si>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</si>
  <si>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</si>
  <si>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</si>
  <si>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</si>
  <si>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Typ položky</t>
  </si>
  <si>
    <t>Úroveň</t>
  </si>
  <si>
    <t>Práce a dodávky HSV</t>
  </si>
  <si>
    <t>0</t>
  </si>
  <si>
    <t>1</t>
  </si>
  <si>
    <t>Zemní práce</t>
  </si>
  <si>
    <t>K</t>
  </si>
  <si>
    <t>221</t>
  </si>
  <si>
    <t>113106123</t>
  </si>
  <si>
    <t xml:space="preserve">Rozebrání dlažeb nebo dílců komunikací a zpevněných ploch z kloubové betonové dlažby </t>
  </si>
  <si>
    <t>m2</t>
  </si>
  <si>
    <t>2</t>
  </si>
  <si>
    <t>"kompletní provedení dle specif.PD, vč. všech souvisejících prací a dodávek-v.č.D.1.1b-01,25,51-57,C3,TZ"</t>
  </si>
  <si>
    <t>-1</t>
  </si>
  <si>
    <t>(800,0)</t>
  </si>
  <si>
    <t>"ostatní nespecifikované" 80,0</t>
  </si>
  <si>
    <t>Součet</t>
  </si>
  <si>
    <t>4</t>
  </si>
  <si>
    <t>113107131</t>
  </si>
  <si>
    <t>Odstranění podkladu pl do 50 m2 z betonu prostého tl 150 mm</t>
  </si>
  <si>
    <t>3</t>
  </si>
  <si>
    <t>113151114</t>
  </si>
  <si>
    <t>Odstranění živičného krytu pl do 500 m2 tl 50 mm s naložením</t>
  </si>
  <si>
    <t>(50,0)</t>
  </si>
  <si>
    <t>001</t>
  </si>
  <si>
    <t>115101203</t>
  </si>
  <si>
    <t>Čerpání vody na dopravní výšku do 10 m průměrný přítok do 2000 l/min</t>
  </si>
  <si>
    <t>hod</t>
  </si>
  <si>
    <t>"předpoklad" 50,0</t>
  </si>
  <si>
    <t>5</t>
  </si>
  <si>
    <t>115101303</t>
  </si>
  <si>
    <t>Pohotovost čerpací soupravy pro dopravní výšku do 10 m přítok do 2000 l/min</t>
  </si>
  <si>
    <t>den</t>
  </si>
  <si>
    <t>"předpoklad" 60,0</t>
  </si>
  <si>
    <t>6</t>
  </si>
  <si>
    <t>122301102</t>
  </si>
  <si>
    <t>Odkopávky a prokopávky nezapažené v hornině tř. 4 objem do 1000 m3</t>
  </si>
  <si>
    <t>m3</t>
  </si>
  <si>
    <t>(800,0*1,1)*0,4</t>
  </si>
  <si>
    <t>7</t>
  </si>
  <si>
    <t>131301102</t>
  </si>
  <si>
    <t>Hloubení jam nezapažených v hornině tř. 4 objemu do 1000 m3</t>
  </si>
  <si>
    <t>(48,8*3,5*2,0)</t>
  </si>
  <si>
    <t>(7*3,0*2,0)+(6*2,0*2,0)</t>
  </si>
  <si>
    <t>8</t>
  </si>
  <si>
    <t>139711101</t>
  </si>
  <si>
    <t>Vykopávky v uzavřených prostorách v hornině tř. 1 až 4</t>
  </si>
  <si>
    <t>(hlína, sypanina, suť)</t>
  </si>
  <si>
    <t>"viz tabulky místností - BP" (195,0*0,2)+(495,6*0,2)</t>
  </si>
  <si>
    <t>9</t>
  </si>
  <si>
    <t>151101101</t>
  </si>
  <si>
    <t>Zřízení příložného pažení a rozepření stěn rýh hl do 2 m</t>
  </si>
  <si>
    <t>10</t>
  </si>
  <si>
    <t>151101111</t>
  </si>
  <si>
    <t>Odstranění příložného pažení a rozepření stěn rýh hl do 2 m</t>
  </si>
  <si>
    <t>(48,8*1,1)*2,0</t>
  </si>
  <si>
    <t>11</t>
  </si>
  <si>
    <t>002</t>
  </si>
  <si>
    <t>155282212</t>
  </si>
  <si>
    <t>Očištění ploch tlakovou vodou - vnějších stěn spodní stavby</t>
  </si>
  <si>
    <t>(48,8*2,0)*1,1</t>
  </si>
  <si>
    <t>12</t>
  </si>
  <si>
    <t>161101101</t>
  </si>
  <si>
    <t>Svislé přemístění výkopku z horniny tř. 1 až 4 hl výkopu do 2,5 m</t>
  </si>
  <si>
    <t>13</t>
  </si>
  <si>
    <t>161101501</t>
  </si>
  <si>
    <t>Svislé přemístění výkopku nošením svisle do v 3 m v hornině tř. 1 až 4</t>
  </si>
  <si>
    <t>14</t>
  </si>
  <si>
    <t>162201201</t>
  </si>
  <si>
    <t>Vodorovné přemístění do 10 m nošením výkopku z horniny tř. 1 až 4</t>
  </si>
  <si>
    <t>15</t>
  </si>
  <si>
    <t>162201209</t>
  </si>
  <si>
    <t>Příplatek k vodorovnému přemístění nošením ZKD 10 m nošení výkopku z horniny tř. 1 až 4</t>
  </si>
  <si>
    <t>16</t>
  </si>
  <si>
    <t>162701105</t>
  </si>
  <si>
    <t>Vodorovné přemístění do 10000 m výkopku z horniny tř. 1 až 4</t>
  </si>
  <si>
    <t>(138,12)</t>
  </si>
  <si>
    <t>(341,6/2)+(352,0)+(66,0)</t>
  </si>
  <si>
    <t>17</t>
  </si>
  <si>
    <t>469</t>
  </si>
  <si>
    <t>167111000</t>
  </si>
  <si>
    <t>Naložení výkopku ručně hornina třídy 1-4</t>
  </si>
  <si>
    <t>18</t>
  </si>
  <si>
    <t>167151000</t>
  </si>
  <si>
    <t>Naložení výkopku strojně z hornin třídy 1-4</t>
  </si>
  <si>
    <t>(588,8)+(170,8*2)</t>
  </si>
  <si>
    <t>19</t>
  </si>
  <si>
    <t>171201201</t>
  </si>
  <si>
    <t>Uložení sypaniny na skládky</t>
  </si>
  <si>
    <t>20</t>
  </si>
  <si>
    <t>171201211</t>
  </si>
  <si>
    <t>Poplatek za uložení odpadu ze sypaniny na skládce (skládkovné)</t>
  </si>
  <si>
    <t>t</t>
  </si>
  <si>
    <t>21</t>
  </si>
  <si>
    <t>174101101</t>
  </si>
  <si>
    <t>Zásyp jam, šachet rýh nebo kolem objektů sypaninou se zhutněním</t>
  </si>
  <si>
    <t>(341,6/2)</t>
  </si>
  <si>
    <t>22</t>
  </si>
  <si>
    <t>162201102</t>
  </si>
  <si>
    <t>Vodorovné přemístění do 50 m výkopku z horniny tř. 1 až 4</t>
  </si>
  <si>
    <t>23</t>
  </si>
  <si>
    <t>174102R02</t>
  </si>
  <si>
    <t xml:space="preserve">Zásyp jam a kolem objektů - externím zhutnitelným materiálem (0-63 mm) vč. jeho dodávky , hutněno po vrstvách á 300 mm </t>
  </si>
  <si>
    <t>24</t>
  </si>
  <si>
    <t>174102R03</t>
  </si>
  <si>
    <t xml:space="preserve">Zásyp v uzavřených prostorách - externím zhutnitelným materiálem </t>
  </si>
  <si>
    <t>"kompletní provedení dle specifikace PD a TZ vč. všech souvisejících prací a dodávek"</t>
  </si>
  <si>
    <t>-dodávka materiálů, veškeré přesuny, uložení, hutnění</t>
  </si>
  <si>
    <t>"bývalý průjezd 1.PP"</t>
  </si>
  <si>
    <t>-hutněno max vrstvy á 300 mm - specifikace dle PD a TZ</t>
  </si>
  <si>
    <t>"fr. 16-32 mm" 28,9*1,5</t>
  </si>
  <si>
    <t>"fr. 8-16 mm" 28,9*0,15</t>
  </si>
  <si>
    <t>25</t>
  </si>
  <si>
    <t>181102302</t>
  </si>
  <si>
    <t>Úprava pláně v zářezech se zhutněním</t>
  </si>
  <si>
    <t>(800,0*1,1)+(48,8*3,5)+(66,0)</t>
  </si>
  <si>
    <t>"podlahové konstrukce - viz výpis podlah NP, 1.PP" 763,0</t>
  </si>
  <si>
    <t>Zakládání</t>
  </si>
  <si>
    <t>26</t>
  </si>
  <si>
    <t>213311141</t>
  </si>
  <si>
    <t>Polštáře zhutněné pod základy ze štěrkopísku tříděného</t>
  </si>
  <si>
    <t>((7*3*0,15)+(6*2*0,15))*1,1</t>
  </si>
  <si>
    <t>27</t>
  </si>
  <si>
    <t>011</t>
  </si>
  <si>
    <t>274361821</t>
  </si>
  <si>
    <t>Výztuž základových pásů betonářskou ocelí 10 505 (R)</t>
  </si>
  <si>
    <t>10,0*((16,73*0,85*1,15)+(11,65*0,85*1,15))/1000</t>
  </si>
  <si>
    <t>28</t>
  </si>
  <si>
    <t>279113133</t>
  </si>
  <si>
    <t>Základová zeď tl do 250 mm z tvárnic ztraceného bednění včetně výplně z betonu tř. C 20/25</t>
  </si>
  <si>
    <t>(16,73*0,85*1,15)+(11,65*0,85*1,15)</t>
  </si>
  <si>
    <t>Svislé a kompletní konstrukce</t>
  </si>
  <si>
    <t>29</t>
  </si>
  <si>
    <t>311231124</t>
  </si>
  <si>
    <t>Zazdívky drážek a rýh (DR) ve zdivu ceihelném z cihel CP dl 290 mm na MVC vč. hrubé jednovrstvé omítka MVC drážek tl. do 30 mm</t>
  </si>
  <si>
    <t>"kompletní provedení dle specif.PD, vč. všech souvisejících prací a dodávek-v.č.D.1.1b-34-38,TZ"</t>
  </si>
  <si>
    <t>(13,889)</t>
  </si>
  <si>
    <t>30</t>
  </si>
  <si>
    <t>311231120</t>
  </si>
  <si>
    <t xml:space="preserve">Zdivo atikové z cihel CP dl 290 mm , vč. ukotvení ke stávajícím kcím - vzhled dle původních vyzdívek vč. povrchových úprav </t>
  </si>
  <si>
    <t>"kompletní provedení dle specif.PD, vč. všech souvisejících prací a dodávek-v.č.D.1.1b-25-31,51-57,TZ"</t>
  </si>
  <si>
    <t>(27,0*1,1)</t>
  </si>
  <si>
    <t>31</t>
  </si>
  <si>
    <t>311231121</t>
  </si>
  <si>
    <t>Zdivo komínové - režné, spárované z cihel CP , vč. betonových hlav z betonu C 20/25 + ochranný nátěr dle specifikace</t>
  </si>
  <si>
    <t>(33,024)*1,15</t>
  </si>
  <si>
    <t>32</t>
  </si>
  <si>
    <t>311231127</t>
  </si>
  <si>
    <t xml:space="preserve">Zazívky a zdivo nosné z cihel CP dl 290 mm , vč. ukotvení ke stávajícím kcím  </t>
  </si>
  <si>
    <t>(33,0)+(6,5+6,5+2,5+4,5+2,0)</t>
  </si>
  <si>
    <t>"ostatní zdivo uvolněné při bouracích pracech - předpoklad" 55,0</t>
  </si>
  <si>
    <t>33</t>
  </si>
  <si>
    <t>"kompletní provedení dle specifikace PD a TZ vč. všech souvisejících prací a dodávek-v.č.D.1.1b-32-33, TZ, výpis prvků"</t>
  </si>
  <si>
    <t>"odhadní množství" (3,0*1,3)</t>
  </si>
  <si>
    <t>34</t>
  </si>
  <si>
    <t>"kompletní provedení dle specif.PD, vč. všech souvisejících prací a dodávek-v.č.D.1.1b-01-24,TZ"</t>
  </si>
  <si>
    <t>"dočasné konstrukce" (20,5)</t>
  </si>
  <si>
    <t>35</t>
  </si>
  <si>
    <t>311232229</t>
  </si>
  <si>
    <t xml:space="preserve">Zazdění/obezdění prostupů (PT) vč. dočištění a zaomítání MC maltou </t>
  </si>
  <si>
    <t>(7,245)</t>
  </si>
  <si>
    <t>36</t>
  </si>
  <si>
    <t>311238112</t>
  </si>
  <si>
    <t>(194,6)+(124,2+105,0+105,0+40,0+15,0)</t>
  </si>
  <si>
    <t>37</t>
  </si>
  <si>
    <t>PK</t>
  </si>
  <si>
    <t>311250500</t>
  </si>
  <si>
    <t xml:space="preserve">Provedení ověření funkčnosti komínových průduchů + zaslepení nefunkčních komínových průduchů (ztracené bednění + zabetonování C 16/20) </t>
  </si>
  <si>
    <t>soubor</t>
  </si>
  <si>
    <t>(1,0)</t>
  </si>
  <si>
    <t>38</t>
  </si>
  <si>
    <t>317168111</t>
  </si>
  <si>
    <t>Překlad keramický plochý š 11,5 cm dl 100 cm</t>
  </si>
  <si>
    <t>kus</t>
  </si>
  <si>
    <t>39</t>
  </si>
  <si>
    <t>317168112</t>
  </si>
  <si>
    <t>Překlad keramický plochý š 11,5 cm dl 125 cm</t>
  </si>
  <si>
    <t>40</t>
  </si>
  <si>
    <t>317168113</t>
  </si>
  <si>
    <t>Překlad keramický plochý š 11,5 cm dl 150 cm</t>
  </si>
  <si>
    <t>41</t>
  </si>
  <si>
    <t>317168116</t>
  </si>
  <si>
    <t>Překlad keramický plochý š 11,5 cm dl 225 cm</t>
  </si>
  <si>
    <t>42</t>
  </si>
  <si>
    <t>317168120</t>
  </si>
  <si>
    <t>Překlad keramický plochý š 14,5 cm dl 75 cm</t>
  </si>
  <si>
    <t>43</t>
  </si>
  <si>
    <t>317168121</t>
  </si>
  <si>
    <t>Překlad keramický plochý š 14,5 cm dl 100 cm</t>
  </si>
  <si>
    <t>44</t>
  </si>
  <si>
    <t>317168122</t>
  </si>
  <si>
    <t>Překlad keramický plochý š 14,5 cm dl 125 cm</t>
  </si>
  <si>
    <t>45</t>
  </si>
  <si>
    <t>317168126</t>
  </si>
  <si>
    <t>Překlad keramický plochý š 14,5 cm dl 225 cm</t>
  </si>
  <si>
    <t>46</t>
  </si>
  <si>
    <t>317168128</t>
  </si>
  <si>
    <t>Překlad keramický plochý š 14,5 cm dl 275 cm</t>
  </si>
  <si>
    <t>47</t>
  </si>
  <si>
    <t>014</t>
  </si>
  <si>
    <t>319201311</t>
  </si>
  <si>
    <t>Vyrovnání nerovného povrchu zdiva tl do 30 mm maltou</t>
  </si>
  <si>
    <t>48</t>
  </si>
  <si>
    <t>319202321</t>
  </si>
  <si>
    <t>Vyrovnání nerovného povrchu zdiva tl do 80 mm přizděním</t>
  </si>
  <si>
    <t>49</t>
  </si>
  <si>
    <t>321851001</t>
  </si>
  <si>
    <t>SL1 - D+M zesílení zděného pilíře, v= 3760 mm</t>
  </si>
  <si>
    <t>-otlučení omítek na čisté zdivo</t>
  </si>
  <si>
    <t>-nefunkční komínový průduch - zalít betonem C 20/25</t>
  </si>
  <si>
    <t>-vyvrtání průrazů</t>
  </si>
  <si>
    <t>-zasílení pilíře opásáním (681,95 kg OK)</t>
  </si>
  <si>
    <t>-zakrytí prvků omítkou MC</t>
  </si>
  <si>
    <t>50</t>
  </si>
  <si>
    <t>340291122</t>
  </si>
  <si>
    <t>Dodatečné ukotvení příček k cihelným konstrukcím plochými nerezovými kotvami tl příčky přes 100 mm</t>
  </si>
  <si>
    <t>m</t>
  </si>
  <si>
    <t>51</t>
  </si>
  <si>
    <t>342248131</t>
  </si>
  <si>
    <t>Příčky zvukově izolační keramické tl 115 mm pevnosti P10 na MVC (Rw 47 dB)</t>
  </si>
  <si>
    <t>(617,312)+(2,6*7,72)+(4,2*17,05)+(3,5*150,18)</t>
  </si>
  <si>
    <t>52</t>
  </si>
  <si>
    <t>342248141</t>
  </si>
  <si>
    <t>Příčky z cihel broušených keramických tl 115 mm pevnosti P10 s lepenými žebry</t>
  </si>
  <si>
    <t>4,2*(44,68+67,02+67,02)*2</t>
  </si>
  <si>
    <t>3,5*(19,005)*2</t>
  </si>
  <si>
    <t>53</t>
  </si>
  <si>
    <t>342248142</t>
  </si>
  <si>
    <t>Příčky z cihel broušených keramické tl 140 mm pevnosti P10 s lepenými žebry</t>
  </si>
  <si>
    <t>(1080,238)+(2,6*18,685)+(4,2*219,335)+(11,25*4)+(18,7*3,5)</t>
  </si>
  <si>
    <t>54</t>
  </si>
  <si>
    <t>342272523</t>
  </si>
  <si>
    <t>Přizdívky tl 150 mm z pórobetonových přesných hladkých příčkovek objemové hmotnosti 500 kg/m3</t>
  </si>
  <si>
    <t>(1,5*1,25*38,0)</t>
  </si>
  <si>
    <t>55</t>
  </si>
  <si>
    <t>346288385</t>
  </si>
  <si>
    <t>Plentování oboustranné v do 300 mm válcovaných nosníků cihlami+MC+výztužné pletivo</t>
  </si>
  <si>
    <t>Vodorovné konstrukce</t>
  </si>
  <si>
    <t>56</t>
  </si>
  <si>
    <t>411121232</t>
  </si>
  <si>
    <t>Montáž prefabrikovaných ŽB stropů ze stropních desek dl do 1800 mm</t>
  </si>
  <si>
    <t>57</t>
  </si>
  <si>
    <t>M</t>
  </si>
  <si>
    <t>MAT</t>
  </si>
  <si>
    <t>593411R00</t>
  </si>
  <si>
    <t xml:space="preserve">deska stropní plná PZD 1200/300/90 mm </t>
  </si>
  <si>
    <t>58</t>
  </si>
  <si>
    <t>411321414</t>
  </si>
  <si>
    <t>Stropy ze ŽB tř. C 25/30 XC1, Dmax 8 mm</t>
  </si>
  <si>
    <t xml:space="preserve">"kompletní provedení ve specifikaci dle PD a TZ vč. všech souvisejících prací a dodávek-v.č.D1.2c-01-04,TZ" </t>
  </si>
  <si>
    <t>"D1" (8,4*17,3)*0,435*1,1</t>
  </si>
  <si>
    <t>"D2" (7,95*2,35*0,20)*1,1</t>
  </si>
  <si>
    <t>59</t>
  </si>
  <si>
    <t>411351101</t>
  </si>
  <si>
    <t xml:space="preserve">Zřízení bednění stropů </t>
  </si>
  <si>
    <t>(8,4*17,3)+(7,95*2,35)</t>
  </si>
  <si>
    <t>60</t>
  </si>
  <si>
    <t>411351102</t>
  </si>
  <si>
    <t xml:space="preserve">Odstranění bednění stropů </t>
  </si>
  <si>
    <t>61</t>
  </si>
  <si>
    <t>411354173</t>
  </si>
  <si>
    <t>Zřízení podpěrné konstrukce stropů v do 4 m pro zatížení do 12 kPa</t>
  </si>
  <si>
    <t>62</t>
  </si>
  <si>
    <t>411354174</t>
  </si>
  <si>
    <t>Odstranění podpěrné konstrukce stropů v do 4 m pro zatížení do 12 kPa</t>
  </si>
  <si>
    <t>63</t>
  </si>
  <si>
    <t>411361821</t>
  </si>
  <si>
    <t>Výztuž stropů betonářskou ocelí 10 505</t>
  </si>
  <si>
    <t>"D1" (5,275*1,15)</t>
  </si>
  <si>
    <t>"D2" (0,05*1,15)</t>
  </si>
  <si>
    <t>64</t>
  </si>
  <si>
    <t>411362021</t>
  </si>
  <si>
    <t>Výztuž stropů svařovanými sítěmi Kari</t>
  </si>
  <si>
    <t>"D2 - 150/150/5/5" (0,045*1,3)</t>
  </si>
  <si>
    <t>65</t>
  </si>
  <si>
    <t>413231211</t>
  </si>
  <si>
    <t>Zazdívka zhlaví stropních trámů průřezu do 20000 mm2</t>
  </si>
  <si>
    <t>66</t>
  </si>
  <si>
    <t>413231231</t>
  </si>
  <si>
    <t>Zazdívka zhlaví stropních trámů průřezu přes 40000 mm2</t>
  </si>
  <si>
    <t>67</t>
  </si>
  <si>
    <t>413232231</t>
  </si>
  <si>
    <t>Zazdívka zhlaví válcovaných nosníků v přes 300 mm</t>
  </si>
  <si>
    <t>68</t>
  </si>
  <si>
    <t>430321414</t>
  </si>
  <si>
    <t>Schodišťová konstrukce a rampa ze ŽB tř. C 25/30, XC2, Dmy = 8 mm</t>
  </si>
  <si>
    <t>1,1*(36,3*1,3*0,35)+(4*2,6*0,2)</t>
  </si>
  <si>
    <t>1,1*(2,25*1,7*0,35)</t>
  </si>
  <si>
    <t>69</t>
  </si>
  <si>
    <t>430361821</t>
  </si>
  <si>
    <t>Výztuž schodišťové konstrukce a rampy betonářskou ocelí 10 505</t>
  </si>
  <si>
    <t>(0,06+0,06)*1,15</t>
  </si>
  <si>
    <t>70</t>
  </si>
  <si>
    <t>430362021</t>
  </si>
  <si>
    <t>Výztuž schodišťové konstrukce a rampy svařovanými sítěmi Kari</t>
  </si>
  <si>
    <t>(0,13+0,13)*1,3</t>
  </si>
  <si>
    <t>71</t>
  </si>
  <si>
    <t>431352225</t>
  </si>
  <si>
    <t>Zřízení bednění schodišť a ramp , bez rozlišení vč. podpěrné konstrukce</t>
  </si>
  <si>
    <t>(36,4*1,3)+(4*2,6)+(85*1,3*0,2)</t>
  </si>
  <si>
    <t>(2,25*1,7)+(7*1,7*0,2)</t>
  </si>
  <si>
    <t>72</t>
  </si>
  <si>
    <t>431353326</t>
  </si>
  <si>
    <t>Odstranění bednění schodišť a ramp , bez rozlišení vč. podpěrné konstrukce</t>
  </si>
  <si>
    <t>73</t>
  </si>
  <si>
    <t>211</t>
  </si>
  <si>
    <t>451315114</t>
  </si>
  <si>
    <t>Podkladní nebo výplňová vrstva z betonu C 12/15 tl do 100 mm</t>
  </si>
  <si>
    <t>"viz skladba podlahových konstrukcí - NP" 790,5</t>
  </si>
  <si>
    <t>74</t>
  </si>
  <si>
    <t>451315126</t>
  </si>
  <si>
    <t>Podkladní nebo výplňová vrstva z betonu C 20/25 tl do 150 mm</t>
  </si>
  <si>
    <t>75</t>
  </si>
  <si>
    <t>631362021</t>
  </si>
  <si>
    <t>Výztuž podkladních betonů svařovanými sítěmi Kari</t>
  </si>
  <si>
    <t>"předpoklad 100/100/6/6 mm" 790,5*2*6,5/1000</t>
  </si>
  <si>
    <t>Komunikace</t>
  </si>
  <si>
    <t>76</t>
  </si>
  <si>
    <t>564201111</t>
  </si>
  <si>
    <t>Podklad nebo podsyp ze štěrkopísku ŠP tl 30 mm</t>
  </si>
  <si>
    <t>"skladba NP30, fr. 4-8 mm" 800,0*1,05</t>
  </si>
  <si>
    <t>77</t>
  </si>
  <si>
    <t>564231111</t>
  </si>
  <si>
    <t>Podklad nebo podsyp ze štěrkopísku ŠP tl 100 mm</t>
  </si>
  <si>
    <t>"skladba NP30" 800,0*1,05</t>
  </si>
  <si>
    <t>78</t>
  </si>
  <si>
    <t>564721111</t>
  </si>
  <si>
    <t>Podklad z kameniva hrubého drceného vel. 38-16 mm tl 50 mm</t>
  </si>
  <si>
    <t>79</t>
  </si>
  <si>
    <t>564761111</t>
  </si>
  <si>
    <t>Podklad z kameniva hrubého drceného vel. 0-63 mm tl 200 mm</t>
  </si>
  <si>
    <t>80</t>
  </si>
  <si>
    <t>596211213</t>
  </si>
  <si>
    <t>Kladení zámkové dlažby komunikací pro pěší tl 80 mm skupiny A pl přes 300 m2</t>
  </si>
  <si>
    <t>81</t>
  </si>
  <si>
    <t>592450R70</t>
  </si>
  <si>
    <t>dlažba zámková tl. 8 cm přírodní - specifikace dle PD, TZ, standardů</t>
  </si>
  <si>
    <t>Úpravy povrchů, podlahy a osazování výplní</t>
  </si>
  <si>
    <t>82</t>
  </si>
  <si>
    <t>611142001</t>
  </si>
  <si>
    <t>Potažení vnitřních stropů sklovláknitým pletivem vtlačeným do tenkovrstvé hmoty</t>
  </si>
  <si>
    <t>"předpoklad 10% plochy" (1166,0+265,8)*0,1</t>
  </si>
  <si>
    <t>83</t>
  </si>
  <si>
    <t>611142012</t>
  </si>
  <si>
    <t>Potažení vnitřních stropů rabicovým pletivem</t>
  </si>
  <si>
    <t>"předpoklad" 143,18</t>
  </si>
  <si>
    <t>84</t>
  </si>
  <si>
    <t>611321111</t>
  </si>
  <si>
    <t>Vápenocementová omítka hrubá jednovrstvá zatřená vnitřních stropů rovných nanášená ručně</t>
  </si>
  <si>
    <t>(487,0+214,0+224,4+1,2+120,8+12,6)*1,1</t>
  </si>
  <si>
    <t>85</t>
  </si>
  <si>
    <t>611321191</t>
  </si>
  <si>
    <t>Příplatek k vápenocementové omítce vnitřních stropů za každých dalších 5 mm tloušťky ručně</t>
  </si>
  <si>
    <t>86</t>
  </si>
  <si>
    <t>611403399</t>
  </si>
  <si>
    <t>Hrubá výplň rýh ve stropech maltou</t>
  </si>
  <si>
    <t>"předpoklad 10% plochy" 143,18</t>
  </si>
  <si>
    <t>87</t>
  </si>
  <si>
    <t>611423431</t>
  </si>
  <si>
    <t>Oprava vnitřních omítek vápenných štukových stropů s tkaninou - stropy stávající k opravě</t>
  </si>
  <si>
    <t>88</t>
  </si>
  <si>
    <t>611423R55</t>
  </si>
  <si>
    <t xml:space="preserve">Oprava vnitřních omítek štukových stropů - REPLIKA ŠTUKOVÉ VÝZDOBY (m.č. 300) </t>
  </si>
  <si>
    <t>(59,9)*1,1</t>
  </si>
  <si>
    <t>89</t>
  </si>
  <si>
    <t>611471413</t>
  </si>
  <si>
    <t>Tenkovrstvá úprava stropů aktivovaným štukem s disperzní přilnavou přísadou tl do 3 mm</t>
  </si>
  <si>
    <t>90</t>
  </si>
  <si>
    <t>612142001</t>
  </si>
  <si>
    <t>Potažení vnitřních stěn sklovláknitým pletivem vtlačeným do tenkovrstvé hmoty</t>
  </si>
  <si>
    <t>"předpoklad 10% plochy" 20194,666*0,1</t>
  </si>
  <si>
    <t>91</t>
  </si>
  <si>
    <t>6121430R0</t>
  </si>
  <si>
    <t>Příplatek za dodávku a osazení systémových omítkových lišt, rohovníků a profilů vnitřních omítek stěn</t>
  </si>
  <si>
    <t>"množství vztaženo k celkové výměře povrchů stěn - viz TZ a popis stnadardů" 20194,666</t>
  </si>
  <si>
    <t>92</t>
  </si>
  <si>
    <t>612321121</t>
  </si>
  <si>
    <t>Vápenocementová omítka hladká jednovrstvá vnitřních stěn nanášená ručně</t>
  </si>
  <si>
    <t>93</t>
  </si>
  <si>
    <t>612321111</t>
  </si>
  <si>
    <t>Vápenocementová omítka hrubá jednovrstvá zatřená vnitřních stěn nanášená ručně</t>
  </si>
  <si>
    <t>(11368,866+8825,8)</t>
  </si>
  <si>
    <t>94</t>
  </si>
  <si>
    <t>612403399</t>
  </si>
  <si>
    <t>Hrubá výplň rýh ve vnitřních stěnách maltou</t>
  </si>
  <si>
    <t>"předpoklad 10% plochy" 2019,467</t>
  </si>
  <si>
    <t>95</t>
  </si>
  <si>
    <t>612471413</t>
  </si>
  <si>
    <t>Tenkovrstvá úprava vnitřních stěn tl do 3 mm aktivovaným štukem s disperzní přilnavou přísadou</t>
  </si>
  <si>
    <t>96</t>
  </si>
  <si>
    <t>612321191</t>
  </si>
  <si>
    <t>Příplatek k vápenocementové omítce vnitřních stěn za každých dalších 5 mm tloušťky ručně</t>
  </si>
  <si>
    <t>97</t>
  </si>
  <si>
    <t>613480018</t>
  </si>
  <si>
    <t>Potažení vnitřních stropů sklovláknitým pletivem vtlačením do tmele</t>
  </si>
  <si>
    <t>98</t>
  </si>
  <si>
    <t>620471401</t>
  </si>
  <si>
    <t>Vnější omítka tenkovrstvá mozaiková tl. do 4 mm</t>
  </si>
  <si>
    <t>"kompletní provedení dle specif.PD, vč. všech souvisejících prací a dodávek-v.č.D.1.1b-58-60,TZ"</t>
  </si>
  <si>
    <t>(19,15*1,4)*1,1</t>
  </si>
  <si>
    <t>99</t>
  </si>
  <si>
    <t>622142001</t>
  </si>
  <si>
    <t>Potažení vnějších stěn sklovláknitým pletivem vtlačeným do tenkovrstvé hmoty</t>
  </si>
  <si>
    <t>100</t>
  </si>
  <si>
    <t>622320041</t>
  </si>
  <si>
    <t>Vnější omítka štuková jednovrstvá MV tl. 3 mm stěn nanášená ručně, vč. příslušné systémové penetrace</t>
  </si>
  <si>
    <t>101</t>
  </si>
  <si>
    <t>622321121</t>
  </si>
  <si>
    <t>Vápenocementová omítka hladká jednovrstvá vnějších stěn nanášená ručně, vč. systémových lišt, rohovníků, začištění kolem výplní otvorů</t>
  </si>
  <si>
    <t>102</t>
  </si>
  <si>
    <t>622331101</t>
  </si>
  <si>
    <t>Cementová omítka hrubá jednovrstvá nezatřená vnějších stěn nanášená ručně</t>
  </si>
  <si>
    <t>103</t>
  </si>
  <si>
    <t>622331121</t>
  </si>
  <si>
    <t>Cementová omítka hladká jednovrstvá vnějších stěn nanášená ručně</t>
  </si>
  <si>
    <t>(49,7*1,5*1,1)+(55,5*1,5*1,1)</t>
  </si>
  <si>
    <t>104</t>
  </si>
  <si>
    <t>622422511</t>
  </si>
  <si>
    <t>Oprava vnějších omítek hladkých MV nebo MVC členitosti I nebo II v rozsahu do 50 %</t>
  </si>
  <si>
    <t>105</t>
  </si>
  <si>
    <t>622425921</t>
  </si>
  <si>
    <t>Oprava vnějších omítek štukových MV nebo MVC členitosti V - (oprava a doplnění štukových prvků)</t>
  </si>
  <si>
    <t>"dvorní část" (19,15*17,4)</t>
  </si>
  <si>
    <t>106</t>
  </si>
  <si>
    <t>622427521</t>
  </si>
  <si>
    <t>Oprava vnějších omítek štukových MV nebo MVC členitosti VII v rozsahu do 50 %</t>
  </si>
  <si>
    <t>"jednotková cena zohledňuje všechny výčnělky, výklenky, profilace a štukové prvky"</t>
  </si>
  <si>
    <t>"v jednotkové ceně zahrnuto doplnění/oprava/výměna všech štukových prvků na fasádě"</t>
  </si>
  <si>
    <t>((49,7*15,5)+(29*2,0)+(55,0*18,5))*1,25</t>
  </si>
  <si>
    <t>107</t>
  </si>
  <si>
    <t>6227283R1</t>
  </si>
  <si>
    <t>KZS stěn budov pod omítku deskami z XPS tl 100/40 mm s povrchovou úpravou</t>
  </si>
  <si>
    <t>"provedení dle specifikace PD, vč. všech souvisejících prací a dodávekl,TZ. detailů a specifikace fasád a popisu standardů"</t>
  </si>
  <si>
    <t>-příprava podkladu dle ČSN - otlučení nesoudržných částí (v rozsahu 20%) vč. přesunů a likvidace odpadů dle zákona o odpadech</t>
  </si>
  <si>
    <t>-příprava podkladu dle ČSN - očištění tlakovou vodou, doplnění otlučených částí - omítka vnější MVC tl. do 40 mm, vč. přesunů hmot</t>
  </si>
  <si>
    <t>-příprava podkladu dle ČSN - celoplošné otryskání omítek tlakovou vodou + hloubková systémová penetrace podkladu dle TP výrobce KZS</t>
  </si>
  <si>
    <t>-KZS - kompletní systém ETICS (lepící tmel, tepelný izolant (plocha , ostění/nadpraží), stěrkový tmel, výztužná tkanina, kotvení izolantu dle TP a PD)</t>
  </si>
  <si>
    <t>-systémové doplňky KZS dle ETICS - zakládací lišty, rohové lišty, okapničky, ukončovací lišty APU, parapetní lišty</t>
  </si>
  <si>
    <t>-povrchová úprava - mozaiková dekorativní omítka s pryskyřičným pojivem vč. systémové penetrace podkladu</t>
  </si>
  <si>
    <t>(30,88*(1,4+0,5))*1,1</t>
  </si>
  <si>
    <t>108</t>
  </si>
  <si>
    <t>6227283R2</t>
  </si>
  <si>
    <t>KZS stěn budov pod omítku deskami z MW tl 120/40 mm s povrchovou úpravou</t>
  </si>
  <si>
    <t>"provedení dle specifikace PD, vč. všech souvisejících prací a dodávekl,TZ. detailů a specifikace fasád, popis standardů"</t>
  </si>
  <si>
    <t>-povrchová úprava - tenkovrstvá probarvená silikonová omítka zrno 3 mm vč. systémové penetrace podkladu - viz stávající uliční fronta</t>
  </si>
  <si>
    <t>(30,88*(17,4))*1,1</t>
  </si>
  <si>
    <t>109</t>
  </si>
  <si>
    <t>622903110</t>
  </si>
  <si>
    <t>Mytí s odmaštěním vnějších omítek stupně složitosti 1 a 2 tlakovou vodou</t>
  </si>
  <si>
    <t>"v jednotkové ceně započítáno mechanické dočištění a hloubková penetrace podkladu"</t>
  </si>
  <si>
    <t>(30,88*17,4)+173,58</t>
  </si>
  <si>
    <t>110</t>
  </si>
  <si>
    <t>622903120</t>
  </si>
  <si>
    <t>Mytí s odmaštěním vnějších omítek stupně složitosti 3 a 4 tlakovou vodou</t>
  </si>
  <si>
    <t>(19,15*17,4)</t>
  </si>
  <si>
    <t>111</t>
  </si>
  <si>
    <t>622903140</t>
  </si>
  <si>
    <t>Mytí s odmaštěním vnějších omítek stupně složitosti 7 tlakovou vodou</t>
  </si>
  <si>
    <t>112</t>
  </si>
  <si>
    <t>623142R00</t>
  </si>
  <si>
    <t>Potažení vnitřních podlah sklovláknitým pletivem vtlačeným do tenkovrstvé hmoty</t>
  </si>
  <si>
    <t>-příprava podkladu, penetrace, dodávka výztužné tkaniny a tmelu, veškeré přesuny, kompletní montáže</t>
  </si>
  <si>
    <t>"viz skladba podlahových konstrukcí NS" 1673,5</t>
  </si>
  <si>
    <t>113</t>
  </si>
  <si>
    <t>631311116</t>
  </si>
  <si>
    <t>Mazanina tl do 80 mm z betonu prostého tř. C 25/30</t>
  </si>
  <si>
    <t>"viz skladba podlahových konstrukcí - NP" 568,8*0,04</t>
  </si>
  <si>
    <t>114</t>
  </si>
  <si>
    <t>631311136</t>
  </si>
  <si>
    <t>Mazanina tl do 240 mm z betonu prostého tř. C 25/30</t>
  </si>
  <si>
    <t>"viz skladba podlahových konstrukcí - NP" 152,4*0,125</t>
  </si>
  <si>
    <t>115</t>
  </si>
  <si>
    <t>632441R01</t>
  </si>
  <si>
    <t>Potěr cementový litý samonivelační tl 50-60 mm ze suchých směsí - CF-20</t>
  </si>
  <si>
    <t>"viz skladba podlahových konstrukcí NS - specifikace viz TZ a popis standardů" 1265,2</t>
  </si>
  <si>
    <t>-dodávka, veškeré přesuny, uložení, nivelace, dokončení dle TP výrobce, vč. dilatačních spár</t>
  </si>
  <si>
    <t>116</t>
  </si>
  <si>
    <t>632441R02</t>
  </si>
  <si>
    <t>Potěr cementový litý samonivelační tl 60 mm ze suchých směsí - CF-25</t>
  </si>
  <si>
    <t>"viz skladba podlahových konstrukcí NS - specifikace viz TZ a popis standardů" 204,1</t>
  </si>
  <si>
    <t>117</t>
  </si>
  <si>
    <t>632551R55</t>
  </si>
  <si>
    <t>Příplatek k betonovým mazaninám a potěrům za dodávku a osazení obvodových dilatačních pásků tl. min10 mm , v = min 150 mm</t>
  </si>
  <si>
    <t xml:space="preserve">"viz skladba podlahových konstrukcí NS - specifikace viz TZ a popis standardů" </t>
  </si>
  <si>
    <t>"množství vztaženo na půdorysnou plochu" 568,8+152,4+1265,2+204,1</t>
  </si>
  <si>
    <t>118</t>
  </si>
  <si>
    <t>632450R32</t>
  </si>
  <si>
    <t>Vyrovnávací sanační cementová malta podlahových konstrukcí tl do 30 mm ze suchých směsí provedený v ploše</t>
  </si>
  <si>
    <t>"viz skladba podlahových konstrukcí NS - specifikace viz TZ a popis standardů" 580,5</t>
  </si>
  <si>
    <t>-dodávka, veškeré přesuny, uložení, nivelace, dokončení dle TP výrobce</t>
  </si>
  <si>
    <t>119</t>
  </si>
  <si>
    <t>635111215</t>
  </si>
  <si>
    <t>Násyp pod podlahy se zhutněním</t>
  </si>
  <si>
    <t>specifikace dodávky - min 450 kg/m3</t>
  </si>
  <si>
    <t>"viz podlahové konstrukce- NP, do tl. 200 mm" 2613,6*0,2</t>
  </si>
  <si>
    <t>Ostatní konstrukce a práce-bourání</t>
  </si>
  <si>
    <t>Různé dokončovací konstrukce a práce pozemních staveb</t>
  </si>
  <si>
    <t>120</t>
  </si>
  <si>
    <t>950001801</t>
  </si>
  <si>
    <t xml:space="preserve">Provedení srovnání dna výkopu stavební překližkou - pro přesun VZT zařízení do 1.PP </t>
  </si>
  <si>
    <t>121</t>
  </si>
  <si>
    <t>950125051</t>
  </si>
  <si>
    <t xml:space="preserve">Ostatní nepředvídatelné práce </t>
  </si>
  <si>
    <t>122</t>
  </si>
  <si>
    <t>950125001</t>
  </si>
  <si>
    <t xml:space="preserve">Ostatní nespecifikované bourací a demontážní práce </t>
  </si>
  <si>
    <t>"vnitřní vybavení a zařízení, nábytek, vyrovnávací schodiště, strojní vybavení vč. podstavců" 250,0</t>
  </si>
  <si>
    <t>"ostatní vyklízecí práce - předpoklad" 200,0</t>
  </si>
  <si>
    <t>-Demontáže rozvodů, prvků a zařízení, vč. přesunů :</t>
  </si>
  <si>
    <t>"zdravotechnika" 75,0</t>
  </si>
  <si>
    <t>"elektroinstalace" 150,0</t>
  </si>
  <si>
    <t>"vzduchotechnika" 80,0</t>
  </si>
  <si>
    <t>"vytápění" 60,0</t>
  </si>
  <si>
    <t>"ostatní" 100,0</t>
  </si>
  <si>
    <t>123</t>
  </si>
  <si>
    <t>950125052</t>
  </si>
  <si>
    <t>Stavební a zednické výpomoce řemesel - techniky prostředí budov</t>
  </si>
  <si>
    <t>-vysekání drážek (max 200/200 mm) pro jednotlivé rozvody ve svislých a vodorovných konstrukcích</t>
  </si>
  <si>
    <t>-provedení prostupů a průrazů přes svislé a vodorovné konstrukce</t>
  </si>
  <si>
    <t>-přesuny a likvidace suti dle zákona o odpadech</t>
  </si>
  <si>
    <t>-zazdění drážek CP na MVC</t>
  </si>
  <si>
    <t>-zednické zapravení drážek pro rozvody - vyplnění drážek MVC - (hrubá)</t>
  </si>
  <si>
    <t>-zazdívky průrazů a prostupů vč. utěsnění dle TZ a PD</t>
  </si>
  <si>
    <t>-veškeré přesuny příslušných hmot</t>
  </si>
  <si>
    <t>"zdravotechnika" 450,0</t>
  </si>
  <si>
    <t>"elektroinstalace, AV" 350,0</t>
  </si>
  <si>
    <t>"MaR" 75,0</t>
  </si>
  <si>
    <t>"vytápění" 420,0</t>
  </si>
  <si>
    <t>"vzduchotechnika" 400,0</t>
  </si>
  <si>
    <t>"ostatní-předpoklad" 460,0</t>
  </si>
  <si>
    <t>124</t>
  </si>
  <si>
    <t>950125002</t>
  </si>
  <si>
    <t xml:space="preserve">Ochrana stávajících prvků, konstrukcí a výplně otvorů , které budou zachovány </t>
  </si>
  <si>
    <t xml:space="preserve">-ochranné předstěny a prachotěsné zábrany, ochrana výplní otvorů (rám+polykarbonátová výplň </t>
  </si>
  <si>
    <t>-bednění podlah z teraca - desky OSB tl. min 25 mm+dřevěné hranoly</t>
  </si>
  <si>
    <t>-bednění hlavního schodiště, zábradlí, bednění štukových výzdob (desky OSB tl. min 25 mm)</t>
  </si>
  <si>
    <t>-bednění stávajícího skleněného zádveří 1.NP (desky OSB tl. min 25 mm)</t>
  </si>
  <si>
    <t>-ochrana a zabednění kompletní výtahové šachty (konstrukce + OSB desky tl. min 25 mm)</t>
  </si>
  <si>
    <t>(7472,0)</t>
  </si>
  <si>
    <t>125</t>
  </si>
  <si>
    <t>006</t>
  </si>
  <si>
    <t>981000419</t>
  </si>
  <si>
    <t>Demolice, bourání kompletní konstrukce střechy vč. příslušenství a souvisejících konstrukcí - postupným rozebíráním</t>
  </si>
  <si>
    <t>"BS1-BS4 + nosné a související konstrukce + podchycení"</t>
  </si>
  <si>
    <t>-střešní krytiny vč. příslušenství a komponentů</t>
  </si>
  <si>
    <t>-podkladní konstrukce a vrstvy</t>
  </si>
  <si>
    <t>-kompletní tesařské kce a prvky krovu vč. příslušenství a komponentů</t>
  </si>
  <si>
    <t xml:space="preserve">-ostatní prvky a kce krovu </t>
  </si>
  <si>
    <t>-přesuny a likvidace odpadů dle zákona</t>
  </si>
  <si>
    <t>-zdvihací a jeřábová technika</t>
  </si>
  <si>
    <t>"jednotková cena vztažena na plochu střešní roviny"</t>
  </si>
  <si>
    <t>1,2*(608,0+180,0+110,0+257,0)</t>
  </si>
  <si>
    <t>126</t>
  </si>
  <si>
    <t>985125001</t>
  </si>
  <si>
    <t>Bourání/demontáž galerie v 1.NP - kompletní kce (ocel. sloupy, ocelové točité schodiště, nosná vodorovná/svislá kce, podlahové a nášlapné vrstvy, zábradlí)</t>
  </si>
  <si>
    <t xml:space="preserve">"v jednotkové ceně zahrnuta demolice, přesuny, likvidace odpadů dle zákona" </t>
  </si>
  <si>
    <t>"množství vztaženo k půdorysnému rozměru"</t>
  </si>
  <si>
    <t>(51,0)</t>
  </si>
  <si>
    <t>127</t>
  </si>
  <si>
    <t>985125002</t>
  </si>
  <si>
    <t xml:space="preserve">Demontáže lehkých příček (záchodové kabiny) - kompletní kce , vč. příslušenství </t>
  </si>
  <si>
    <t>(57,0*2,2)*1,15</t>
  </si>
  <si>
    <t>128</t>
  </si>
  <si>
    <t>985125003</t>
  </si>
  <si>
    <t>Demontáže a vybourání rozhledových stupňů hlediště (m.č.217) - kompletní kce , vč. příslušenství (nosná kce+povrchové úpravy)</t>
  </si>
  <si>
    <t>(7,525*7,93)*1,1</t>
  </si>
  <si>
    <t>129</t>
  </si>
  <si>
    <t>985125004</t>
  </si>
  <si>
    <t>Vybourání dřevěné klenby stropů (m.č. 300) - kompletní kce , vč. příslušenství (nosná kce+povrchové úpravy)</t>
  </si>
  <si>
    <t>(10,0*6,0)*1,25</t>
  </si>
  <si>
    <t>130</t>
  </si>
  <si>
    <t>985125005</t>
  </si>
  <si>
    <t>Demontáže a vybourání ocelového schodiště + vyvýšená OK (m.č. 312) - kompletní kce , vč. příslušenství (nosná kce+dřevěné stupně, podlaha, povrchové úpravy)</t>
  </si>
  <si>
    <t>"množství vztaženo k půdorysnému rozměru konstrukce"</t>
  </si>
  <si>
    <t>(15,0)</t>
  </si>
  <si>
    <t>131</t>
  </si>
  <si>
    <t>985125006</t>
  </si>
  <si>
    <t xml:space="preserve">Demontáže drátěného pletiva v= 2000 mm vč. branky - kompletní kce , vč. příslušenství (nosná kce+výplň) </t>
  </si>
  <si>
    <t>(9,1*1,1)</t>
  </si>
  <si>
    <t>132</t>
  </si>
  <si>
    <t>985125007</t>
  </si>
  <si>
    <t>Podpěrné a podchycující kce při provádění bouracích prací</t>
  </si>
  <si>
    <t>"zhotovitel nacení dle odborných zkušeností a dle návrhu technologického postupu"</t>
  </si>
  <si>
    <t>(3736,0)</t>
  </si>
  <si>
    <t>133</t>
  </si>
  <si>
    <t>985125008</t>
  </si>
  <si>
    <t xml:space="preserve">Sanace zdiva v místě uložení dřevěných trámů a nosníků </t>
  </si>
  <si>
    <t>"odhad : 1 m2/1 kus zhlaví" (72+157+129+24)*2</t>
  </si>
  <si>
    <t>134</t>
  </si>
  <si>
    <t>985125009</t>
  </si>
  <si>
    <t>Přespárování zdiva atikového, pozednicového a ostatního půdního maltou sanační s aditivem fungicidních a insekticidních látek</t>
  </si>
  <si>
    <t>(512,8)</t>
  </si>
  <si>
    <t>135</t>
  </si>
  <si>
    <t>985125R10</t>
  </si>
  <si>
    <t xml:space="preserve">Demontáže I-OSB nosníků v = 455 mm </t>
  </si>
  <si>
    <t>"viz skladby podlah - BP - množství vztaženo na půdorsnou plochu místnosti" 27,7</t>
  </si>
  <si>
    <t>136</t>
  </si>
  <si>
    <t>985125R20</t>
  </si>
  <si>
    <t xml:space="preserve">Oprava stávající kameninové dlažby tl. do 20 mm </t>
  </si>
  <si>
    <t>-přepokládané množství opravy - do 20%</t>
  </si>
  <si>
    <t>"viz skladby podlah - ST" 18,5</t>
  </si>
  <si>
    <t>Přesun hmot</t>
  </si>
  <si>
    <t>137</t>
  </si>
  <si>
    <t>999282211</t>
  </si>
  <si>
    <t xml:space="preserve">Přesun hmot pro opravy a údržbu budov </t>
  </si>
  <si>
    <t>138</t>
  </si>
  <si>
    <t>013</t>
  </si>
  <si>
    <t>978012191</t>
  </si>
  <si>
    <t>Otlučení vnitřních omítek MV nebo MVC stropů rákosových o rozsahu do 100 %</t>
  </si>
  <si>
    <t>(15,4+60,5+60,0+51,2+123,1+27,7+42,2+25,3+205,5+27,8+25,5+50,5)</t>
  </si>
  <si>
    <t>(99,5+51,3+386,7+135,5+56,4+64,9+12,6+135,1+124,1+36,5+60,0+58,0+25,8+27,5)</t>
  </si>
  <si>
    <t>139</t>
  </si>
  <si>
    <t>978011191</t>
  </si>
  <si>
    <t>Otlučení vnitřních omítek MV nebo MVC stropů o rozsahu do 100 %</t>
  </si>
  <si>
    <t>"stávající stropy na opravu" (41,0+39,7+30,7+7,1+98,3+16,6+4,3+28,1)</t>
  </si>
  <si>
    <t>140</t>
  </si>
  <si>
    <t>003</t>
  </si>
  <si>
    <t>949101111</t>
  </si>
  <si>
    <t>Lešení pomocné pro objekty pozemních staveb s lešeňovou podlahou v do 1,9 m zatížení do 150 kg/m2</t>
  </si>
  <si>
    <t>141</t>
  </si>
  <si>
    <t>949101112</t>
  </si>
  <si>
    <t>Lešení pomocné pro objekty pozemních staveb s lešeňovou podlahou v do 3,5 m zatížení do 150 kg/m2</t>
  </si>
  <si>
    <t>142</t>
  </si>
  <si>
    <t>952901114</t>
  </si>
  <si>
    <t>Vyčištění budov bytové a občanské výstavby při výšce podlaží přes 4 m</t>
  </si>
  <si>
    <t>143</t>
  </si>
  <si>
    <t>974031167</t>
  </si>
  <si>
    <t>Vysekání rýh ve zdivu cihelném hl do 250 mm š do 300 mm</t>
  </si>
  <si>
    <t>"D1" (51,4)*1,1</t>
  </si>
  <si>
    <t>144</t>
  </si>
  <si>
    <t>962032254</t>
  </si>
  <si>
    <t>Bourání zdiva půdního z cihel CP na jakoukoli maltu</t>
  </si>
  <si>
    <t>145</t>
  </si>
  <si>
    <t>941111122</t>
  </si>
  <si>
    <t>Montáž lešení řadového trubkového lehkého s podlahami zatížení do 200 kg/m2 š do 1,2 m v do 25 m</t>
  </si>
  <si>
    <t>"dvorní část" ((19,15*17,4)+(30,88*17,4)+(3*1,25*17,4))*1,1</t>
  </si>
  <si>
    <t>"uliční část" 1,1*((50*16,0)+(1,25*16,0)+(55,5*18,5)+(2*1,25*18,5))</t>
  </si>
  <si>
    <t>146</t>
  </si>
  <si>
    <t>941111222</t>
  </si>
  <si>
    <t>Příplatek k lešení řadovému trubkovému lehkému s podlahami š 1,2 m v 25 m za první a ZKD den použití</t>
  </si>
  <si>
    <t>147</t>
  </si>
  <si>
    <t>941111822</t>
  </si>
  <si>
    <t>Demontáž lešení řadového trubkového lehkého s podlahami zatížení do 200 kg/m2 š do 1,2 m v do 25 m</t>
  </si>
  <si>
    <t>148</t>
  </si>
  <si>
    <t>944511111</t>
  </si>
  <si>
    <t>Montáž ochranné sítě z textilie z umělých vláken</t>
  </si>
  <si>
    <t>149</t>
  </si>
  <si>
    <t>944511211</t>
  </si>
  <si>
    <t>Příplatek k ochranné síti za první a ZKD den použití</t>
  </si>
  <si>
    <t>150</t>
  </si>
  <si>
    <t>944511811</t>
  </si>
  <si>
    <t>Demontáž ochranné sítě z textilie z umělých vláken</t>
  </si>
  <si>
    <t>151</t>
  </si>
  <si>
    <t>978015261</t>
  </si>
  <si>
    <t>Otlučení vnějších omítek MV nebo MVC stupeň složitosti I až IV o rozsahu do 50 %</t>
  </si>
  <si>
    <t>(30,88*17,4)</t>
  </si>
  <si>
    <t>152</t>
  </si>
  <si>
    <t>978015291</t>
  </si>
  <si>
    <t>Otlučení vnějších omítek MV nebo MVC stupeň složitosti I až IV o rozsahu do 100 %</t>
  </si>
  <si>
    <t>"v jednotkové ceně obsaženo otlučení omítek z ostění a nadpraží"</t>
  </si>
  <si>
    <t>(19,15*17,4)+173,58</t>
  </si>
  <si>
    <t>153</t>
  </si>
  <si>
    <t>978015361</t>
  </si>
  <si>
    <t>Otlučení vnějších omítek MV nebo MVC stupeň složitosti V až VII o rozsahu do 50 %</t>
  </si>
  <si>
    <t>154</t>
  </si>
  <si>
    <t>978088641</t>
  </si>
  <si>
    <t>Odsekání a odebrání obkladů stěn z vnějších kamenných obkladů pl přes 1 m2</t>
  </si>
  <si>
    <t>155</t>
  </si>
  <si>
    <t>978071221</t>
  </si>
  <si>
    <t>Otlučení omítky a odstranění izolace z lepenky svislé pl přes 1 m2</t>
  </si>
  <si>
    <t>(48,8*2,0)*1,15</t>
  </si>
  <si>
    <t>156</t>
  </si>
  <si>
    <t>962031133</t>
  </si>
  <si>
    <t>Bourání příček z cihel pálených/keramických, bez rozlišení, na MVC tl do 150 mm</t>
  </si>
  <si>
    <t>"v jednotkové ceně započítány všechny povrchové úpravy, přisekání zdí atd."</t>
  </si>
  <si>
    <t>(215,2)+(71,9*2,6)+(29,16*4,2)+(31,2*4,2)+(23,8*4,2)+(143,7*3,5)+(8,0*4,2)</t>
  </si>
  <si>
    <t>157</t>
  </si>
  <si>
    <t>962032241</t>
  </si>
  <si>
    <t>Bourání zdiva z cihel pálených nebo vápenopískových na MC, MVC</t>
  </si>
  <si>
    <t>"v jednotkové ceně započítány všechny povrchové úpravy, přisekání zdiva"</t>
  </si>
  <si>
    <t>((1,82*2,5)+(2,45*2,5*0,65)+(1,78*0,77*2,6)+(0,9*0,34*2,6)+(2*0,32*2,6)+(5,824+2,56+2,63+0,877+14,8+6,8))</t>
  </si>
  <si>
    <t>((8,0+3,264+1,18+8,54+1,66+6,51+2,16))</t>
  </si>
  <si>
    <t>(59,5)+((16,6)+(22,28))</t>
  </si>
  <si>
    <t>"atiky" (27,0)*1,1</t>
  </si>
  <si>
    <t>"ostatní uvolněné zdivo při bouracích pracech - předpoklad" 55,0</t>
  </si>
  <si>
    <t>158</t>
  </si>
  <si>
    <t>962032641</t>
  </si>
  <si>
    <t>Bourání zdiva komínového z cihel na MC</t>
  </si>
  <si>
    <t>1,1*6,0*((0,9*0,6)+(0,45*0,8)+(0,97*0,75)+(0,45*0,45)+(0,75*0,48)+(0,75*0,455)+(0,5*0,6)+(0,81*0,6))</t>
  </si>
  <si>
    <t>1,1*6,0*((1,48*0,6)+(0,64*0,81)+(0,56*0,5))</t>
  </si>
  <si>
    <t>159</t>
  </si>
  <si>
    <t>962050011</t>
  </si>
  <si>
    <t>Bourání zdiva a konstrukcí nadzákladového ze ŽB, teraca</t>
  </si>
  <si>
    <t>"schodiště, vodorovné a svislé prvky bez rozlišení"</t>
  </si>
  <si>
    <t>1,25*(5,04+10,8+4,8+1,1+11,7+3,64+4,5)</t>
  </si>
  <si>
    <t>(4,5*1,1)</t>
  </si>
  <si>
    <t>160</t>
  </si>
  <si>
    <t>962051116</t>
  </si>
  <si>
    <t>Bourání příček z betonových/pemzobetonových tvárnic tl do 150 mm</t>
  </si>
  <si>
    <t>2,0*((17,55*4,2)+(6,5*4,2)+(21,7*4,2))</t>
  </si>
  <si>
    <t>161</t>
  </si>
  <si>
    <t>962081141</t>
  </si>
  <si>
    <t>Bourání konstrukcí a výplní ze skleněných tvárnic tl do 150 mm</t>
  </si>
  <si>
    <t>(58,17+58,8+39,9)*1,1</t>
  </si>
  <si>
    <t>162</t>
  </si>
  <si>
    <t>963051113</t>
  </si>
  <si>
    <t>Bourání ŽB stropů deskových tl přes 80 mm</t>
  </si>
  <si>
    <t>(5,865*2,77*0,4)</t>
  </si>
  <si>
    <t>(6,85)</t>
  </si>
  <si>
    <t>"viz tabulky místností - BP" 15,2*0,1</t>
  </si>
  <si>
    <t>163</t>
  </si>
  <si>
    <t>9680623R0</t>
  </si>
  <si>
    <t>Vybourání rámů výplní otvorů bez rozlišení - dle specifikace</t>
  </si>
  <si>
    <t>-vyvěšení křídel, vybourání rámů výplní otvorů</t>
  </si>
  <si>
    <t>-demontáže parapetů, prahů, příslušenství a doplňků / komponentů</t>
  </si>
  <si>
    <t>1,25*(2,0*(22+28+22+19+35))</t>
  </si>
  <si>
    <t>(189,74*1,3)</t>
  </si>
  <si>
    <t>164</t>
  </si>
  <si>
    <t>978013191</t>
  </si>
  <si>
    <t>Otlučení vnitřních omítek stěn MV nebo MVC stěn o rozsahu do 100 %, vč. vyškrabání spár do hl. min 20 mm</t>
  </si>
  <si>
    <t>(980,2+2133,6+2121,0+2163,0+1428,0)</t>
  </si>
  <si>
    <t>165</t>
  </si>
  <si>
    <t>978059541</t>
  </si>
  <si>
    <t>Odsekání a odebrání obkladů stěn z vnitřních obkládaček pl přes 1 m2</t>
  </si>
  <si>
    <t>166</t>
  </si>
  <si>
    <t>979011111</t>
  </si>
  <si>
    <t>Svislá doprava suti a vybouraných hmot za prvé podlaží</t>
  </si>
  <si>
    <t>167</t>
  </si>
  <si>
    <t>979011121</t>
  </si>
  <si>
    <t>Svislá doprava suti a vybouraných hmot ZKD podlaží</t>
  </si>
  <si>
    <t>168</t>
  </si>
  <si>
    <t>979081111</t>
  </si>
  <si>
    <t>Odvoz suti a vybouraných hmot na skládku do 1 km</t>
  </si>
  <si>
    <t>169</t>
  </si>
  <si>
    <t>241</t>
  </si>
  <si>
    <t>979095R12</t>
  </si>
  <si>
    <t>Naložení a složení suti</t>
  </si>
  <si>
    <t>170</t>
  </si>
  <si>
    <t>979081121</t>
  </si>
  <si>
    <t>Odvoz suti a vybouraných hmot na skládku ZKD 1 km přes 1 km</t>
  </si>
  <si>
    <t>171</t>
  </si>
  <si>
    <t>979082111</t>
  </si>
  <si>
    <t>Vnitrostaveništní vodorovná doprava suti a vybouraných hmot do 10 m</t>
  </si>
  <si>
    <t>172</t>
  </si>
  <si>
    <t>979082121</t>
  </si>
  <si>
    <t>Vnitrostaveništní vodorovná doprava suti a vybouraných hmot ZKD 5 m přes 10 m</t>
  </si>
  <si>
    <t>173</t>
  </si>
  <si>
    <t>979099R31</t>
  </si>
  <si>
    <t>Poplatek za uložení stavebního odpadu, bez rozlišení, na skládce (skládkovné), v souladu se zákonem č.185/2001 Sb, o odpadech"</t>
  </si>
  <si>
    <t>174</t>
  </si>
  <si>
    <t>962035541</t>
  </si>
  <si>
    <t>Vybourání rýh a drážek ve zdivu z cihel pálených na MC, MVC</t>
  </si>
  <si>
    <t>"v jednotkové ceně zahrnuto řezání drážek +  vybourání drážek"</t>
  </si>
  <si>
    <t>(1,8395+3,0135+3,3075+2,7615+1,155)*1,15</t>
  </si>
  <si>
    <t>175</t>
  </si>
  <si>
    <t>962539543</t>
  </si>
  <si>
    <t>Bourání/vrtání prostupů zdivem (PT) - ve zdivu z cihel pálených na MC, MVC</t>
  </si>
  <si>
    <t>"v jednotkové ceně zahrnuto vrtání prostupů"</t>
  </si>
  <si>
    <t>1,15*(4,57+0,77+0,28+0,2+0,48)</t>
  </si>
  <si>
    <t>176</t>
  </si>
  <si>
    <t>962539650</t>
  </si>
  <si>
    <t>Vrtání/řezání/bourání prostupů stropem a podlahou  (PSxd, PSxk) - dle specifikace (kompletní kce)</t>
  </si>
  <si>
    <t>1,25*(0,447+0,214+0,15)</t>
  </si>
  <si>
    <t>1,25*(0,277+0,392+0,818)</t>
  </si>
  <si>
    <t>177</t>
  </si>
  <si>
    <t>965032131</t>
  </si>
  <si>
    <t>Bourání podlah z cihel kladených na stojato pl přes 1 m2</t>
  </si>
  <si>
    <t>"viz tabulky místností - BP" 469,7</t>
  </si>
  <si>
    <t>178</t>
  </si>
  <si>
    <t>965081313</t>
  </si>
  <si>
    <t>Bourání podlah z dlaždic betonových, teracových nebo čedičových tl do 20 mm pl přes 1 m2</t>
  </si>
  <si>
    <t>"viz tabulky místností - BP" 92,9</t>
  </si>
  <si>
    <t>179</t>
  </si>
  <si>
    <t>965081333</t>
  </si>
  <si>
    <t>Bourání podlah z dlaždic betonových, teracových nebo čedičových tl do 30 mm pl přes 1 m2</t>
  </si>
  <si>
    <t>"viz tabulky místností - BP" 129,8</t>
  </si>
  <si>
    <t>180</t>
  </si>
  <si>
    <t>965081213</t>
  </si>
  <si>
    <t>Bourání podlah z dlaždic keramických nebo xylolitových tl do 10 mm pl přes 1 m2</t>
  </si>
  <si>
    <t>"viz tabulky místností - BP" 300,0</t>
  </si>
  <si>
    <t>181</t>
  </si>
  <si>
    <t>965043341</t>
  </si>
  <si>
    <t>Bourání podkladů pod dlažby betonových s potěrem nebo teracem tl do 100 mm pl přes 4 m2</t>
  </si>
  <si>
    <t>"viz tabulky místností - BP" 191,2*0,03</t>
  </si>
  <si>
    <t>182</t>
  </si>
  <si>
    <t>965042141</t>
  </si>
  <si>
    <t>Bourání podkladů pod dlažby nebo mazanin betonových nebo z litého asfaltu tl do 100 mm pl přes 4 m2</t>
  </si>
  <si>
    <t>(mazaniny, potěry, podkladní betony)</t>
  </si>
  <si>
    <t>"viz tabulky místností - BP" 961,1*0,1</t>
  </si>
  <si>
    <t>183</t>
  </si>
  <si>
    <t>965042241</t>
  </si>
  <si>
    <t>Bourání podkladů pod dlažby nebo mazanin betonových nebo z litého asfaltu tl přes 100 mm pl pře 4 m2</t>
  </si>
  <si>
    <t>"viz tabulky místností - BP" (829,9*0,15)+(379,4*0,2)</t>
  </si>
  <si>
    <t>184</t>
  </si>
  <si>
    <t>965049112</t>
  </si>
  <si>
    <t>Příplatek k bourání betonových mazanin za bourání se svařovanou sítí tl přes 100 mm</t>
  </si>
  <si>
    <t>185</t>
  </si>
  <si>
    <t>965082933</t>
  </si>
  <si>
    <t>Odstranění násypů pod podlahy tl do 200 mm pl přes 2 m2</t>
  </si>
  <si>
    <t>(stavební suť, škvára)</t>
  </si>
  <si>
    <t>"viz tabulky místností - BP" 2690,1*0,2</t>
  </si>
  <si>
    <t>186</t>
  </si>
  <si>
    <t>919726121</t>
  </si>
  <si>
    <t>Geotextilie pro ochranu, separaci a filtraci netkaná měrná hmotnost do 200 g/m2</t>
  </si>
  <si>
    <t>"skladba NP30" 800,0*1,15</t>
  </si>
  <si>
    <t>187</t>
  </si>
  <si>
    <t>973031335</t>
  </si>
  <si>
    <t>Vysekání kapes ve zdivu cihelném na MV nebo MVC pl do 0,16 m2 hl do 300 mm</t>
  </si>
  <si>
    <t>188</t>
  </si>
  <si>
    <t>973031324</t>
  </si>
  <si>
    <t>Vysekání kapes ve zdivu cihelném na MV nebo MVC pl do 0,10 m2 hl do 150 mm</t>
  </si>
  <si>
    <t>189</t>
  </si>
  <si>
    <t>967031732</t>
  </si>
  <si>
    <t>Přisekání plošné zdiva z cihel pálených na MV nebo MVC tl do 100 mm</t>
  </si>
  <si>
    <t>190</t>
  </si>
  <si>
    <t>973031813</t>
  </si>
  <si>
    <t>Vysekání kapes ve zdivu cihelném na MV nebo MVC pro zavázání příček tl do 150 mm</t>
  </si>
  <si>
    <t>191</t>
  </si>
  <si>
    <t>973031824</t>
  </si>
  <si>
    <t>Vysekání kapes ve zdivu cihelném na MV nebo MVC pro zavázání zdí tl do 300 mm</t>
  </si>
  <si>
    <t>192</t>
  </si>
  <si>
    <t>973031825</t>
  </si>
  <si>
    <t>Vysekání kapes ve zdivu cihelném na MV nebo MVC pro zavázání zdí tl do 450 mm</t>
  </si>
  <si>
    <t>Práce a dodávky PSV</t>
  </si>
  <si>
    <t>711</t>
  </si>
  <si>
    <t>Izolace proti vodě, vlhkosti a plynům</t>
  </si>
  <si>
    <t>193</t>
  </si>
  <si>
    <t>711411001</t>
  </si>
  <si>
    <t>Provedení izolace proti tlakové vodě vodorovné za studena nátěrem penetračním</t>
  </si>
  <si>
    <t>"viz podlahové konstrukce- NP" 790,5</t>
  </si>
  <si>
    <t>194</t>
  </si>
  <si>
    <t>111631500</t>
  </si>
  <si>
    <t>lak asfaltový ALP- 9 kg - dle specifikace PD, popisu standardů</t>
  </si>
  <si>
    <t>195</t>
  </si>
  <si>
    <t>711412001</t>
  </si>
  <si>
    <t>Provedení izolace proti tlakové vodě svislé za studena nátěrem penetračním</t>
  </si>
  <si>
    <t>"spodní stavba" (48,8*2,0)*1,15</t>
  </si>
  <si>
    <t>196</t>
  </si>
  <si>
    <t>197</t>
  </si>
  <si>
    <t>711413121</t>
  </si>
  <si>
    <t>Izolace proti vlhkosti a vodě za studena svislé těsnicí hmotou vč. systémových doplňků a příslušenství</t>
  </si>
  <si>
    <t>(621,506)</t>
  </si>
  <si>
    <t>198</t>
  </si>
  <si>
    <t>711432101</t>
  </si>
  <si>
    <t>Provedení izolace proti tlakové vodě svislé na sucho pásem AIP nebo tkaninou</t>
  </si>
  <si>
    <t>199</t>
  </si>
  <si>
    <t>283299450</t>
  </si>
  <si>
    <t>fólie multifunkční profilovaná (nopová) 2 x 20 m, vč. systémového příslušenství - specifikace dle PD a TZ, popisu standardů</t>
  </si>
  <si>
    <t>200</t>
  </si>
  <si>
    <t>693110620</t>
  </si>
  <si>
    <t>geotextilie netkaná , 300 g/m2, šíře 300 cm, vč. systémového příslušenství - dle specifikace PD a TZ, popisu standardů</t>
  </si>
  <si>
    <t>201</t>
  </si>
  <si>
    <t>711441559</t>
  </si>
  <si>
    <t>Provedení izolace proti tlakové vodě vodorovné přitavením pásu NAIP</t>
  </si>
  <si>
    <t>"viz podlahové konstrukce- NP" 790,5*2</t>
  </si>
  <si>
    <t>202</t>
  </si>
  <si>
    <t>628522R40</t>
  </si>
  <si>
    <t>pás asfaltovaný modifikovaný SBS 40 Special mineral, tl. 4 mm s nosnou vložkou  - specifikace dle PD, TZ, popisu standardů</t>
  </si>
  <si>
    <t>203</t>
  </si>
  <si>
    <t>628522R70</t>
  </si>
  <si>
    <t>pás asfaltovaný modifikovaný SBS 50 Special mineral, tl. 4 mm, s nosnou vložkou - specifikace dle PD, TZ, popisu standardů</t>
  </si>
  <si>
    <t>204</t>
  </si>
  <si>
    <t>711442559</t>
  </si>
  <si>
    <t>Provedení izolace proti tlakové vodě svislé přitavením pásu NAIP</t>
  </si>
  <si>
    <t>205</t>
  </si>
  <si>
    <t>628991100</t>
  </si>
  <si>
    <t>pás asfaltovaný modifikovaný SBS s polyesterovým rounem, tl. 4 mm - dle specifikace PD a TZ, popisu standardů</t>
  </si>
  <si>
    <t>206</t>
  </si>
  <si>
    <t>712</t>
  </si>
  <si>
    <t>711301R31</t>
  </si>
  <si>
    <t xml:space="preserve">Odstranění hydroizolačních vrstev podlah z asfaltových pásů vícevrstvé </t>
  </si>
  <si>
    <t>"viz skladby podlah - BP" 136,0</t>
  </si>
  <si>
    <t>207</t>
  </si>
  <si>
    <t>711493111</t>
  </si>
  <si>
    <t xml:space="preserve">Izolace proti vodě vodorovná v interiéru těsnicí kaší </t>
  </si>
  <si>
    <t>specifikace systémového řešení dodávky vč. aplikace:</t>
  </si>
  <si>
    <t>-penetrace podkladu</t>
  </si>
  <si>
    <t>-hydroizolační stěrková hmota za studena tl. min 2x1,5mm</t>
  </si>
  <si>
    <t>-systémové profily, pásky příslušenství a doplňky</t>
  </si>
  <si>
    <t>"podlahové nášlapné vrstvy" 191,3</t>
  </si>
  <si>
    <t>208</t>
  </si>
  <si>
    <t>711493121</t>
  </si>
  <si>
    <t xml:space="preserve">Izolace proti vodě svislá těsnicí kaší v interiéru </t>
  </si>
  <si>
    <t>-systémové prfily, pásky příslušenství a doplňky</t>
  </si>
  <si>
    <t>"povrchy keramické" 621,506</t>
  </si>
  <si>
    <t>209</t>
  </si>
  <si>
    <t>998711203</t>
  </si>
  <si>
    <t>Přesun hmot procentní pro izolace proti vodě, vlhkosti a plynům v objektech v do 60 m</t>
  </si>
  <si>
    <t>Povlakové krytiny</t>
  </si>
  <si>
    <t>210</t>
  </si>
  <si>
    <t>712341559</t>
  </si>
  <si>
    <t>Provedení povlakové krytiny střech pásy NAIP přitavením v plné ploše</t>
  </si>
  <si>
    <t>"S4" (257,0*1,1)</t>
  </si>
  <si>
    <t>628522560</t>
  </si>
  <si>
    <t>pás asfaltovaný modifikovaný SBS 40 Special dekor s břidličným posypem - specifikace dle PD a TZ , popisu standardů</t>
  </si>
  <si>
    <t>212</t>
  </si>
  <si>
    <t>712341859</t>
  </si>
  <si>
    <t xml:space="preserve">Provedení povlakové krytiny střech do 10° pásy NAIP přitavením </t>
  </si>
  <si>
    <t>"OCHRANA PROTI ZATEČENÍ"</t>
  </si>
  <si>
    <t>(539,5)*2*1,1</t>
  </si>
  <si>
    <t>213</t>
  </si>
  <si>
    <t>628399900</t>
  </si>
  <si>
    <t>pás asfaltovaný SBS - specifikace dle PD a TZ, popisu standardů</t>
  </si>
  <si>
    <t>214</t>
  </si>
  <si>
    <t>712635501</t>
  </si>
  <si>
    <t xml:space="preserve">Provedení povlakové krytiny střech pásy na sucho </t>
  </si>
  <si>
    <t>"S1" (180,0+110,0)*1,15*2</t>
  </si>
  <si>
    <t>"S3" (608,0*1,15*3)</t>
  </si>
  <si>
    <t>"S4" (257,0*1,15)*3</t>
  </si>
  <si>
    <t>215</t>
  </si>
  <si>
    <t>628411700</t>
  </si>
  <si>
    <t>pás asfaltový samolepící SBS tl. 3 mm - specifikace dle PD a TZ, popisu standardů</t>
  </si>
  <si>
    <t>216</t>
  </si>
  <si>
    <t>998712203</t>
  </si>
  <si>
    <t>Přesun hmot procentní pro krytiny povlakové v objektech v do 24 m</t>
  </si>
  <si>
    <t>713</t>
  </si>
  <si>
    <t>Izolace tepelné</t>
  </si>
  <si>
    <t>217</t>
  </si>
  <si>
    <t>713100R11</t>
  </si>
  <si>
    <t>Izolace tepelné odstranění vrstvy desek tl do 100 mm</t>
  </si>
  <si>
    <t>"vícevrstvé kladby podlah - viz BP" 87,8</t>
  </si>
  <si>
    <t>218</t>
  </si>
  <si>
    <t>713111136</t>
  </si>
  <si>
    <t>Montáž izolace tepelné stropů volně kladenými rohožemi, pásy, dílci, deskami mezi trámy</t>
  </si>
  <si>
    <t>219</t>
  </si>
  <si>
    <t>631537R00</t>
  </si>
  <si>
    <t>deska izolační z minerální vlny 600x1000x80 mm - specifikace dle PD, TZ a popisu standardů</t>
  </si>
  <si>
    <t>220</t>
  </si>
  <si>
    <t>713121111</t>
  </si>
  <si>
    <t>Montáž izolace tepelné podlah volně kladenými rohožemi, pásy, dílci, deskami 1 vrstva</t>
  </si>
  <si>
    <t>"viz skladba podlahových konstrukcí NS" 358,4+580,5+98,3</t>
  </si>
  <si>
    <t>283759070</t>
  </si>
  <si>
    <t>deska z pěnového polystyrenu bílá EPS 150 S 1000 x 1000 x 30 mm</t>
  </si>
  <si>
    <t>222</t>
  </si>
  <si>
    <t>283759110</t>
  </si>
  <si>
    <t>deska z pěnového polystyrenu bílá EPS 150 S 1000 x 1000 x 70 mm</t>
  </si>
  <si>
    <t>223</t>
  </si>
  <si>
    <t>283759120</t>
  </si>
  <si>
    <t>deska z pěnového polystyrenu bílá EPS 150 S 1000 x 1000 x 80 mm</t>
  </si>
  <si>
    <t>224</t>
  </si>
  <si>
    <t>225</t>
  </si>
  <si>
    <t>631111R00</t>
  </si>
  <si>
    <t>deska akustická VOLF tl.10 mm - specifikace dle PD, TZ a popisu standardů</t>
  </si>
  <si>
    <t>226</t>
  </si>
  <si>
    <t>713131141</t>
  </si>
  <si>
    <t>Montáž izolace tepelné stěn a základů lepením celoplošně rohoží, pásů, dílců, desek</t>
  </si>
  <si>
    <t>227</t>
  </si>
  <si>
    <t>283763720</t>
  </si>
  <si>
    <t>polystyren extrudovaný XPS - 1250 x 600 x 100 mm - specifikace dle PD a TZ, popisu standardů</t>
  </si>
  <si>
    <t>228</t>
  </si>
  <si>
    <t>713131145</t>
  </si>
  <si>
    <t>Montáž izolace tepelné stěn a základů lepením bodově rohoží, pásů, dílců, desek</t>
  </si>
  <si>
    <t>"dilatace svislá" (4,2*0,85*1,1)</t>
  </si>
  <si>
    <t>229</t>
  </si>
  <si>
    <t>283763660</t>
  </si>
  <si>
    <t>polystyren extrudovaný XPS - 1250 x 600 x 50 mm - specifikace dle PD a TZ , popisu standardů</t>
  </si>
  <si>
    <t>230</t>
  </si>
  <si>
    <t>713142211</t>
  </si>
  <si>
    <t>Montáž izolace tepelné střech mechanicky kotvená 1 vrstva rohoží, pásů, dílců, desek</t>
  </si>
  <si>
    <t>"v jednotkové cena započítány výtažné zkoušky, návrh kotvících prvků, D+M kotvících prvků"</t>
  </si>
  <si>
    <t>"S3" (608,0*1,1)</t>
  </si>
  <si>
    <t>231</t>
  </si>
  <si>
    <t>283004800</t>
  </si>
  <si>
    <t>tepelné desky/panely PIR (TOPDEK 022) tl. 160 mm - specifikace dle PD a TZ, popisu standardů</t>
  </si>
  <si>
    <t>232</t>
  </si>
  <si>
    <t>713151111</t>
  </si>
  <si>
    <t>Montáž izolace tepelné střech šikmých kladené volně mezi krokve rohoží, pásů, desek</t>
  </si>
  <si>
    <t>"S2a" (17+7,5+6+3,5+15,0)*1,2</t>
  </si>
  <si>
    <t>233</t>
  </si>
  <si>
    <t>631537110</t>
  </si>
  <si>
    <t>deska izolační 600x1000x120 mm, minerální vlny - specifikace dle PD a TZ, popisu standardů</t>
  </si>
  <si>
    <t>234</t>
  </si>
  <si>
    <t>713191132</t>
  </si>
  <si>
    <t>Překrytí izolace tepelné separační fólií tl 0,2 mm u podlah vč. vytažení na svislé konstrukce do cca 150 mm</t>
  </si>
  <si>
    <t>"viz skladba podlahových konstrukcí NS" 1824,9</t>
  </si>
  <si>
    <t>"vytažení folie na svislé konstrukce" 1824,9*0,2</t>
  </si>
  <si>
    <t>235</t>
  </si>
  <si>
    <t>998713203</t>
  </si>
  <si>
    <t>Přesun hmot procentní pro izolace tepelné v objektech v do 24 m</t>
  </si>
  <si>
    <t>725</t>
  </si>
  <si>
    <t>Zdravotechnika - zařizovací předměty</t>
  </si>
  <si>
    <t>236</t>
  </si>
  <si>
    <t>721</t>
  </si>
  <si>
    <t>725110811</t>
  </si>
  <si>
    <t>Demontáž klozetů splachovací s nádrží, vč. příslušenství</t>
  </si>
  <si>
    <t>(27,0)</t>
  </si>
  <si>
    <t>237</t>
  </si>
  <si>
    <t>725130811</t>
  </si>
  <si>
    <t>Demontáž pisoárových stání s nádrží jednodílných, vč. příslušenství</t>
  </si>
  <si>
    <t>(10,0)</t>
  </si>
  <si>
    <t>238</t>
  </si>
  <si>
    <t>725210821</t>
  </si>
  <si>
    <t>Demontáž umyvadel vč. baterie a příslušenství</t>
  </si>
  <si>
    <t>(57,0)</t>
  </si>
  <si>
    <t>239</t>
  </si>
  <si>
    <t>725330840</t>
  </si>
  <si>
    <t>Demontáž výlevky, vč. baterie a příslušenství</t>
  </si>
  <si>
    <t>(3,0)</t>
  </si>
  <si>
    <t>240</t>
  </si>
  <si>
    <t>998725203</t>
  </si>
  <si>
    <t>Přesun hmot procentní pro zařizovací předměty v objektech v do 24 m</t>
  </si>
  <si>
    <t>762</t>
  </si>
  <si>
    <t>Konstrukce tesařské</t>
  </si>
  <si>
    <t>762332133</t>
  </si>
  <si>
    <t>Montáž vázaných kcí krovů pravidelných z hraněného řeziva průřezové plochy bez rozlišení</t>
  </si>
  <si>
    <t>"tesařské spoje prvků provedeny dle původního krovu (čepy,dlaby atd), vč. ocelových svorníků při zesílení kcí"</t>
  </si>
  <si>
    <t>"nový krov = přesná replika krovu stávajícího !!"</t>
  </si>
  <si>
    <t>"viz výkaz prvků" (1321,86*1,1)</t>
  </si>
  <si>
    <t>"viz výkaz prvků" (785,57)*1,1</t>
  </si>
  <si>
    <t>242</t>
  </si>
  <si>
    <t>605000110</t>
  </si>
  <si>
    <t>dodávka prvků a konstrukcí krovu - řezivo (veškeré řezivo bude sámováno), tesařské spoje dle TZ, ocelové svorníky pro zesílení stávajících prvků, související dodávky dle specifikace PD, popisu standardů</t>
  </si>
  <si>
    <t>"tesařské spoje a svorníky započítány v % navýšení množství řeziva a v jednotkové ceně"</t>
  </si>
  <si>
    <t>(29,655*1,2)</t>
  </si>
  <si>
    <t>(8,692*1,15)</t>
  </si>
  <si>
    <t>243</t>
  </si>
  <si>
    <t>762340014</t>
  </si>
  <si>
    <t xml:space="preserve">Montáž latí a kontralatí na střechách složitých sklonu do 60° osové vzdálenosti bez rozlišení </t>
  </si>
  <si>
    <t>(2075,0+595,64+550,0+275)*1,2</t>
  </si>
  <si>
    <t>(3150,0+599,34)*1,2</t>
  </si>
  <si>
    <t>244</t>
  </si>
  <si>
    <t>605141010</t>
  </si>
  <si>
    <t>řezivo jehličnaté lať jakost I 10 - 25 cm2, dle specifikace PD, popisu standardů</t>
  </si>
  <si>
    <t>245</t>
  </si>
  <si>
    <t>762341047</t>
  </si>
  <si>
    <t>Bednění střech bez rozlišení z desek OSB tl 25 mm na pero a drážku šroubovaných do podkladu</t>
  </si>
  <si>
    <t>(263,76)*1,15</t>
  </si>
  <si>
    <t>"pultová" (630,0*2)*1,15</t>
  </si>
  <si>
    <t>246</t>
  </si>
  <si>
    <t>762341210</t>
  </si>
  <si>
    <t>Montáž bednění střech rovných a šikmých sklonu do 60° z hrubých prken na sraz</t>
  </si>
  <si>
    <t>(530,042)*1,1</t>
  </si>
  <si>
    <t>247</t>
  </si>
  <si>
    <t>605151110</t>
  </si>
  <si>
    <t>řezivo jehličnaté boční prkno jakost I.-II. 2 - 3 cm, dle specifikace PD, popisu standardů</t>
  </si>
  <si>
    <t>248</t>
  </si>
  <si>
    <t>762395000</t>
  </si>
  <si>
    <t>Spojovací prostředky pro montáž krovu, bednění, laťování, světlíky, klíny</t>
  </si>
  <si>
    <t>249</t>
  </si>
  <si>
    <t>762420R13</t>
  </si>
  <si>
    <t>Obložení stropu z desek dřevoštěpkových tl 15 mm na sraz šroubovaných</t>
  </si>
  <si>
    <t>"viz skladby NS" 23,6</t>
  </si>
  <si>
    <t>250</t>
  </si>
  <si>
    <t>762420R14</t>
  </si>
  <si>
    <t>Obložení stropu z desek dřevoštěpkových tl 18 mm na sraz šroubovaných</t>
  </si>
  <si>
    <t>"viz skladby NS" 1821,5</t>
  </si>
  <si>
    <t>251</t>
  </si>
  <si>
    <t>762511274</t>
  </si>
  <si>
    <t>Podlahové kce podkladové z desek OSB tl 18 mm broušených na pero a drážku šroubovaných</t>
  </si>
  <si>
    <t>"viz konstrukce a skladby podlah-NS" 148,3</t>
  </si>
  <si>
    <t>252</t>
  </si>
  <si>
    <t>762511276</t>
  </si>
  <si>
    <t>Podlahové kce podkladové z desek OSB tl 20 mm broušených na pero a drážku šroubovaných</t>
  </si>
  <si>
    <t>"viz konstrukce a skladby podlah-NS" (2,0*62,2)</t>
  </si>
  <si>
    <t>253</t>
  </si>
  <si>
    <t>762511277</t>
  </si>
  <si>
    <t>Podlahové kce podkladové z desek OSB tl 25 mm broušených na pero a drážku šroubovaných</t>
  </si>
  <si>
    <t>"viz konstrukce a skladby podlah-NS" (2,0*2101,7)</t>
  </si>
  <si>
    <t>254</t>
  </si>
  <si>
    <t>762511R88</t>
  </si>
  <si>
    <t>Podlahové kce podkladové z desek dřevovláknitých 230 kg/m3, tl 20 mm šroubovaných</t>
  </si>
  <si>
    <t>"viz konstrukce a skladby podlah-NS" 1526,8</t>
  </si>
  <si>
    <t>255</t>
  </si>
  <si>
    <t>762521811</t>
  </si>
  <si>
    <t>Demontáž podlah bez polštářů z prken a desek tloušťky do 32 mm</t>
  </si>
  <si>
    <t>"viz skladby podlah - BP" 5854,2</t>
  </si>
  <si>
    <t>256</t>
  </si>
  <si>
    <t>762521812</t>
  </si>
  <si>
    <t>Demontáž podlah bez polštářů z prken nebo fošen tloušťky přes 32 mm</t>
  </si>
  <si>
    <t>"viz skladby podlah - BP" 104,1</t>
  </si>
  <si>
    <t>257</t>
  </si>
  <si>
    <t>762585001</t>
  </si>
  <si>
    <t xml:space="preserve">Provedení přespádování tvaru střešních rovin pomocí dřevěných hranolů kotvených do nosného podkladu + plošné bednění z OSB desek P+D tl. 25 mm šroubovaných do dřevěných trámů </t>
  </si>
  <si>
    <t xml:space="preserve">"v jednotkové ceně dále započítáno ošetření řeziva proti houbám, hmyzu a plísním, spojovací prostředky" </t>
  </si>
  <si>
    <t>(17,0+7,5)*1,1</t>
  </si>
  <si>
    <t>258</t>
  </si>
  <si>
    <t>762800813</t>
  </si>
  <si>
    <t>Demontáž kcí z dřevěných hranolů - nosné kce podlah a stropů - postupným rozebíráním</t>
  </si>
  <si>
    <t>(12,0+25,0+16,0+4,5)*1,15</t>
  </si>
  <si>
    <t>259</t>
  </si>
  <si>
    <t>762822166</t>
  </si>
  <si>
    <t>D+M stropního trámu z hraněného řeziva s výměnami do kapes na MC</t>
  </si>
  <si>
    <t>"kompletní provedení dle specif.PD, vč. všech souvisejících prací a dodávek-v.č.D.1.1b-39-44,TZ"</t>
  </si>
  <si>
    <t xml:space="preserve">-dodávka, výroba, osazení, zednické zapravení </t>
  </si>
  <si>
    <t>-veškeré řezivo ošetřeno dle specifikace PD a TZ</t>
  </si>
  <si>
    <t>-spojovací prostředky, veškeré přesuny</t>
  </si>
  <si>
    <t>"DN1-DN72" (12,0+25,0+16,0+4,5)*1,2</t>
  </si>
  <si>
    <t>260</t>
  </si>
  <si>
    <t>762881022</t>
  </si>
  <si>
    <t>D+M dřevěné obložení stěn vnitřních , vč. podkladního nosného roštu, povrchových úprav</t>
  </si>
  <si>
    <t>"kompletní systémové řešení"</t>
  </si>
  <si>
    <t>(37,935*2*1,1)</t>
  </si>
  <si>
    <t>261</t>
  </si>
  <si>
    <t>762881R23</t>
  </si>
  <si>
    <t>D+M zavěšené dřevěné podbití tl. 24 mm ve tvaru klenby , vč. podkladního nosného roštu, povrchových úprav</t>
  </si>
  <si>
    <t>60,0</t>
  </si>
  <si>
    <t>262</t>
  </si>
  <si>
    <t>998762203</t>
  </si>
  <si>
    <t>Přesun hmot procentní pro kce tesařské v objektech v do 24 m</t>
  </si>
  <si>
    <t>763</t>
  </si>
  <si>
    <t>Konstrukce montované z desek, dílců a panelů</t>
  </si>
  <si>
    <t>263</t>
  </si>
  <si>
    <t>763100455</t>
  </si>
  <si>
    <t xml:space="preserve">ST1 - D+M lehká montovaná svislá konstrukce </t>
  </si>
  <si>
    <t>Skladba:</t>
  </si>
  <si>
    <t>-SDK 12,5 mm + bednění OSB tl. 15 mm + samolepící SBS pás tl. 3 mm</t>
  </si>
  <si>
    <t xml:space="preserve">-TI PIR deska tl. 120 mm + bednění tl. 18 mm + TI XPS 50 mm </t>
  </si>
  <si>
    <t>-vtlačení výztužné tkaniny do tmelu + tenkovrstvá pastová omítka tl. 3 mm</t>
  </si>
  <si>
    <t>(58,8*1,15)</t>
  </si>
  <si>
    <t>264</t>
  </si>
  <si>
    <t>763100821</t>
  </si>
  <si>
    <t>Demontáž SDK příčky, předsazené prvky a konstrukcí s ocelovou nosnou konstrukcí vč. opláštění</t>
  </si>
  <si>
    <t>(53,69)+(3,9*4,2)+(1,5*4,2)+(4,25*4,2)+(4,5*3,5)+(14,6*3,5)</t>
  </si>
  <si>
    <t>(175,5)</t>
  </si>
  <si>
    <t>265</t>
  </si>
  <si>
    <t>763100885</t>
  </si>
  <si>
    <t xml:space="preserve">Demontáž příčky a konstrukcí z dřevovláknitých desek typu hobra nebo heraklitových, tl. do 150 mm, se vzduchovou mezerou </t>
  </si>
  <si>
    <t>(60,9)+(1,5*4,2)+(13,0*4,2)</t>
  </si>
  <si>
    <t>266</t>
  </si>
  <si>
    <t>763111448</t>
  </si>
  <si>
    <t>SDK příčka tl 150 mm profil CW+UW desky 2xH2DF 12,5 TI 40 mm 100 kg/m3 EI 90 Rw 56 dB</t>
  </si>
  <si>
    <t>1,25*(21,42)</t>
  </si>
  <si>
    <t>267</t>
  </si>
  <si>
    <t>763121433</t>
  </si>
  <si>
    <t>SDK stěna předsazená tl 100 mm profil CW+UW deska 1xH2DF 12,5 TI 40 mm EI 30</t>
  </si>
  <si>
    <t>1,25*(19,068+28,602+6,041)</t>
  </si>
  <si>
    <t>268</t>
  </si>
  <si>
    <t>763131433</t>
  </si>
  <si>
    <t>SDK podhled deska 1x12,5 bez TI dvouvrstvá spodní kce profil CD+UD</t>
  </si>
  <si>
    <t>"v jednotkové ceně započítána D+M parotěsné folie - systémové provedení"</t>
  </si>
  <si>
    <t>"S2a" (17+7,5+6+3,5+15)*1,2</t>
  </si>
  <si>
    <t>269</t>
  </si>
  <si>
    <t>763131821</t>
  </si>
  <si>
    <t>Demontáž zavěšeného podhledu s dvouvrstvou nosnou kcí z ocelových profilů opláštění jednoduché</t>
  </si>
  <si>
    <t>(34,0+33,5+54,6+191,6)</t>
  </si>
  <si>
    <t>270</t>
  </si>
  <si>
    <t>763131R91</t>
  </si>
  <si>
    <t>SDK zavěšený podhled - deska 1x akustická - kompletní systémové řešení</t>
  </si>
  <si>
    <t>"kompletní provedení dle specifikace PD a TZ vč. všech souvisejících prací a dodávek, specifikace standardů"</t>
  </si>
  <si>
    <t>-zavěšený SDK podhled dle specifikace PD</t>
  </si>
  <si>
    <t>-akustická deska WOLF 15 mm</t>
  </si>
  <si>
    <t xml:space="preserve">-parotěsná folie </t>
  </si>
  <si>
    <t>dřevěný rošt 50/30 mm (vč. ošetření řeziva) + 20 mm izolace z minerální vlny</t>
  </si>
  <si>
    <t>"viz skladby NS" 1580,0</t>
  </si>
  <si>
    <t>271</t>
  </si>
  <si>
    <t>763135222</t>
  </si>
  <si>
    <t>D+M podhledu SDK kazetového, desky 600/600/15 mm,  hrana typu E15, zavěšený rošt z T profilů + obvodový profil L</t>
  </si>
  <si>
    <t>"kompletní systémové řešení vč. příslušenství a komponentů"</t>
  </si>
  <si>
    <t>(48,0+45,5+46,8+122,4)*1,1</t>
  </si>
  <si>
    <t>272</t>
  </si>
  <si>
    <t>"kompletní provedení dle specif.PD, vč. všech souvisejících prací a dodávek-v.č.D.1.1b-45-50,TZ"</t>
  </si>
  <si>
    <t>-skrytá rozebiratelná konstrukce</t>
  </si>
  <si>
    <t>-kazety 600/600/19 mm, hrany s podélnou skrytou hranou/drážkou, čelní s krytou hranou</t>
  </si>
  <si>
    <t>-nosná kce ze skrytých nosných profilů 24 mm, příčné L profily vkládající se do hran desek</t>
  </si>
  <si>
    <t xml:space="preserve">-napojení na svislé kce provedeno pomocí okrajových l profilů 24/24 mmv bíle barvě </t>
  </si>
  <si>
    <t>-kompletní systémové řešení</t>
  </si>
  <si>
    <t>-izolační a akustické vrstvy</t>
  </si>
  <si>
    <t>-kombinace pohltivé (ATP) a odrazové (APO) části</t>
  </si>
  <si>
    <t>273</t>
  </si>
  <si>
    <t>763135223</t>
  </si>
  <si>
    <t>D+M svislý akustický obklad stěn vnitřních (SAO) - (dodávka + montáž + přesuny ) (dle ČSN EN 13964)</t>
  </si>
  <si>
    <t xml:space="preserve">-plnoplošná hladká SDK předsazená kce s nosnými SD profily </t>
  </si>
  <si>
    <t>-desky kotvené ke kci rychlošrouby tmeleny, broušeny, penetrovány a kryty finální akrylátovou barvou</t>
  </si>
  <si>
    <t>-SDk desky děrované tl. 12,5 mm s kvadratickým děrováním 12/25 mm, vytvářející bloky děrování o rozměrech 468/462 mm,</t>
  </si>
  <si>
    <t>se vzájemným odsazením 138 mm</t>
  </si>
  <si>
    <t xml:space="preserve">-odsazení od stěny 65 mm vč. výplně MW, nosná kce z hlavních a příčných CD profilů 60/27 mm </t>
  </si>
  <si>
    <t>(m.č. 112,214,306,307)</t>
  </si>
  <si>
    <t>1,25*((7,95*4,2)+(7,95*4,2)+(6,5*4,2)+(7,97*4,2))</t>
  </si>
  <si>
    <t>274</t>
  </si>
  <si>
    <t>763151812</t>
  </si>
  <si>
    <t>Demontáž dvou vrstev desek SDK podlaha</t>
  </si>
  <si>
    <t>(tl. sklady = do 40 mm)</t>
  </si>
  <si>
    <t>"viz skladby podlah - BP" 51,2</t>
  </si>
  <si>
    <t>275</t>
  </si>
  <si>
    <t>763161720</t>
  </si>
  <si>
    <t>SDK podkroví (zavěšená kce/na krokve) deska 1xDF 12,5 TI 2x120 mm,  dvouvrstvá spodní kce profil CD+UD, vč. parotěsné folie</t>
  </si>
  <si>
    <t>"kompletní systémové řešení a provedení vč. příslušenství a komponentů"</t>
  </si>
  <si>
    <t>1,5*(433,8+90,5+26,7)</t>
  </si>
  <si>
    <t>276</t>
  </si>
  <si>
    <t>763235350</t>
  </si>
  <si>
    <t>D+M stupňovité podlahy a zvýšené katedry - přesná skladba a konstrukce viz v.č.D.1.1b-63,64 - (dodávka + výroba + montáž/osazení/kotvení vč. kotvících prvků + spojovací prostředky + přesuny + ošetření kcí a povrchové úpravy)</t>
  </si>
  <si>
    <t>"kompletní provedení dle specif.PD, vč. všech souvisejících prací a dodávek-v.č.D.1.1b-63-64,TZ"</t>
  </si>
  <si>
    <t>-dřevěná podlaha z jehličnatého řeziva SI dle ČSN 491531-1 (S10 dle DIN 4074, část 1), max vlhkost 16%</t>
  </si>
  <si>
    <t xml:space="preserve">-impregnace prostředky proti dřevojaznému hmyzu, houbám, plísním </t>
  </si>
  <si>
    <t>-konstrukce dřevěná z hranolů + OSB desky tl. 20 mm</t>
  </si>
  <si>
    <t>-spojovací materiály : ocelové hřebíky 4*120 mm, svorníky (závitové tyče prům. 10 mm, d= 200 (250 mm), zápustné vruty 4x60 mm</t>
  </si>
  <si>
    <t>(m.č. 214,307"</t>
  </si>
  <si>
    <t>1,25*((1,5*6,48)+(0,6*1,0))</t>
  </si>
  <si>
    <t>1,25*((2,0*6,48)+(0,3*1,0))</t>
  </si>
  <si>
    <t>277</t>
  </si>
  <si>
    <t>998763201</t>
  </si>
  <si>
    <t>Přesun hmot procentní pro dřevostavby v objektech v do 12 m</t>
  </si>
  <si>
    <t>764</t>
  </si>
  <si>
    <t>Konstrukce klempířské</t>
  </si>
  <si>
    <t>278</t>
  </si>
  <si>
    <t>764200549</t>
  </si>
  <si>
    <t>D+M plechová falcovaná hladká krytina z TiZn vč. podkladní vrstvy (drenážní membrána) vč. všech systémových detailů, prvků, příslušenství a komponentů</t>
  </si>
  <si>
    <t>"S2,S3" (608,0*1,1)</t>
  </si>
  <si>
    <t>279</t>
  </si>
  <si>
    <t>764300848</t>
  </si>
  <si>
    <t xml:space="preserve">Demontáž plošného oplechová prvků a konstrukcí - vč. příslušenství a komponentů </t>
  </si>
  <si>
    <t>(15,0+1,8)*1,15</t>
  </si>
  <si>
    <t>280</t>
  </si>
  <si>
    <t>764300849</t>
  </si>
  <si>
    <t xml:space="preserve">Demontáž liniové oplechování prvků a konstrukcí do rš 1000 mm, okapový systém vč. lapačů nečistot - vč. příslušenství </t>
  </si>
  <si>
    <t>1,1*(80,0+51,0+166,0+4,5+25,0+2,5+2,5+2+2,55+552,2)</t>
  </si>
  <si>
    <t>281</t>
  </si>
  <si>
    <t>764663501</t>
  </si>
  <si>
    <t>K-1 - D+M Oplechování venk.parapetu pro okna T/1a, T/1, T/2, T/3, T/4, T/5, T/6, T/7, T/8, T/9, T/10, T/11, T/12, T/13, T/14, T/19, T/20, T/21, T/22, T/23, T/24, T/25, T/26, T/27, T/28, šířka parapetu 200mm, materiál TiZn plech tl. 0,8mm, r.š. 300 mm</t>
  </si>
  <si>
    <t>'kompletní provedení dle specifikace PD a TZ vč. všech souvisejících prací dodávek, příslušenství a komponentů dle výpisu</t>
  </si>
  <si>
    <t>'v jednotkové ceně započítáno: dodávka, výroba, montáž/osazení/kotvení (vč.kotvících prvků), povrchová úprava</t>
  </si>
  <si>
    <t>'viz výpis klempířských výrobků</t>
  </si>
  <si>
    <t>282</t>
  </si>
  <si>
    <t>764663502</t>
  </si>
  <si>
    <t>K-2 - D+M Dešťový žlab prům. 175mm, včetně žlabových čel a háků, půlkruhový, materiál TiZn plech tl. 0,8mm</t>
  </si>
  <si>
    <t>283</t>
  </si>
  <si>
    <t>764663503</t>
  </si>
  <si>
    <t>K-3 - D+M Dešťový svod prům. 150mm, včetně žlabového kotlíku, objímek, svodu a výtokového kolena 60 stupňů, materiál TiZn plech tl. 0,8mm</t>
  </si>
  <si>
    <t>284</t>
  </si>
  <si>
    <t>764663504</t>
  </si>
  <si>
    <t>K-4 - D+M Ochrana dešťového svodu DN 150, hrdlová roura, 4 kusy, délka 1000mm, materiál šedá litina</t>
  </si>
  <si>
    <t>285</t>
  </si>
  <si>
    <t>764663505</t>
  </si>
  <si>
    <t>K-5 - D+M Ochrana dešťového svodu, trubní čistící kus s hrdlem DN 150, uvnitř a vně epoxidový povlak, délka 450mm, velikost dvířek 250x100mm, 3 kusy, materiál šedá slitina</t>
  </si>
  <si>
    <t>1,35</t>
  </si>
  <si>
    <t>286</t>
  </si>
  <si>
    <t>764663506</t>
  </si>
  <si>
    <t>K-6 - D+M Lapač střešních splavenin DN 150, s košem pro zachytávání nečistot, materiál šedá litina</t>
  </si>
  <si>
    <t>ks</t>
  </si>
  <si>
    <t>287</t>
  </si>
  <si>
    <t>764663507</t>
  </si>
  <si>
    <t>288</t>
  </si>
  <si>
    <t>764663508</t>
  </si>
  <si>
    <t>K-8 - D+M Lemování komínu 1200x1040mm, sklon střechy 32 stupňů, skládaná krytina, čtvercové šablony 400x400mm, materiál TiZn plech tl. 0,8mm, r.š. 330mm</t>
  </si>
  <si>
    <t>4,5</t>
  </si>
  <si>
    <t>289</t>
  </si>
  <si>
    <t>764663509</t>
  </si>
  <si>
    <t>K-9 - D+M Oplechování stříšky VZT komínu, sklon 3,5%, po obvodu lemování okapničkou, rozměr 1150x1300mm, materiál TiZn plech tl. 0,8mm</t>
  </si>
  <si>
    <t>1,8</t>
  </si>
  <si>
    <t>290</t>
  </si>
  <si>
    <t>764663510</t>
  </si>
  <si>
    <t>K-10 - D+M Oplechování okapu jehlanové střechy, materiál TiZn plech tl. 0,8mm, r.š. 500mm</t>
  </si>
  <si>
    <t>291</t>
  </si>
  <si>
    <t>764663511</t>
  </si>
  <si>
    <t>K-11 - D+M Oplechování komínu, materiál TiZn plech tl. 0,8mm, r.š. 500mm</t>
  </si>
  <si>
    <t>2,5</t>
  </si>
  <si>
    <t>292</t>
  </si>
  <si>
    <t>764663512</t>
  </si>
  <si>
    <t>K-12 - D+M Oplechování komínu, materiál TiZn plech tl. 0,8mm, r.š. 500mm</t>
  </si>
  <si>
    <t>293</t>
  </si>
  <si>
    <t>764663513</t>
  </si>
  <si>
    <t>K-13 - D+M Oplechování komínu, materiál TiZn plech tl. 0,8mm, r.š. 500mm</t>
  </si>
  <si>
    <t>294</t>
  </si>
  <si>
    <t>764663514</t>
  </si>
  <si>
    <t>K-14 - D+M Oplechování komínu, materiál TiZn plech tl. 0,8mm, r.š. 500mm</t>
  </si>
  <si>
    <t>2,55</t>
  </si>
  <si>
    <t>295</t>
  </si>
  <si>
    <t>764663515</t>
  </si>
  <si>
    <t>K-15 - D+M Oplechování komínu, materiál TiZn plech tl. 0,8mm, r.š. 500mm</t>
  </si>
  <si>
    <t>1,9</t>
  </si>
  <si>
    <t>296</t>
  </si>
  <si>
    <t>764663516</t>
  </si>
  <si>
    <t>K-16 - D+M Oplechování komínu, materiál TiZn plech tl. 0,8mm, r.š. 500mm</t>
  </si>
  <si>
    <t>1,45</t>
  </si>
  <si>
    <t>297</t>
  </si>
  <si>
    <t>764663517</t>
  </si>
  <si>
    <t>K-17 - D+M Oplechování komínu, materiál TiZn plech tl. 0,8mm, r.š. 500mm</t>
  </si>
  <si>
    <t>2,1</t>
  </si>
  <si>
    <t>298</t>
  </si>
  <si>
    <t>764663518</t>
  </si>
  <si>
    <t>K-18 - D+M Oplechování komínu, materiál TiZn plech tl. 0,8mm, r.š. 500mm</t>
  </si>
  <si>
    <t>2,7</t>
  </si>
  <si>
    <t>299</t>
  </si>
  <si>
    <t>764663519</t>
  </si>
  <si>
    <t>K-19 - D+M Oplechování komínu, materiál TiZn plech tl. 0,8mm, r.š. 500mm</t>
  </si>
  <si>
    <t>4,25</t>
  </si>
  <si>
    <t>300</t>
  </si>
  <si>
    <t>764663520</t>
  </si>
  <si>
    <t>K-20 - D+M Oplechování komínu, materiál TiZn plech tl. 0,8mm, r.š. 500mm</t>
  </si>
  <si>
    <t>301</t>
  </si>
  <si>
    <t>764663521</t>
  </si>
  <si>
    <t>K-21 - D+M Oplechování komínu, materiál TiZn plech tl. 0,8mm, r.š. 500mm</t>
  </si>
  <si>
    <t>2,25</t>
  </si>
  <si>
    <t>302</t>
  </si>
  <si>
    <t>764663522</t>
  </si>
  <si>
    <t>K-22 - D+M Oplechování římsy, materiál TiZn plech tl. 0,8mm, r.š. 750mm</t>
  </si>
  <si>
    <t>303</t>
  </si>
  <si>
    <t>764663523</t>
  </si>
  <si>
    <t>K-23 - D+M Závětrná lišta z boční strany střechy + příponky, materiál TiZn plech tl. 0,8mm</t>
  </si>
  <si>
    <t>304</t>
  </si>
  <si>
    <t>764663524</t>
  </si>
  <si>
    <t>K-24 - D+M Oplechování atiky, materiál TiZn plech tl. 0,8mm, r.š. 750mm</t>
  </si>
  <si>
    <t>305</t>
  </si>
  <si>
    <t>764663525</t>
  </si>
  <si>
    <t>K-25 - D+M Okapnice střechy, materiál TiZn plech tl. 0,8mm, r.š. 150mm</t>
  </si>
  <si>
    <t>306</t>
  </si>
  <si>
    <t>764663526</t>
  </si>
  <si>
    <t>K-26 - D+M Střešní odvětrávací komínek DN 100 s integrovanou bitumenovou manžetou (modifikovaný asfaltový pás), výška 300mm, součástí dešťová krytka</t>
  </si>
  <si>
    <t>307</t>
  </si>
  <si>
    <t>764663527</t>
  </si>
  <si>
    <t>K-27 - D+M Manžeta pro prostup vzduchotechniky, DN 250, materiál TiZn plech tl. 0,8mm</t>
  </si>
  <si>
    <t>308</t>
  </si>
  <si>
    <t>764663528</t>
  </si>
  <si>
    <t>K-28 - D+M Manžeta pro prostup vzduchotechniky, DN 150, materiál TiZn plech tl. 0,8mm</t>
  </si>
  <si>
    <t>309</t>
  </si>
  <si>
    <t>764663529</t>
  </si>
  <si>
    <t>K-29 - D+M Manžeta pro prostup vzduchotechniky, DN 160, materiál TiZn plech tl. 0,8mm</t>
  </si>
  <si>
    <t>310</t>
  </si>
  <si>
    <t>764663530</t>
  </si>
  <si>
    <t>K-30 - D+M Manžeta pro prostup vzduchotechniky, DN 402, materiál TiZn plech tl. 0,8mm</t>
  </si>
  <si>
    <t>311</t>
  </si>
  <si>
    <t>764663531</t>
  </si>
  <si>
    <t>K-31 - D+M Oplechování venkovního parapetu pro okna pol. T/15, T/16, T/17, T/18, T/86, T/87, T/88, T/89, T/90, T/91, materiál TiZn plech tl. 0,8mm, r.š. 100mm</t>
  </si>
  <si>
    <t>40,55</t>
  </si>
  <si>
    <t>312</t>
  </si>
  <si>
    <t>764663532</t>
  </si>
  <si>
    <t>K-32 - D+M Oplechování zástřešku nad vyvýšenými okny, materiál TiZn plech tl. 0,8mm, r.š. 330mm</t>
  </si>
  <si>
    <t>313</t>
  </si>
  <si>
    <t>764663533</t>
  </si>
  <si>
    <t>K-33 - D+M Oplechování pod parapetem vyvýšených oken, materiál TiZn plech tl. 0,8mm, r.š. 330mm</t>
  </si>
  <si>
    <t>314</t>
  </si>
  <si>
    <t>764663534</t>
  </si>
  <si>
    <t>K-34 - D+M Oplechování stříšky, falcoavný plech, materiál TiZn plech tl. 0,8mm, r.š. 1000mm</t>
  </si>
  <si>
    <t>315</t>
  </si>
  <si>
    <t>764663535</t>
  </si>
  <si>
    <t>K-35 - D+M Nadřímsový žlab čtyřhranný, materiál TiZn plech tl. 0,8mm, r.š. 700+750mm</t>
  </si>
  <si>
    <t>316</t>
  </si>
  <si>
    <t>764663536</t>
  </si>
  <si>
    <t>K-36 - D+M Okapnice skládané střešní krytiny, ze čtvercových šablon, materiál TiZn plech tl. 0,8mm, r.š. 500mm</t>
  </si>
  <si>
    <t>317</t>
  </si>
  <si>
    <t>764663537</t>
  </si>
  <si>
    <t>K-37 - D+M Oplechování úžlabí skládané krytiny, ze čtvercových šablon, materiál TiZn plech tl. 0,8mm, r.š. 650mm</t>
  </si>
  <si>
    <t>318</t>
  </si>
  <si>
    <t>764663538</t>
  </si>
  <si>
    <t>K-38 - D+M Oplechování napojení asf. lepenky na zdivo, materiál TiZn plech tl. 0,8mm, r.š. 330mm</t>
  </si>
  <si>
    <t>319</t>
  </si>
  <si>
    <t>998764203</t>
  </si>
  <si>
    <t>Přesun hmot procentní pro konstrukce klempířské v objektech v do 24 m</t>
  </si>
  <si>
    <t>765</t>
  </si>
  <si>
    <t>Konstrukce pokrývačské</t>
  </si>
  <si>
    <t>320</t>
  </si>
  <si>
    <t>765420011</t>
  </si>
  <si>
    <t xml:space="preserve">Pokrytí střech šablonami z cementovláknitých desek 400/400/4 mm (česká šablona), střecha složitá - pohledová plocha 200/200 mm řezaná, provedení dle ČSN EN 494, kompletní systémová dodávka a provedení vč. všech systémových doplňků a příslušenství </t>
  </si>
  <si>
    <t>"v jednotkové ceně započítány všechny příplatky a všechny systémové prvky, říslušenství a komponenty, spojovací a montážní prvky"</t>
  </si>
  <si>
    <t xml:space="preserve">"v jednotkové ceně započítány příplatky za provedení skládané krytiny za pomoci zdvihací techniky - zhotovitel nacení dle </t>
  </si>
  <si>
    <t>odborných zkušeností a technických potřeb, dle navržené doby realizace"</t>
  </si>
  <si>
    <t>"v jednotkové ceně zahrnuty všechny příplatky za ztížené podmínky a za 100% prořez materiálu"</t>
  </si>
  <si>
    <t>"S1" (180,0+110,0)*1,3</t>
  </si>
  <si>
    <t>321</t>
  </si>
  <si>
    <t>998765203</t>
  </si>
  <si>
    <t>Přesun hmot procentní pro krytiny tvrdé v objektech v do 24 m</t>
  </si>
  <si>
    <t>766</t>
  </si>
  <si>
    <t>Konstrukce truhlářské</t>
  </si>
  <si>
    <t>322</t>
  </si>
  <si>
    <t>766400821</t>
  </si>
  <si>
    <t>Demontáž ostatního obložení stěn vč. demontáže podkladních roštů a příslušenství, demontáže okenicových krytů, radiátorových krytů, dřevěných předstěn</t>
  </si>
  <si>
    <t>(278,9)*1,1</t>
  </si>
  <si>
    <t>323</t>
  </si>
  <si>
    <t>766444501</t>
  </si>
  <si>
    <t>T-1 - D+M Dřevěné kastlové okno z lepených dřevěných profilů, 950x550mm, jednokřídlové, zasklení vnějších křídel jednoduchým sklem, vnitřních křídel izolačním dvojsklem, včetně parapetů</t>
  </si>
  <si>
    <t>'viz výpis truhlářských výrobků</t>
  </si>
  <si>
    <t>324</t>
  </si>
  <si>
    <t>766444502</t>
  </si>
  <si>
    <t>T-1a - D+M Dřevěné kastlové okno z lepených dřevěných profilů, 950x550mm, jednokřídlové, zasklení vnějších křídel jednoduchým sklem tl. 4mm, vnitřních křídel izolačním dvojsklem, včetně parapetů</t>
  </si>
  <si>
    <t>325</t>
  </si>
  <si>
    <t>766444503</t>
  </si>
  <si>
    <t>T-2 - D+M Dřevěné kastlové okno z lepených dřevěných profilů, 700x550mm, jednokřídlové, zasklení vnějších křídel jednoduchým sklem tl. 4mm, vnitřních křídel izolačním dvojsklem, včetně parapetů</t>
  </si>
  <si>
    <t>326</t>
  </si>
  <si>
    <t>766444504</t>
  </si>
  <si>
    <t>T-3 - D+M Dřevěné kastlové okno z lepených dřevěných profilů, 900x600mm, jednokřídlové, zasklení vnějších křídel jednoduchým sklem tl. 4mm, vnitřních křídel izolačním dvojsklem, včetně parapetů</t>
  </si>
  <si>
    <t>327</t>
  </si>
  <si>
    <t>766444505</t>
  </si>
  <si>
    <t>T-4 - D+M Dřevěné kastlové okno z lepených dřevěných profilů, 1250x1750mm, dvoukřídlové, zasklení vnějších křídel jednoduchým sklem tl. 4mm, vnitřních křídel izolačním dvojsklem, včetně parapetů, křídla v 1/2 členěna dřevěnou příčlí</t>
  </si>
  <si>
    <t>328</t>
  </si>
  <si>
    <t>766444506</t>
  </si>
  <si>
    <t>T-5 - D+M Dřevěné kastlové okno z lepených dřevěných profilů, 600x900mm, jednokřídlové, zasklení vnějších křídel jednoduchým sklem tl. 4mm, vnitřních křídel izolačním dvojsklem, včetně parapetů</t>
  </si>
  <si>
    <t>329</t>
  </si>
  <si>
    <t>766444507</t>
  </si>
  <si>
    <t>T-6 - D+M Dřevěné kastlové okno z lepených dřevěných profilů, 550x880mm, jednokřídlové, zasklení vnějších křídel jednoduchým sklem tl. 4mm, vnitřních křídel izolačním dvojsklem, včetně parapetů</t>
  </si>
  <si>
    <t>330</t>
  </si>
  <si>
    <t>766444508</t>
  </si>
  <si>
    <t>T-7 - D+M Dřevěné kastlové okno z lepených dřevěných profilů, 900x950mm, jednokřídlové, zasklení vnějších křídel jednoduchým sklem tl. 4mm, vnitřních křídel izolačním dvojsklem, včetně parapetů</t>
  </si>
  <si>
    <t>331</t>
  </si>
  <si>
    <t>766444509</t>
  </si>
  <si>
    <t>T-8 - D+M Dřevěné kastlové okno z lepených dřevěných profilů, 660x1500mm, dvoukřídlové, zasklení vnějších křídel jednoduchým sklem tl. 4mm, vnitřních křídel izolačním dvojsklem, včetně parapetů, křídla v 1/2 členěna dřevěnou příčlí</t>
  </si>
  <si>
    <t>332</t>
  </si>
  <si>
    <t>766444510</t>
  </si>
  <si>
    <t>T-9 - D+M Dřevěné kastlové okno z lepených dřevěných profilů, 900x1500mm, dvoukřídlové, zasklení vnějších křídel jednoduchým sklem tl. 4mm, vnitřních křídel izolačním dvojsklem, včetně parapetů, křídla v 1/2 členěna dřevěnou příčlí</t>
  </si>
  <si>
    <t>333</t>
  </si>
  <si>
    <t>766444511</t>
  </si>
  <si>
    <t>T-10 - D+M Dřevěné kastlové okno z lepených dřevěných profilů, 600x1500mm, jednokřídlové, zasklení vnějších křídel jednoduchým sklem tl. 4mm, vnitřních křídel izolačním dvojsklem, včetně parapetů, křídla v 1/2 členěna dřevěnou příčlí</t>
  </si>
  <si>
    <t>334</t>
  </si>
  <si>
    <t>766444512</t>
  </si>
  <si>
    <t>T-11 - D+M Dřevěné kastlové okno z lepených dřevěných profilů, 1500x1500mm, dvoukřídlové, zasklení vnějších křídel jednoduchým sklem tl. 4mm, vnitřních křídel izolačním dvojsklem, včetně parapetů, křídla v 1/2 členěna dřevěnou příčlí</t>
  </si>
  <si>
    <t>335</t>
  </si>
  <si>
    <t>766444513</t>
  </si>
  <si>
    <t>T-12 - D+M Dřevěné kastlové okno z lepených dřevěných profilů, 550x1200mm, jednokřídlové, zasklení vnějších křídel jednoduchým sklem tl. 4mm, vnitřních křídel izolačním dvojsklem, včetně parapetů, křídla v 1/2 členěna dřevěnou příčlí</t>
  </si>
  <si>
    <t>336</t>
  </si>
  <si>
    <t>766444514</t>
  </si>
  <si>
    <t>T-13 - D+M Dřevěné kastlové okno z lepených dřevěných profilů, 600x1200mm, jednokřídlové, zasklení vnějších křídel jednoduchým sklem tl. 4mm, vnitřních křídel izolačním dvojsklem, včetně parapetů, křídla v 1/2 členěna dřevěnou příčlí</t>
  </si>
  <si>
    <t>337</t>
  </si>
  <si>
    <t>766444515</t>
  </si>
  <si>
    <t>T-14 - D+M Dřevěné kastlové okno z lepených dřevěných profilů, 1200x1200mm, dvoukřídlové, zasklení vnějších křídel jednoduchým sklem tl. 4mm, vnitřních křídel izolačním dvojsklem, včetně parapetů, křídla v 1/2 členěna dřevěnou příčlí</t>
  </si>
  <si>
    <t>338</t>
  </si>
  <si>
    <t>766444516</t>
  </si>
  <si>
    <t>T-15 - D+M Sestava tří oken z lepených dřevěných profilů, jednokřídlové, sklápěcí, zasklení izolačním dvojsklem, včetně parapetů, 3000x1000mm - otvor, rozměr jednoho okna 1000x1000mm</t>
  </si>
  <si>
    <t>339</t>
  </si>
  <si>
    <t>766444517</t>
  </si>
  <si>
    <t>T-16 - D+M Sestava tří oken z lepených dřevěných profilů, jednokřídlové, sklápěcí, zasklení izolačním dvojsklem, včetně parapetů, 2850x1000mm - otvor, rozměr jednoho okna 950x1000mm</t>
  </si>
  <si>
    <t>340</t>
  </si>
  <si>
    <t>766444518</t>
  </si>
  <si>
    <t>T-17 - D+M Sestava tří oken z lepených dřevěných profilů, jednokřídlové, sklápěcí, zasklení izolačním dvojsklem, včetně parapetů, 2440x1000mm - otvor, rozměr krajních oken 810x1000mm, 820x1000 rozměr prostředního okna</t>
  </si>
  <si>
    <t>341</t>
  </si>
  <si>
    <t>766444519</t>
  </si>
  <si>
    <t>T-18 - D+M Sestava tří oken z lepených dřevěných profilů, jednokřídlové, sklápěcí, zasklení izolačním dvojsklem, včetně parapetů, 2550x1000mm - otvor, rozměr jednoho okna 850x1000mm</t>
  </si>
  <si>
    <t>342</t>
  </si>
  <si>
    <t>766444520</t>
  </si>
  <si>
    <t>T-86 - D+M Sestava tří oken z lepených dřevěných profilů, jednokřídlové, sklápěcí, zasklení izolačním dvojsklem, včetně parapetů, 2700x1000mm - otvor, rozměr jednoho okna 900x1000mm</t>
  </si>
  <si>
    <t>343</t>
  </si>
  <si>
    <t>766444521</t>
  </si>
  <si>
    <t>T-87 - D+M Sestava tří oken z lepených dřevěných profilů, jednokřídlové, sklápěcí, zasklení izolačním dvojsklem, včetně parapetů, 3550x1000mm - otvor, rozměr krajních oken 1200x1000mm, rozměr prostředního okna 1150x1000mm</t>
  </si>
  <si>
    <t>344</t>
  </si>
  <si>
    <t>766444522</t>
  </si>
  <si>
    <t>T-88 - D+M Sestava tří oken z lepených dřevěných profilů, jednokřídlové, sklápěcí, zasklení izolačním dvojsklem, včetně parapetů, 2650x1000mm - otvor, rozměr krajních oken 900x1000mm, rozměr prostředního okna 850x1000mm</t>
  </si>
  <si>
    <t>345</t>
  </si>
  <si>
    <t>766444523</t>
  </si>
  <si>
    <t>T-89 - D+M Sestava dvou oken z lepených dřevěných profilů, jednokřídlové, sklápěcí, zasklení izolačním dvojsklem, včetně parapetů, 3580x1000mm - otvor, rozměr jednoho okna 1790x1000mm</t>
  </si>
  <si>
    <t>346</t>
  </si>
  <si>
    <t>766444524</t>
  </si>
  <si>
    <t>T-90 - D+M Sestava tří oken z lepených dřevěných profilů, jednokřídlové, sklápěcí, zasklení izolačním dvojsklem, včetně parapetů, 2800x1000mm - otvor, rozměr krajních oken 950x1000mm, rozměr prostředního okna 900x1000mm</t>
  </si>
  <si>
    <t>347</t>
  </si>
  <si>
    <t>766444525</t>
  </si>
  <si>
    <t>T-91 - D+M Sestava tří oken z lepených dřevěných profilů, jednokřídlové, sklápěcí, zasklení izolačním dvojsklem, včetně parapetů, 2600x1000mm - otvor, rozměr krajních oken 850x1000mm, rozměr prostředního okna 900x1000mm</t>
  </si>
  <si>
    <t>348</t>
  </si>
  <si>
    <t>766444526</t>
  </si>
  <si>
    <t>T-19 - D+M Dřevěné kastlové okno z lepených dřevěných profilů, dvoukřídlové s dvoukřídlovým nadsvětlíkem, zasklení vnějších křídel jednoduchým sklem tl. 4mm, vnitřních křídel izolačním dvojsklem, včetně parapetů, 1400x2600mm</t>
  </si>
  <si>
    <t>349</t>
  </si>
  <si>
    <t>766444527</t>
  </si>
  <si>
    <t>T-20 - D+M Dřevěné kastlové okno z lepených dřevěných profilů, dvoukřídlové, zasklení vnějších křídel jednoduchým sklem tl. 4mm, vnitřních křídel izolačním dvojsklem, včetně parapetů, 1650x1800mm, křídla v 1/2 členěna dřevěnou příčlí</t>
  </si>
  <si>
    <t>350</t>
  </si>
  <si>
    <t>766444528</t>
  </si>
  <si>
    <t>T-21 - D+M Dřevěné kastlové okno z lepených dřevěných profilů, dvoukřídlové s dvoukřídlovým nadsvětlíkem, zasklení vnějších křídel jednoduchým sklem tl. 4mm, vnitřních křídel izolačním dvojsklem, včetně parapetů, 1250x2600mm</t>
  </si>
  <si>
    <t>351</t>
  </si>
  <si>
    <t>766444529</t>
  </si>
  <si>
    <t>T-22 - D+M Dřevěné kastlové okno z lepených dřevěných profilů, dvoukřídlové s dvoukřídlovým nadsvětlíkem, zasklení vnějších křídel jednoduchým sklem tl. 4mm, vnitřních křídel izolačním dvojsklem, včetně parapetů, 1440x2600mm</t>
  </si>
  <si>
    <t>352</t>
  </si>
  <si>
    <t>766444530</t>
  </si>
  <si>
    <t>T-23 - D+M Dřevěné kastlové okno z lepených dřevěných profilů, dvoukřídlové s dvoukřídlovým nadsvětlíkem, zasklení vnějších křídel jednoduchým sklem tl. 4mm, vnitřních křídel izolačním dvojsklem, včetně parapetů, 1650x2700mm</t>
  </si>
  <si>
    <t>353</t>
  </si>
  <si>
    <t>766444531</t>
  </si>
  <si>
    <t>T-24 - D+M Dřevěné kastlové okno z lepených dřevěných profilů, dvoukřídlové s dvoukřídlovým nadsvětlíkem, zasklení vnějších křídel jednoduchým sklem tl. 4mm, vnitřních křídel izolačním dvojsklem, včetně parapetů, 1410x2600mm</t>
  </si>
  <si>
    <t>354</t>
  </si>
  <si>
    <t>766444532</t>
  </si>
  <si>
    <t>T-25 - D+M Dřevěné kastlové okno z lepených dřevěných profilů, dvoukřídlové s dvoukřídlovým nadsvětlíkem, zasklení vnějších křídel jednoduchým sklem tl. 4mm, vnitřních křídel izolačním dvojsklem, včetně parapetů, 1470x2600mm</t>
  </si>
  <si>
    <t>355</t>
  </si>
  <si>
    <t>766444533</t>
  </si>
  <si>
    <t>T-26 - D+M Dřevěné kastlové okno z lepených dřevěných profilů, dvoukřídlové s dvoukřídlovým nadsvětlíkem, zasklení vnějších křídel jednoduchým sklem tl. 4mm, vnitřních křídel izolačním dvojsklem, včetně parapetů, 1650x2850mm</t>
  </si>
  <si>
    <t>356</t>
  </si>
  <si>
    <t>766444534</t>
  </si>
  <si>
    <t>T-27 - D+M Dřevěné kastlové okno z lepených dřevěných profilů, dvoukřídlové s dvoukřídlovým nadsvětlíkem, zasklení vnějších křídel jednoduchým sklem tl. 4mm, vnitřních křídel izolačním dvojsklem, včetně parapetů, 1650x3180mm</t>
  </si>
  <si>
    <t>357</t>
  </si>
  <si>
    <t>766444535</t>
  </si>
  <si>
    <t>T-28 - D+M Dřevěné kastlové okno z lepených dřevěných profilů, dvoukřídlové s dvoukřídlovým nadsvětlíkem, zasklení vnějších křídel jednoduchým sklem tl. 4mm, vnitřních křídel izolačním dvojsklem, včetně parapetů, 1470x1960mm</t>
  </si>
  <si>
    <t>358</t>
  </si>
  <si>
    <t>766444536</t>
  </si>
  <si>
    <t>T-29 - D+M Střešní okno výklopné-kyvné GPL, s ventilační klapkou, zasklení izolačním dvojsklem, včetně zateplovací sady a parozábrany, přírodní celodřevěné okno s finální úpravou lakováním, 780x1180mm</t>
  </si>
  <si>
    <t>359</t>
  </si>
  <si>
    <t>766444537</t>
  </si>
  <si>
    <t>360</t>
  </si>
  <si>
    <t>766444538</t>
  </si>
  <si>
    <t>T-31 - D+M Jednokřídlové dveře, vstupní, plné, dřevěné, včetně ocelové zárubně, včetně kování, vnitřní rozměr 900x1560mm, stavební otvor 1160x1690mm</t>
  </si>
  <si>
    <t>361</t>
  </si>
  <si>
    <t>766444539</t>
  </si>
  <si>
    <t>T-32 - D+M Jednokřídlové dveře, vnitřní, plné, dřevěné, povrch lamino CPL, včetně ocelové zárubně a dřevěného prahu, včetně kování, 700x1970mm</t>
  </si>
  <si>
    <t>362</t>
  </si>
  <si>
    <t>766444540</t>
  </si>
  <si>
    <t>T-33 - D+M Jednokřídlové dveře, vnitřní, plné, dřevěné, povrch lamino CPL, včetně ocelové zárubně a dřevěného prahu, včetně kování, 800x1970mm</t>
  </si>
  <si>
    <t>363</t>
  </si>
  <si>
    <t>766444541</t>
  </si>
  <si>
    <t>T-34 - D+M Jednokřídlové dveře, vnitřní, plné, dřevěné, povrch lamino CPL, včetně ocelové zárubně a dřevěného prahu, včetně kování, 900x1970mm</t>
  </si>
  <si>
    <t>364</t>
  </si>
  <si>
    <t>766444542</t>
  </si>
  <si>
    <t>T-35 - D+M Jednokřídlové dveře, vnitřní, plné, dřevěné, povrch lamino CPL, včetně ocelové zárubně a dřevěného prahu, včetně kování, 1000x1970mm</t>
  </si>
  <si>
    <t>365</t>
  </si>
  <si>
    <t>766444543</t>
  </si>
  <si>
    <t>T-36 - D+M Dvoukřídlové dveře, vnitřní, plné, dřevěné, povrch CPL, včetně ocelové zárubně a dřevěného prahu, včetně kování, 1450x1970mm</t>
  </si>
  <si>
    <t>366</t>
  </si>
  <si>
    <t>766444544</t>
  </si>
  <si>
    <t>T-37 - D+M Vstupní prosklená stěna z dřevěných lepených profilů, s dvoukřídlovými dveřmi ze 2/3 prosklenými, otevíravé ven, s proskleným pevným nadsvětlíkem, zasklení bezpečnostním izolačním dvojsklem, 1350x2040mm, otvor - 1450x2640mm</t>
  </si>
  <si>
    <t>367</t>
  </si>
  <si>
    <t>766444545</t>
  </si>
  <si>
    <t>T-38 - D+M Vstupní dveře z dřevěných lepených profilů, dvoukřídlové asymetrické, otevíravé ven, plné, dřevěné, bezpečnostní, 1450x1970mm, levé křídlo šířky 900mm</t>
  </si>
  <si>
    <t>368</t>
  </si>
  <si>
    <t>766444546</t>
  </si>
  <si>
    <t>T-39 - D+M Jednokřídlové dveře do max. tl. stěny 300mm, z dřevěných lepených profilů, profilované dle stávajících, včetně hladké dřevěné obložkové zárubně a prahu, včetně kování, 800x1970mm</t>
  </si>
  <si>
    <t>369</t>
  </si>
  <si>
    <t>766444547</t>
  </si>
  <si>
    <t>T-40 - D+M Jednokřídlové dveře z dřevěných lepených profilů, profilované dle stávajících, včetně hladké dřevěné obložkové zárubně a prahu, včetně kování, požární odolnost dveří 30EW DP3, 800x1970mm</t>
  </si>
  <si>
    <t>370</t>
  </si>
  <si>
    <t>766444548</t>
  </si>
  <si>
    <t>T-41 - D+M Jednokřídlové dveře do tl. stěny 300mm, z dřevěných lepených profilů, profilované dle stávajících, včetně profilované dřevěné obložkové zárubně a prahu, včetně kování, 800x1970mm</t>
  </si>
  <si>
    <t>371</t>
  </si>
  <si>
    <t>766444549</t>
  </si>
  <si>
    <t>T-42 - D+M Jednokřídlové dveře do max. tl. stěny 300mm, z dřevěných lepených profilů, profilované dle stávajících, včetně bezpečnostní ocelové zárubně a prahu, včetně kování, třída bezpečnosti 4, 900x1970mm</t>
  </si>
  <si>
    <t>372</t>
  </si>
  <si>
    <t>766444550</t>
  </si>
  <si>
    <t>T-43 - D+M Jednokřídlové dveře do max. tl. stěny 300mm, z dřevěných lepených profilů, profilované dle stávajících, včetně bezpečnostní ocelové zárubně s dřevěnou obložkou a dřevěného prahu, včetně kování, třída bezpečnosti 4, 900x1970mm</t>
  </si>
  <si>
    <t>373</t>
  </si>
  <si>
    <t>766444551</t>
  </si>
  <si>
    <t>T-44 - D+M Jednokřídlové dveře do tl. stěny 300mm, z dřevěných lepených profilů, profilované dle stávajících, včetně profilované dřevěné obložkové zárubně a prahu, včetně kování, 900x1970mm</t>
  </si>
  <si>
    <t>374</t>
  </si>
  <si>
    <t>766444552</t>
  </si>
  <si>
    <t>T-45 - D+M Jednokřídlové dveře z dřevěných lepených profilů, včetně dřevěné obložkové zárubně a prahu, požární odolnost 30 DP3 EI, opatřeny samozavíračem, 1100x2070mm</t>
  </si>
  <si>
    <t>375</t>
  </si>
  <si>
    <t>766444553</t>
  </si>
  <si>
    <t>T-46 - D+M Jednokřídlové dveře z dřevěných lepených profilů, včetně hladké dřevěné obložkové zárubně a prahu, včetně kování, požární odolnost dveří 30EW DP3, 1000x2070mm</t>
  </si>
  <si>
    <t>376</t>
  </si>
  <si>
    <t>766444554</t>
  </si>
  <si>
    <t>T-48 - D+M Dvoukřídlové dveře s bočním světlíkem, z dřevěných lepených profilů, v 1/3 prosklené, včetně kování, 1600x1970mm, otvor - 2000x2020mm</t>
  </si>
  <si>
    <t>377</t>
  </si>
  <si>
    <t>766444555</t>
  </si>
  <si>
    <t>T-49 - D+M Dvoukřídlové dveře z dřevěných lepených profilů, požární dveře 30 EW DP3, včetně kování, 1450x1970mm, otvor 1550x2020mm</t>
  </si>
  <si>
    <t>378</t>
  </si>
  <si>
    <t>766444556</t>
  </si>
  <si>
    <t>T-50 - D+M Dvoukřídlové dveře z dřevěných lepených profilů, v 1/3 prosklené, včetně kování, 1600x1970mm, otvor 1700x2020mm</t>
  </si>
  <si>
    <t>379</t>
  </si>
  <si>
    <t>766444557</t>
  </si>
  <si>
    <t>T-51 - D+M Dvoukřídlové dveře z dřevěných lepených profilů, plné, včetně kování, 2200x1970mm</t>
  </si>
  <si>
    <t>380</t>
  </si>
  <si>
    <t>766444558</t>
  </si>
  <si>
    <t>T-52 - D+M Jednokřídlové dveře 700x1970mm, z dřevěných lepených profilů, včetně hladké dřevěné obložkové zárubně a prahu, včetně kování</t>
  </si>
  <si>
    <t>381</t>
  </si>
  <si>
    <t>766444559</t>
  </si>
  <si>
    <t>T-53 - D+M Dvoukřídlové dveře z dřevěných lepených profilů, požární dveře 30 EW DP3, včetně kování, 1260x2280mm, otvor - 1360x2330mm</t>
  </si>
  <si>
    <t>382</t>
  </si>
  <si>
    <t>766444560</t>
  </si>
  <si>
    <t>T-54 - D+M Dvoukřídlové dveře z dřevěných lepených profilů, včetně kování, 1280x2280mm, otvor 1380x2330mm, požární dveře</t>
  </si>
  <si>
    <t>383</t>
  </si>
  <si>
    <t>766444561</t>
  </si>
  <si>
    <t>T-55 - D+M Dvoukřídlové dveře z dřevěných lepených profilů, požární dveře 30 EW DP3, včetně kování, 1x T/55e - kování - zámek elektronický včetně příslušenství, 1280x2280mm, otvor 1380x2330mm</t>
  </si>
  <si>
    <t>384</t>
  </si>
  <si>
    <t>766444562</t>
  </si>
  <si>
    <t>T-56 - D+M Jednokřídlové dveře v 1/3 prosklené mléčným sklem, z dřevěných lepených profilů, včetně dřevěné hladké obložkové zárubně a prahu, včetně kování, do šířky stěny max. 300mm, 800x1970mm</t>
  </si>
  <si>
    <t>385</t>
  </si>
  <si>
    <t>766444563</t>
  </si>
  <si>
    <t>T-57 - D+M Jednokřídlové dveře v 1/3 prosklené mléčným sklem, z dřevěných lepených profilů, včetně dřevěné hladké obložkové zárubně a prahu, včetně kování, do šířky stěny min. 300mm, 800x1970mm</t>
  </si>
  <si>
    <t>386</t>
  </si>
  <si>
    <t>766444564</t>
  </si>
  <si>
    <t>T-58 - D+M Pojezdové regály, kompletní specifikace vč. příslušenství viz. příloha 1 (M1-M20)</t>
  </si>
  <si>
    <t>(20,0)</t>
  </si>
  <si>
    <t>387</t>
  </si>
  <si>
    <t>766444564-1</t>
  </si>
  <si>
    <t>T-58 - D+M Pojezdové regály, kompletní specifikace vč. příslušenství viz. příloha 1 (M21-M26)</t>
  </si>
  <si>
    <t>(6,0)</t>
  </si>
  <si>
    <t>388</t>
  </si>
  <si>
    <t>766444565</t>
  </si>
  <si>
    <t>T-59 - D+M Kuchyňská linka dl. 1650mm, 3x spodní skříňky, baterie kuchyňská páková, korpusy, police DTD 18mm, dvířka DTD 18mm dekor dřeva, pracovní deska postforming, hrany ABS 2mm, osvětlení podlinka, dřez s odkapávací plochou</t>
  </si>
  <si>
    <t>389</t>
  </si>
  <si>
    <t>766444566</t>
  </si>
  <si>
    <t>T-60 - D+M Kuchyňská linka dl. 1650mm, 3x spodní a horní skříňky, baterie kuchyňská páková, korpusy, police DTD 18mm, dvířka DTD 18mm dekor dřeva, pracovní deska postforming, hrany ABS 2mm, osvětlení podlinka, dřez s odkapávací plochou</t>
  </si>
  <si>
    <t>390</t>
  </si>
  <si>
    <t>766444567</t>
  </si>
  <si>
    <t>T-61 - D+M Kuchyňská linka dl. 2750mm, 6x spodní a horní skříňky, baterie kuchyňská páková, korpusy, police DTD 18mm, dvířka DTD 18mm dekor dřeva, pracovní deska postforming, hrany ABS 2mm, osvětlení podlinka, dřez s odkapávací plochou</t>
  </si>
  <si>
    <t>391</t>
  </si>
  <si>
    <t>766444568</t>
  </si>
  <si>
    <t>T-62 - D+M Vrátnice, kompletní specifikace vč. příslušenství viz. příloha 2</t>
  </si>
  <si>
    <t>392</t>
  </si>
  <si>
    <t>766444569</t>
  </si>
  <si>
    <t>T-63 - D+M Dřevěné podávací okno včetně oboustranných parapetů, parapet šířka - 150mm, dřevotř. deska tl. 17mm, s horní postformingovou úpravou, s křídlem výsuvným do výšky 500mm, zasklené sklem opatřeným bezpečnostní folií, 1200x1275mm</t>
  </si>
  <si>
    <t>393</t>
  </si>
  <si>
    <t>766444570</t>
  </si>
  <si>
    <t>T-64 - D+M Sklo bezpečnostní tl. 8mm, pevné zasklené, rám AL bez PTM, pohledová šířka rámu max. 45mm, 1330x2650mm</t>
  </si>
  <si>
    <t>394</t>
  </si>
  <si>
    <t>766444571</t>
  </si>
  <si>
    <t>T-65 - D+M Jeviště místnosti 112, viz. příloha 7</t>
  </si>
  <si>
    <t>395</t>
  </si>
  <si>
    <t>766444572</t>
  </si>
  <si>
    <t>T-66 - D+M Kuchyňská linka dl. 3260mm, 6x spodní a horní skříňky, baterie kuchyňská páková, korpusy, police DTD 18mm, dvířka DTD 18mm dekor dřeva, pracovní deska postforming, hrany ABS 2mm, osvětlení podlinka, dřez s odkapávací plochou</t>
  </si>
  <si>
    <t>396</t>
  </si>
  <si>
    <t>766444573</t>
  </si>
  <si>
    <t>T-67 - D+M Kuchyňská linka dl. 6310mm, 7x spodní skříňky + elektrická trouba + elektrická varná deska, 6x horní skříňky+digestoř, korpusy, police DTD 18mm, dvířka DTD 18mm dekor dřeva, pracovní deska postforming, hrany ABS 2mm</t>
  </si>
  <si>
    <t>397</t>
  </si>
  <si>
    <t>766444574</t>
  </si>
  <si>
    <t>T-68 - D+M Šatní pult s dveřmi, dl. 5415mm, š. 400mm, horní část délky 600mm výklopná, pult o tl. 25mm opatřen 2mm ABS hranou, korpus tl. 18mm, opatřen kyvnými dveřmi, desky z laminované DTD tl. 18mm, imitace dřeva, dekor třešeň</t>
  </si>
  <si>
    <t>398</t>
  </si>
  <si>
    <t>766444575</t>
  </si>
  <si>
    <t>T-69 - D+M Umyvadlový pult 1500x500mm, pro 2 umyvadla, dřevotřísková deska tl. 34mm s postformingovou úpravou</t>
  </si>
  <si>
    <t>399</t>
  </si>
  <si>
    <t>766444576</t>
  </si>
  <si>
    <t>T-70 - D+M Umyvadlový pult 2100x500mm, pro 3 umyvadla, dřevotřísková deska tl. 34mm s postformingovou úpravou</t>
  </si>
  <si>
    <t>400</t>
  </si>
  <si>
    <t>766444577</t>
  </si>
  <si>
    <t>T-71 - D+M Umyvadlový pult 800x550mm, pro 1 umyvadlo, dřevotřísková deska tl. 34mm s postformingovou úpravou</t>
  </si>
  <si>
    <t>401</t>
  </si>
  <si>
    <t>766444578</t>
  </si>
  <si>
    <t>T-72 - D+M Kabinová stěna včetně 2ks dveří 700x1850mm a 1ks dělící kolmé stěny dl. 970mm, délka stěny 2750mm, celková výška 2000mm, laminovaná DTD deska tl. 32mm s HPL lamináty, podpěrné stojky výšky 150mm, rektifikovatelné</t>
  </si>
  <si>
    <t>402</t>
  </si>
  <si>
    <t>766444579</t>
  </si>
  <si>
    <t>T-73 - D+M Kabinová stěna včetně 2ks dveří 700x1850mm a 1ks dělící kolmé stěny dl. 1290mm, délka stěny 2130mm, celková výška 2000mm, laminovaná DTD deska tl. 32mm s HPL lamináty, podpěrné stojky výšky 150mm, rektifikovatelné</t>
  </si>
  <si>
    <t>403</t>
  </si>
  <si>
    <t>766444580</t>
  </si>
  <si>
    <t>T-74 - D+M Kabinová stěna včetně 5ks dveří 700x1850mm a 4ks dělící kolmé stěny dl. 1670mm, délka stěny 4750mm, celková výška 2000mm, laminovaná DTD deska tl. 32mm s HPL lamináty, podpěrné stojky výšky 150mm, rektifikovatelné</t>
  </si>
  <si>
    <t>404</t>
  </si>
  <si>
    <t>766444581</t>
  </si>
  <si>
    <t>T-75 - D+M Kabinová stěna včetně 2ks dveří 700x1850mm a 1ks dělící kolmé stěny dl. 1290mm, délka stěny 2180mm, celková výška 2000mm, laminovaná DTD deska tl. 32mm s HPL lamináty, podpěrné stojky výšky 150mm, rektifikovatelné</t>
  </si>
  <si>
    <t>405</t>
  </si>
  <si>
    <t>766444582</t>
  </si>
  <si>
    <t>T-76 - D+M Kabinová stěna včetně 2ks dveří 700x1850mm a 5ks dělící kolmé stěny dl. 1670mm, délka stěny 6055mm, celková výška 2000mm, laminovaná DTD deska tl. 32mm s HPL lamináty, podpěrné stojky výšky 150mm, rektifikovatelné</t>
  </si>
  <si>
    <t>406</t>
  </si>
  <si>
    <t>766444583</t>
  </si>
  <si>
    <t>T-77 - D+M Kabinová stěna včetně 2ks dveří 700x1850mm a 1ks dělící kolmé stěny dl. 1260mm, délka stěny 2280mm, celková výška 2000mm, laminovaná DTD deska tl. 32mm s HPL lamináty, podpěrné stojky výšky 150mm, rektifikovatelné</t>
  </si>
  <si>
    <t>407</t>
  </si>
  <si>
    <t>766444584</t>
  </si>
  <si>
    <t>T-78 - D+M Kabinová stěna včetně 1ks dveří 700x1850mm a 1ks dělící kolmé stěny dl. 930mm, délka stěny 1600mm, celková výška 2000mm, laminovaná DTD deska tl. 32mm s HPL lamináty, podpěrné stojky výšky 150mm, rektifikovatelné</t>
  </si>
  <si>
    <t>408</t>
  </si>
  <si>
    <t>766444585</t>
  </si>
  <si>
    <t>T-79 - D+M Kabinová stěna včetně 2ks dveří 700x1850mm a 2ks dělící kolmé stěny dl. 1720mm, délka stěny 1860mm, celková výška 2000mm, laminovaná DTD deska tl. 32mm s HPL lamináty, podpěrné stojky výšky 150mm, rektifikovatelné</t>
  </si>
  <si>
    <t>409</t>
  </si>
  <si>
    <t>766444586</t>
  </si>
  <si>
    <t>T-80 - D+M Dřevěné podávací okno včetně oboustranných parapetů, parapet šířka - 150mm, dřevotř. deska tl. 17mm, s horní postformingovou úpravou, s křídlem výsuvným do výšky 600mm, zasklené sklem opatřeným bezpečnostní folií, 1200x1500mm</t>
  </si>
  <si>
    <t>410</t>
  </si>
  <si>
    <t>766444587</t>
  </si>
  <si>
    <t>T-81 - D+M Kuchyňská linka dl. 3600mm, 3x spodní skříňky + elektrická trouba + elektrická varná deska, 2x horní skříňky+digestoř, korpusy, police DTD 18mm, dvířka DTD 18mm dekor dřeva, pracovní deska postforming, hrany ABS 2mm</t>
  </si>
  <si>
    <t>411</t>
  </si>
  <si>
    <t>766444588</t>
  </si>
  <si>
    <t>T-82 - D+M Výlez do ploché střechy, otvor 700x1400mm, s nůžkovými shrnovacími schody z AL slitiny, vybaveny teleskop. madlem, materiál dřevěného kastlíku z 19mm překližky, poklop opatřen izolací tl. 100mm, oplechování poklopu z TiZn plechu</t>
  </si>
  <si>
    <t>412</t>
  </si>
  <si>
    <t>766444589</t>
  </si>
  <si>
    <t>T-83 - D+M Plochá čirá polykarbonátová deska tl. 3mm, 800x1200mm, v obdelníkovém AL rámu z "L" profilů 40x20mm</t>
  </si>
  <si>
    <t>413</t>
  </si>
  <si>
    <t>766444590</t>
  </si>
  <si>
    <t>T-84 - D+M Sestava motoricky ovládaných garnyží se závěsy, garnyže - AL profily 32x30mm, posun ozubeným řemenem, délka garnyže 2x 5,7m + 1x 2,5m, dl. rozvinutého závěsu 75m, výška 4,5m, systém na podiu přes 2 okna s jednostr. posunem</t>
  </si>
  <si>
    <t>414</t>
  </si>
  <si>
    <t>766444591</t>
  </si>
  <si>
    <t>T-85 - D+M Dřevěné sloupkové zábradlí včetně dřevěného madla, viz příloha 2</t>
  </si>
  <si>
    <t>415</t>
  </si>
  <si>
    <t>766444592</t>
  </si>
  <si>
    <t>T-86 - D+M Čirá, spektrálně selektivní interní folie - 70% transparence světla, zadržené UVLR 99%</t>
  </si>
  <si>
    <t>416</t>
  </si>
  <si>
    <t>766444593</t>
  </si>
  <si>
    <t>T-87 - D+M Mobilní samonosná interiérová panelová příčka tl. 90mm, včetně pojezdové kolejnice, 5250x3850mm, zvukový útlum 37dB, samonosná rámová kce - AL/ocel, pořet panelů 5 ks, s průchozími dveřmi 800x2100mm - pravé, plné</t>
  </si>
  <si>
    <t>417</t>
  </si>
  <si>
    <t>766444594</t>
  </si>
  <si>
    <t>T-92 - D+M Dřevěné kastlové okno z lepených dřevěných profilů, 680x2700mm, jednokřídlové, zasklení vnějších křídel jednoduchým sklem tl. 4mm, vnitřních křídel izolačním dvojsklem, včetně parapetů, křídla členěna dřevěnou příčlí</t>
  </si>
  <si>
    <t>418</t>
  </si>
  <si>
    <t>766444595</t>
  </si>
  <si>
    <t>T-93 - D+M Dřevěné kastlové okno z lepených dřevěných profilů, 1740x2600mm, jednokřídlové, zasklení vnějších křídel jednoduchým sklem tl. 4mm, vnitřních křídel izolačním dvojsklem, včetně parapetů, křídla členěna dřevěnou příčlí</t>
  </si>
  <si>
    <t>419</t>
  </si>
  <si>
    <t>766444596</t>
  </si>
  <si>
    <t>T-94 - D+M Dřevěné kastlové okno z lepených dřevěných profilů, 780x2700mm, jednokřídlové, zasklení vnějších křídel jednoduchým sklem tl. 4mm, vnitřních křídel izolačním dvojsklem, včetně parapetů, křídla členěna dřevěnou příčlí</t>
  </si>
  <si>
    <t>420</t>
  </si>
  <si>
    <t>766444597</t>
  </si>
  <si>
    <t>T-95 - D+M Jeviště místnosti 301, 316, 317, 318, viz příloha 8</t>
  </si>
  <si>
    <t>kpl</t>
  </si>
  <si>
    <t>421</t>
  </si>
  <si>
    <t>766444598</t>
  </si>
  <si>
    <t>T-96 - D+M Střešní výlez rám dřevo, 450x550mm, dřevěné křídlo s gumovým těsněním, otevírání postranní-pant na levé straně, dvojsklo tl. 14mm, do falcované krytiny</t>
  </si>
  <si>
    <t>422</t>
  </si>
  <si>
    <t>766444599</t>
  </si>
  <si>
    <t>T-1h - D+M Dvoukřídlové dveře s bočními světlíky a nadsvětlíkem, 1376x2070mm, repase stávajících dveřních křídel a zárubní</t>
  </si>
  <si>
    <t>'viz výpis truhlářských výrobků - historických prvků</t>
  </si>
  <si>
    <t>423</t>
  </si>
  <si>
    <t>766444600</t>
  </si>
  <si>
    <t>T-2h - D+M Jednokřídlové dveře, 1000x1970mm, repase stávajících dveřních křídel a zárubní</t>
  </si>
  <si>
    <t>424</t>
  </si>
  <si>
    <t>766444601</t>
  </si>
  <si>
    <t>T-3h - D+M Jednokřídlové dveře, 800x1970mm, repase stávajících dveřních křídel a zárubní</t>
  </si>
  <si>
    <t>425</t>
  </si>
  <si>
    <t>766444602</t>
  </si>
  <si>
    <t>T-4h - D+M Jednokřídlové dveře, 890x1950mm, repase stávajících dveřních křídel a zárubní</t>
  </si>
  <si>
    <t>426</t>
  </si>
  <si>
    <t>766444603</t>
  </si>
  <si>
    <t>T-5h - D+M Jednokřídlové dveře, 800x1970mm, repase stávajících dveřních křídel a zárubní</t>
  </si>
  <si>
    <t>427</t>
  </si>
  <si>
    <t>766444604</t>
  </si>
  <si>
    <t>T-6h - D+M Dvoukřídlové dveře, 1280x2280mm, repase stávajících dveřních křídel a zárubní</t>
  </si>
  <si>
    <t>428</t>
  </si>
  <si>
    <t>766444605</t>
  </si>
  <si>
    <t>T-7h - D+M Dvoukřídlové dveře, 1260x2280mm, repase stávajících dveřních křídel a zárubní</t>
  </si>
  <si>
    <t>429</t>
  </si>
  <si>
    <t>766444606</t>
  </si>
  <si>
    <t>T-8h - D+M Dvoukřídlové dveře, 1260x2280mm, repase stávajících dveřních křídel a zárubní, opatřeno panikovým kováním a požárním těsněním</t>
  </si>
  <si>
    <t>430</t>
  </si>
  <si>
    <t>766444607</t>
  </si>
  <si>
    <t>T-9h - D+M Dvoukřídlové dveře, 1280x2300mm, repase stávajících dveřních křídel a zárubní</t>
  </si>
  <si>
    <t>431</t>
  </si>
  <si>
    <t>766444608</t>
  </si>
  <si>
    <t>T-10h - D+M Interiérové okno, 610x1200 - vnitřní rozměr, repase stávajících okenních rámů a výplně</t>
  </si>
  <si>
    <t>432</t>
  </si>
  <si>
    <t>766444609</t>
  </si>
  <si>
    <t>T-11h - D+M Dvoukřídlové dveře s bočními světlíky a nadsvětlíkem, otvor - 2500x3150mm, vnitřní rozměr 1500x2300mm, repase stávajících dveřních křídel a zárubní</t>
  </si>
  <si>
    <t>433</t>
  </si>
  <si>
    <t>766444610</t>
  </si>
  <si>
    <t>T-12h - D+M Kované madlo, repase stávajícího madla, očistit nesoudržné nátěry, nový sjednocující nátěr - kovářská čerň, kontrola ukotvení madla ve zdivu, 1 kus</t>
  </si>
  <si>
    <t>434</t>
  </si>
  <si>
    <t>766444611</t>
  </si>
  <si>
    <t>T-13h - D+M Kované zábradlí s dřevěným madlem, repase stávajícího zábradlí a madla, 2 kusy</t>
  </si>
  <si>
    <t>2,66</t>
  </si>
  <si>
    <t>435</t>
  </si>
  <si>
    <t>7664446012,00000</t>
  </si>
  <si>
    <t>T-14h - D+M Kovaná konstrukce s dřevěným madlem, repase stávající konstrukce a madla, 4 kusy</t>
  </si>
  <si>
    <t>436</t>
  </si>
  <si>
    <t>766444613</t>
  </si>
  <si>
    <t>T-15h - D+M Kované zábradlí s dřevěným madlem, repase stávajícího zábradlí a madla, 4 kusy</t>
  </si>
  <si>
    <t>437</t>
  </si>
  <si>
    <t>766444614</t>
  </si>
  <si>
    <t>T-16h - D+M Kované zábradlí s dřevěným madlem, repase stávajícího zábradlí a madla, 1 kus</t>
  </si>
  <si>
    <t>1,61</t>
  </si>
  <si>
    <t>438</t>
  </si>
  <si>
    <t>766444615</t>
  </si>
  <si>
    <t>T-17h - D+M Automatické posuvné skleněné dveře, pískování dveřních křídel, rozměr vnitřní 1440x2000mm,</t>
  </si>
  <si>
    <t>439</t>
  </si>
  <si>
    <t>766444616</t>
  </si>
  <si>
    <t>T-18h - D+M Dřevěné sloupkové zábradlí, repase stávajícího zábradlí, 1 kus</t>
  </si>
  <si>
    <t>2,46</t>
  </si>
  <si>
    <t>440</t>
  </si>
  <si>
    <t>766444617</t>
  </si>
  <si>
    <t>T-19h - D+M Dvoukřídlové dveře s nadsvětlíkem, repase stávajících dveřních křídel a zárubní, vnitřní rozměr 2000x2700mm, stavební otvor 2500x4100mm</t>
  </si>
  <si>
    <t>441</t>
  </si>
  <si>
    <t>766800840</t>
  </si>
  <si>
    <t>Demontáž kuchyňských linek dřevěných nebo kovových vč. příslušenství, spotřebičů</t>
  </si>
  <si>
    <t>442</t>
  </si>
  <si>
    <t>998766203</t>
  </si>
  <si>
    <t>Přesun hmot procentní pro konstrukce truhlářské v objektech v do 24 m</t>
  </si>
  <si>
    <t>767</t>
  </si>
  <si>
    <t>Konstrukce zámečnické</t>
  </si>
  <si>
    <t>443</t>
  </si>
  <si>
    <t>767001101</t>
  </si>
  <si>
    <t>D+M ocelové konstrukce, nosníky, prvky - (dodávka vč. souvisejících částí a příslušenství, výroba, veškeré přesuny, osazení/montáž/kotvení vč. kotevních prvků, otvorů atd, povrchová úprava kcí a prvků)</t>
  </si>
  <si>
    <t>kg</t>
  </si>
  <si>
    <t>"kce a prvky střechy - IPE 160" (1500,0*1,15)</t>
  </si>
  <si>
    <t>444</t>
  </si>
  <si>
    <t>767001111</t>
  </si>
  <si>
    <t>"D1,D1m" (519,0*1,15)</t>
  </si>
  <si>
    <t>"D2" (290,0*1,15)</t>
  </si>
  <si>
    <t>"schodiště" (2600,0*1,15)+(161,0*0,15)</t>
  </si>
  <si>
    <t>445</t>
  </si>
  <si>
    <t>767001112</t>
  </si>
  <si>
    <t>D+M ztracené bednění z trapézových plechů - (dodávka vč. souvisejících částí a příslušenství, výroba, veškeré přesuny, osazení/montáž/kotvení vč. kotevních prvků, otvorů atd, povrchová úprava kcí a prvků), podpěrná konstrukce</t>
  </si>
  <si>
    <t>"D1,D1m - TR85/280p x 0,88" (1910,0*1,2)</t>
  </si>
  <si>
    <t>"D2 - TR85/280p x 0,88" (168,15*1,2)</t>
  </si>
  <si>
    <t>"C1-C10 - cofraplus 60 x 0,75" (430,0+21,0)*1,2</t>
  </si>
  <si>
    <t>446</t>
  </si>
  <si>
    <t>767214101</t>
  </si>
  <si>
    <t>Ocelové prvky a konstrukce - (dodávky, výroba, přesuny, osazení/montáž/kotvení vč. kotvících prvků, povrchové úpravy)</t>
  </si>
  <si>
    <t>"v jednotkové ceně zahrnuty příslušné bourací a stavební (zednické) výpomoce"</t>
  </si>
  <si>
    <t>"P1-P28" (1031,0+763,0+280,0+1032,0+320,0)*1,15</t>
  </si>
  <si>
    <t>447</t>
  </si>
  <si>
    <t>"v jednotkové ceně zahrnuty příslušné bourací (kapsy) a stavební (zednické) výpomoce (osazení do MC + obezdění CP na MC"</t>
  </si>
  <si>
    <t>"ON1-ON23" (215,0+1756,0+1006,0+4725,0+412,0)*1,2</t>
  </si>
  <si>
    <t>"ZN1-ZN5" (2348,0+516,0+530,0+516,0)*1,2</t>
  </si>
  <si>
    <t>448</t>
  </si>
  <si>
    <t>767779501</t>
  </si>
  <si>
    <t>ROL1 - D+M Zatemňující roleta, roletu tvoří celohliníková konstrukce, válec je uložený mezi dvěma bočnicemi, kazeta 80/80mm, celková délka 1500mm, navíjení potahu pomocí elektromotoru, spodní zátěžový profil je veden v AL vodících kolejnicích</t>
  </si>
  <si>
    <t>'viz výpis zámečnických výrobků</t>
  </si>
  <si>
    <t>449</t>
  </si>
  <si>
    <t>767779502</t>
  </si>
  <si>
    <t>ROL2 - D+M Zatemňující roleta, roletu tvoří celohliníková konstrukce, válec je uložený mezi dvěma bočnicemi, kazeta 80/80mm, celková délka 1900mm, navíjení potahu pomocí elektromotoru, spodní zátěžový profil je veden v AL vodících kolejnicích</t>
  </si>
  <si>
    <t>450</t>
  </si>
  <si>
    <t>767779503</t>
  </si>
  <si>
    <t>ROL3 - D+M Zatemňující roleta, roletu tvoří celohliníková konstrukce, válec je uložený mezi dvěma bočnicemi, kazeta 80/80mm, celková délka 4100mm, navíjení potahu pomocí elektromotoru, spodní zátěžový profil je veden v AL vodících kolejnicích</t>
  </si>
  <si>
    <t>451</t>
  </si>
  <si>
    <t>767779504</t>
  </si>
  <si>
    <t>ROL4 - D+M Zatemňující roleta, roletu tvoří celohliníková konstrukce, válec je uložený mezi dvěma bočnicemi, kazeta 80/80mm, celková délka 3570mm, navíjení potahu pomocí elektromotoru, spodní zátěžový profil je veden v AL vodících kolejnicích</t>
  </si>
  <si>
    <t>452</t>
  </si>
  <si>
    <t>767779505</t>
  </si>
  <si>
    <t>ROL5 - D+M Zatemňující roleta, roletu tvoří celohliníková konstrukce, válec je uložený mezi dvěma bočnicemi, kazeta 80/80mm, celková délka 1800mm, navíjení potahu pomocí elektromotoru, spodní zátěžový profil je veden v AL vodících kolejnicích</t>
  </si>
  <si>
    <t>453</t>
  </si>
  <si>
    <t>767779506</t>
  </si>
  <si>
    <t>ROL6 - D+M Zatemňující roleta, roletu tvoří celohliníková konstrukce, válec je uložený mezi dvěma bočnicemi, kazeta 80/80mm, celková délka 3670mm, navíjení potahu pomocí elektromotoru, spodní zátěžový profil je veden v AL vodících kolejnicích</t>
  </si>
  <si>
    <t>454</t>
  </si>
  <si>
    <t>767779507</t>
  </si>
  <si>
    <t>ROL7 - D+M Zatemňující roleta, roletu tvoří celohliníková konstrukce, válec je uložený mezi dvěma bočnicemi, kazeta 80/80mm, celková délka 1600mm, navíjení potahu pomocí elektromotoru, spodní zátěžový profil je veden v AL vodících kolejnicích</t>
  </si>
  <si>
    <t>455</t>
  </si>
  <si>
    <t>767779508</t>
  </si>
  <si>
    <t>Z-1 - D+M Nerezové uchycení, nerezové madlo kulaté prům. 48mm, 1 kus</t>
  </si>
  <si>
    <t>456</t>
  </si>
  <si>
    <t>767779509</t>
  </si>
  <si>
    <t>Z-2 - D+M Nerezové uchycení, nerezové madlo kulaté prům. 48mm, 1 kus</t>
  </si>
  <si>
    <t>3,66</t>
  </si>
  <si>
    <t>457</t>
  </si>
  <si>
    <t>767779510</t>
  </si>
  <si>
    <t>Z-3 - D+M Ocelové vnitřní schodiště v místnosti strojovny vzduchotechniky, viz příloha 3</t>
  </si>
  <si>
    <t>(230,0*1,15)</t>
  </si>
  <si>
    <t>458</t>
  </si>
  <si>
    <t>767779511</t>
  </si>
  <si>
    <t>Z-4 - D+M Šachtový poklop s kompozitním rámem z HDPE, včetně neoprenového těsněné pro hermetické uzavření šachty, 600x600mm, výška rámu 65mm, materiál polyuretan vyztužení skleněnými vlákny</t>
  </si>
  <si>
    <t>459</t>
  </si>
  <si>
    <t>767779512</t>
  </si>
  <si>
    <t>Z-5 - D+M Ocelové venkovní schodiště při vstupu do serverovny, viz příloha 4</t>
  </si>
  <si>
    <t>(470,0*1,15)</t>
  </si>
  <si>
    <t>460</t>
  </si>
  <si>
    <t>767779513</t>
  </si>
  <si>
    <t>Z-6 - D+M Zábradlí schodiště do místnosti 114, nové nerezové zábradlí s nerezovým madlem, výplň nrezové sloupky včetně systémového kování, kotvicí plotny nutno osadit před betonáží schodiště</t>
  </si>
  <si>
    <t>461</t>
  </si>
  <si>
    <t>767779514</t>
  </si>
  <si>
    <t>Z-7 - D+M Šikmá schodišťová plošina s přímou dráhou, viz příloha 6</t>
  </si>
  <si>
    <t>462</t>
  </si>
  <si>
    <t>767779515</t>
  </si>
  <si>
    <t>463</t>
  </si>
  <si>
    <t>767779516</t>
  </si>
  <si>
    <t>Z-9 - D+M Revizní dvířka pro svislé trasy, osazená do sádrokartonové příčky, barva bílá, 400x400mm</t>
  </si>
  <si>
    <t>464</t>
  </si>
  <si>
    <t>767779517</t>
  </si>
  <si>
    <t>Z-10 - D+M Pevné madlo u umyvadla, pro imobilní občany, osazeno 800mm nad podlahou, barva bílá, 1 kus</t>
  </si>
  <si>
    <t>0,6</t>
  </si>
  <si>
    <t>465</t>
  </si>
  <si>
    <t>767779518</t>
  </si>
  <si>
    <t>Z-11 - D+M Sklopné madlo k WC pro imobilní občany - horní, uroveň 780mm nad podlahou, barva bílá, 1 kus</t>
  </si>
  <si>
    <t>0,85</t>
  </si>
  <si>
    <t>466</t>
  </si>
  <si>
    <t>767779519</t>
  </si>
  <si>
    <t>Z-12 - D+M Zábradlí schodiště do místnosti 128, nové nerezové zábradlí s nerezovým madlem, výplň nerezové sloupky včetně systémového kování, kotvicí plotny nutno osadit před betonáží schodiště</t>
  </si>
  <si>
    <t>467</t>
  </si>
  <si>
    <t>767779520</t>
  </si>
  <si>
    <t>Z-13 - D+M Revizní dvířka pro svislé trasy, osazená do sádrokartonové příčky, barva bilá, 300x400mm</t>
  </si>
  <si>
    <t>468</t>
  </si>
  <si>
    <t>767779521</t>
  </si>
  <si>
    <t>Z-14 - D+M Revizní dvířka pro svislé trasy, osazená do sádrokartonové příčky, barva bilá, 200x400mm</t>
  </si>
  <si>
    <t>767779522</t>
  </si>
  <si>
    <t>Z-15 - D+M Povrchový dilatační profil, k dodatečnému zakrytí dilatačních spár, šíře profilu se uzpůsobí dle skutečné šíře dilatační spáry</t>
  </si>
  <si>
    <t>470</t>
  </si>
  <si>
    <t>767779523</t>
  </si>
  <si>
    <t>Z-16 - D+M Revizní dvířka pro svislé trasy, osazená do sádrokartonové příčky, barva bilá, 200x400mm</t>
  </si>
  <si>
    <t>471</t>
  </si>
  <si>
    <t>767779524</t>
  </si>
  <si>
    <t>Z-17 - D+M Revizní dvířka pro svislé trasy, osazená do sádrokartonové příčky, barva bilá, 250x400mm</t>
  </si>
  <si>
    <t>472</t>
  </si>
  <si>
    <t>767779525</t>
  </si>
  <si>
    <t>Z-18 - D+M Kryt na radiátor, rozměr 1700x900mm, děrovaný ocelový plech v AL rámu, plech tl. 1mm, surová ocel, ke krytu hliníkovou termofolii za radiátor</t>
  </si>
  <si>
    <t>473</t>
  </si>
  <si>
    <t>767779526</t>
  </si>
  <si>
    <t>Z-19 - D+M Kryt na radiátor se stříškou, rozměr 1400x70mm, stříška š. 170mm, děrovaný ocelový plech v AL rámu, plech tl. 1mm, surová ocel, ke krytu hliníkovou termofolii za radiátor</t>
  </si>
  <si>
    <t>474</t>
  </si>
  <si>
    <t>767779527</t>
  </si>
  <si>
    <t>Z-20 - D+M Kryt na radiátor se stříškou, rozměr 1700x810mm, stříška š. 170mm, děrovaný ocelový plech v AL rámu, plech tl. 1mm, surová ocel, ke krytu hliníkovou termofolii za radiátor</t>
  </si>
  <si>
    <t>475</t>
  </si>
  <si>
    <t>767779528</t>
  </si>
  <si>
    <t>Z-21 - D+M Kryt na radiátor, rozměr 1720x870mm, děrovaný ocelový plech v AL rámu, plech tl. 1mm, surová ocel, ke krytu hliníkovou termofolii za radiátor</t>
  </si>
  <si>
    <t>476</t>
  </si>
  <si>
    <t>767779529</t>
  </si>
  <si>
    <t>Z-22 - D+M Kryt na radiátor, rozměr 1720x1870mm, děrovaný ocelový plech v AL rámu, plech tl. 1mm, surová ocel, ke krytu hliníkovou termofolii za radiátor</t>
  </si>
  <si>
    <t>477</t>
  </si>
  <si>
    <t>767779530</t>
  </si>
  <si>
    <t>Z-23 - D+M Ocelový žebřík, šířka nášlapné části 575mm, kotvený do zdiva, povrch: komaxit, 1 kus, délka 1,3m</t>
  </si>
  <si>
    <t>1,3</t>
  </si>
  <si>
    <t>478</t>
  </si>
  <si>
    <t>767779531</t>
  </si>
  <si>
    <t>Z-24 - D+M Pevné madlo u vstupu na půdu, kovové, osazeno 2225mm nad podlahou, 2 kusy</t>
  </si>
  <si>
    <t>479</t>
  </si>
  <si>
    <t>767779532</t>
  </si>
  <si>
    <t>Z-25 - D+M Ocelové schodiště s jednostranným zábradlím, schodišťový stupeň P, nerezové zábradlí prům. 60/3mm</t>
  </si>
  <si>
    <t>145,0*3</t>
  </si>
  <si>
    <t>480</t>
  </si>
  <si>
    <t>767779533</t>
  </si>
  <si>
    <t>Z-26 - D+M Mříž 1400x2600, rám - ocelový tenkostěnný profil rovnoramenný L25/3mm, tyčová výplň - ocelová pásovina 25/3mm, povrch mříží - titanzinek, 2 kusy</t>
  </si>
  <si>
    <t>48,8</t>
  </si>
  <si>
    <t>481</t>
  </si>
  <si>
    <t>767779534</t>
  </si>
  <si>
    <t>Z-27 - D+M Ventilační mřížky, 370x370mm, barva bílá</t>
  </si>
  <si>
    <t>482</t>
  </si>
  <si>
    <t>767779536</t>
  </si>
  <si>
    <t>Z-28 - D+M Nerezové madlo zábradlí schodiště STA 5, ocelová výztuha, kotveno do schodišťových stěn, viz příloha 9</t>
  </si>
  <si>
    <t>483</t>
  </si>
  <si>
    <t>767779537</t>
  </si>
  <si>
    <t>Z-29 - D+M Součástí položky Z/28</t>
  </si>
  <si>
    <t>484</t>
  </si>
  <si>
    <t>767214001</t>
  </si>
  <si>
    <t>"překlady z ocelových válcovaných nosníků NS" (31,0+61,0+140,0+116,0+122,0+75,0+61,0+75,0)*1,15</t>
  </si>
  <si>
    <t>"VZT" (230,0*1,15)</t>
  </si>
  <si>
    <t>485</t>
  </si>
  <si>
    <t>767999811</t>
  </si>
  <si>
    <t>Demontáž plotového zábradlí v= 970 mm</t>
  </si>
  <si>
    <t>(14,5)*1,1</t>
  </si>
  <si>
    <t>486</t>
  </si>
  <si>
    <t>767999902</t>
  </si>
  <si>
    <t xml:space="preserve">Demontáž atypických zámečnických prvků a konstrukcí </t>
  </si>
  <si>
    <t>"ocelové konstrukce, prvky, nosníky, schodiště, poklopů, vyvýšené kce podlah a ostatní"</t>
  </si>
  <si>
    <t>(5,0*14,3)+(60,8*14,3)+(2,5*47,9)+(10,4*4,5)+(6,0*11,1)+(221,0+219,95)+(1685,0)</t>
  </si>
  <si>
    <t>2*(752,25+928,0+125,0)</t>
  </si>
  <si>
    <t>487</t>
  </si>
  <si>
    <t>767999910</t>
  </si>
  <si>
    <t>DMTŽ + úprava na nové schodiště + zpětná montáž zvedací plošiny pro imobilní osoby</t>
  </si>
  <si>
    <t>488</t>
  </si>
  <si>
    <t>998767203</t>
  </si>
  <si>
    <t>Přesun hmot procentní pro zámečnické konstrukce v objektech v do 24 m</t>
  </si>
  <si>
    <t>771</t>
  </si>
  <si>
    <t>Podlahy z dlaždic</t>
  </si>
  <si>
    <t>489</t>
  </si>
  <si>
    <t>7715741R1</t>
  </si>
  <si>
    <t>Montáž podlah keramických režných protiskluzných lepených flexibilním lepidlem do 50 ks/m2</t>
  </si>
  <si>
    <t>-pokládka keramické dlažby vč. dodávky lepícího tmelu a spárovací hmoty</t>
  </si>
  <si>
    <t>-montáž lepených keramických soklů v = 100 mm vč. dodávky lepícího tmelu a spárovací hmoty</t>
  </si>
  <si>
    <t>"viz skladba podlahových konstrukcí NS" 191,3</t>
  </si>
  <si>
    <t>490</t>
  </si>
  <si>
    <t>597610002</t>
  </si>
  <si>
    <t>dodávka keramické dlažby tl. 9 mm , vč. obvodových soklů v= 100 mm, dilatačních a přechodových lišt, příslušenství - specifikace dle PD, TZ a popisu standardů</t>
  </si>
  <si>
    <t>491</t>
  </si>
  <si>
    <t>771579196</t>
  </si>
  <si>
    <t xml:space="preserve">Příplatek k montáž podlah keramických za spárování tmelem </t>
  </si>
  <si>
    <t>492</t>
  </si>
  <si>
    <t>771591111</t>
  </si>
  <si>
    <t>Podlahy penetrace podkladu</t>
  </si>
  <si>
    <t>493</t>
  </si>
  <si>
    <t>771990112</t>
  </si>
  <si>
    <t>Vyrovnání podkladu samonivelační stěrkou tl 4 mm pevnosti 30 Mpa</t>
  </si>
  <si>
    <t>494</t>
  </si>
  <si>
    <t>771990192</t>
  </si>
  <si>
    <t>Příplatek k vyrovnání podkladu dlažby samonivelační stěrkou pevnosti 30 Mpa ZKD 1 mm tloušťky</t>
  </si>
  <si>
    <t>495</t>
  </si>
  <si>
    <t>998771203</t>
  </si>
  <si>
    <t>Přesun hmot procentní pro podlahy z dlaždic v objektech v do 24 m</t>
  </si>
  <si>
    <t>773</t>
  </si>
  <si>
    <t>Podlahy teracové</t>
  </si>
  <si>
    <t>496</t>
  </si>
  <si>
    <t>773500910</t>
  </si>
  <si>
    <t>Opravy podlah z litého teraca tl do 30 mm pásů šířky do 150 mm - (PŘEDPOKLAD 20%)</t>
  </si>
  <si>
    <t>(101,6+111,2+137,4+221,0+4,3)*0,2</t>
  </si>
  <si>
    <t>497</t>
  </si>
  <si>
    <t>773511R61</t>
  </si>
  <si>
    <t>Podlahy z přírodního litého teraca zřízení podlahy prosté tl 30 mm</t>
  </si>
  <si>
    <t>-příprava podkladu + systémová penetrace podkladu</t>
  </si>
  <si>
    <t>-kompletní montážní práce vč. souvisejících dodávek a příslušenství</t>
  </si>
  <si>
    <t>Lité broušené teraco/terazzo na cementové bázi s kamenným plnivem a přísadami</t>
  </si>
  <si>
    <t>"viz skladby podlahových konstrukcí - NS, plochy + schodiště" 562,7+112,54</t>
  </si>
  <si>
    <t>498</t>
  </si>
  <si>
    <t>583461340</t>
  </si>
  <si>
    <t>drť vápencová Carolith frakce 7,0-12,0 VA bal. vč. příslušenství, přísad, pojiv a doplňků - specifikace dle PD, TZ a popisu standardů</t>
  </si>
  <si>
    <t>499</t>
  </si>
  <si>
    <t>773612101</t>
  </si>
  <si>
    <t>Ochranný nátěr hydrofobizační jednonásobný ručně</t>
  </si>
  <si>
    <t>500</t>
  </si>
  <si>
    <t>773901111</t>
  </si>
  <si>
    <t>Broušení povrchu litého teraca</t>
  </si>
  <si>
    <t>501</t>
  </si>
  <si>
    <t>998773203</t>
  </si>
  <si>
    <t>Přesun hmot procentní pro podlahy teracové lité v objektech v do 24 m</t>
  </si>
  <si>
    <t>775</t>
  </si>
  <si>
    <t>Podlahy skládané (parkety, vlysy, lamely aj.)</t>
  </si>
  <si>
    <t>502</t>
  </si>
  <si>
    <t>775511810</t>
  </si>
  <si>
    <t>Demontáž podlah vlysových s lištami přibíjenými</t>
  </si>
  <si>
    <t>(tl. vlysů = do 25 mm)</t>
  </si>
  <si>
    <t>"viz tabulky místností - BP" 1157,1</t>
  </si>
  <si>
    <t>503</t>
  </si>
  <si>
    <t>611911R00</t>
  </si>
  <si>
    <t xml:space="preserve">dodávka - vlysy z masivu z rostlého dubu tl. 22 mm, na péro a drážku. vlysové podlaha skládaná do stromečku, šířka vlysu 90 mm, délka vlysu 400 mm, vlhkost dřeva 7-10 %-vč. systémových obvod. soklů, doplňků a příslušenství - specifikace dle standardů </t>
  </si>
  <si>
    <t>504</t>
  </si>
  <si>
    <t>775530R13</t>
  </si>
  <si>
    <t>Montáž podlahy masivní z dřevěných vlysů celoplošně lepených tl. 24 mm s podkladem z desek</t>
  </si>
  <si>
    <t>-pokládka podlah dřevěných lepených vč. montáže obvodových soklů</t>
  </si>
  <si>
    <t>MATERIÁLOVÉ ŘEŠENÍ NUTNO VZORKOVAT</t>
  </si>
  <si>
    <t>1838,5</t>
  </si>
  <si>
    <t>505</t>
  </si>
  <si>
    <t>775591319</t>
  </si>
  <si>
    <t>Podlahy dřevěné, celkové lakování</t>
  </si>
  <si>
    <t>506</t>
  </si>
  <si>
    <t>775591411</t>
  </si>
  <si>
    <t>Podlahy dřevěné, nátěr olejem a voskování</t>
  </si>
  <si>
    <t>507</t>
  </si>
  <si>
    <t>775599110</t>
  </si>
  <si>
    <t>Podlahy dřevěné, impregnování a pastování</t>
  </si>
  <si>
    <t>508</t>
  </si>
  <si>
    <t>998775203</t>
  </si>
  <si>
    <t>Přesun hmot procentní pro podlahy dřevěné v objektech v do 24 m</t>
  </si>
  <si>
    <t>776</t>
  </si>
  <si>
    <t>Podlahy povlakové</t>
  </si>
  <si>
    <t>509</t>
  </si>
  <si>
    <t>7765110R3</t>
  </si>
  <si>
    <t>Lepení pásů a čtverců povlakových podlah pryžových</t>
  </si>
  <si>
    <t>-pokládka vinylových podlah lepených vč. montáže obvodových soklů a příslušenství</t>
  </si>
  <si>
    <t xml:space="preserve">MATERIÁLOVÉ ŘEŠENÍ NUTNO VZORKOVAT </t>
  </si>
  <si>
    <t>"PVC" 120,7</t>
  </si>
  <si>
    <t>"PVC-antistatik" 19,6</t>
  </si>
  <si>
    <t>510</t>
  </si>
  <si>
    <t>284122R01</t>
  </si>
  <si>
    <t>dodávka homogenní podlahoviny - PVC tl. 2,0 mm vč. systémových obvodových soklů, doplňků a příslušenství - specifikace dle PD a TZ a popisu standardů</t>
  </si>
  <si>
    <t>511</t>
  </si>
  <si>
    <t>284122R02</t>
  </si>
  <si>
    <t>dodávka homogenní podlahoviny - PVC - antistatik tl. 1,7 mm vč. systémových obvodových soklů, doplňků a příslušenství - specifikace dle PD a TZ a popisu standardů</t>
  </si>
  <si>
    <t>512</t>
  </si>
  <si>
    <t>776511R20</t>
  </si>
  <si>
    <t>Demontáž povlakových podlah lepených s podložkou</t>
  </si>
  <si>
    <t>v jednotkové ceně zahrnuty náklady na odstranění systémových obvodových lišt a soklů</t>
  </si>
  <si>
    <t>"viz tabulky místností - BP - PVC" 1698,9</t>
  </si>
  <si>
    <t>"viz tabulky místností - BP - koberce" 659,9</t>
  </si>
  <si>
    <t>513</t>
  </si>
  <si>
    <t>776590100</t>
  </si>
  <si>
    <t>Úprava podkladu nášlapných ploch vysátím</t>
  </si>
  <si>
    <t>"podlahy skládané" 1838,5</t>
  </si>
  <si>
    <t>"podlahy lepené pryžové" 140,3</t>
  </si>
  <si>
    <t>514</t>
  </si>
  <si>
    <t>7765901R0</t>
  </si>
  <si>
    <t>Úprava podkladu nášlapných ploch penetrací</t>
  </si>
  <si>
    <t>"podlahy skládané" 2,0*1838,5</t>
  </si>
  <si>
    <t>"podlahy lepené pryžové" 2,0*140,3</t>
  </si>
  <si>
    <t>515</t>
  </si>
  <si>
    <t>776990112</t>
  </si>
  <si>
    <t>Vyrovnání podkladu samonivelační stěrkou tl 3 mm pevnosti 30 Mpa</t>
  </si>
  <si>
    <t>516</t>
  </si>
  <si>
    <t>776990192</t>
  </si>
  <si>
    <t>Příplatek k vyrovnání podkladu podlahy samonivelační stěrkou pevnosti 30 Mpa ZKD 1 mm tloušťky (do celkové tl. 10 mm)</t>
  </si>
  <si>
    <t>517</t>
  </si>
  <si>
    <t>998776203</t>
  </si>
  <si>
    <t>Přesun hmot procentní pro podlahy povlakové v objektech v do 24 m</t>
  </si>
  <si>
    <t>777</t>
  </si>
  <si>
    <t>Podlahy lité</t>
  </si>
  <si>
    <t>518</t>
  </si>
  <si>
    <t>777015R01</t>
  </si>
  <si>
    <t>Epoxidový silnovrstvý nátěrový systém podlahových konstrukcí - dvousložková bezrozpouštědlová epoxidová pryskyřice pro povrchovou úpravu vodorovných konstrukcí do extrémně namáhaných prostor</t>
  </si>
  <si>
    <t>KOMPLETNÍ SYSTÉMOVÉ ŘEŠENÍ SKLADBY</t>
  </si>
  <si>
    <t>-příprava podlkadu - dle TP výrobce</t>
  </si>
  <si>
    <t>-systémová penetrace podkladu</t>
  </si>
  <si>
    <t>-dodávka a aplikace nátěrového systému dle specifikace TZ a popisu standardů</t>
  </si>
  <si>
    <t>-veškeré přesuny hmot, kompletní montážní práce</t>
  </si>
  <si>
    <t>"viz skladba podlahových konstrukcí-NS" 461,7</t>
  </si>
  <si>
    <t>519</t>
  </si>
  <si>
    <t>777551R01</t>
  </si>
  <si>
    <t>Podlahy lité tloušťky 10 mm - samonivelační vyrovnávací cementová stěrka vč. přípravy podkladu a penetrace</t>
  </si>
  <si>
    <t>520</t>
  </si>
  <si>
    <t>777551R02</t>
  </si>
  <si>
    <t>Podlahy lité tloušťky 4,0 mm - samonivelační vyrovnávací stěrka se skleněnými vlákny vč. přípravy podkladu a penetrace</t>
  </si>
  <si>
    <t xml:space="preserve">v jednotkové ceně dále zahrnut - přebroušený dvousložkový polyuretanový tmel </t>
  </si>
  <si>
    <t>49,6</t>
  </si>
  <si>
    <t>521</t>
  </si>
  <si>
    <t>998777203</t>
  </si>
  <si>
    <t>Přesun hmot procentní pro podlahy lité v objektech v do 24 m</t>
  </si>
  <si>
    <t>781</t>
  </si>
  <si>
    <t>Dokončovací práce - obklady keramické</t>
  </si>
  <si>
    <t>522</t>
  </si>
  <si>
    <t>781414112</t>
  </si>
  <si>
    <t xml:space="preserve">Montáž obkladaček pravoúhlých lepených flexibilním lepidlem </t>
  </si>
  <si>
    <t>1,1*((249,57*2,0)+(43,91*1,5))</t>
  </si>
  <si>
    <t>523</t>
  </si>
  <si>
    <t>597611200</t>
  </si>
  <si>
    <t>obklady keramické, bělninové vč. příslušenství - specifikace dle PD, TZ, popisu standardů</t>
  </si>
  <si>
    <t>524</t>
  </si>
  <si>
    <t>781469196</t>
  </si>
  <si>
    <t xml:space="preserve">Příplatek k montáži obkladů vnitřních stěn za spárování </t>
  </si>
  <si>
    <t>525</t>
  </si>
  <si>
    <t>781494515</t>
  </si>
  <si>
    <t>Nerezové profil ukončovací, lišty rohové na flexibilní lepidlo</t>
  </si>
  <si>
    <t xml:space="preserve">"množství vztaženo na m2 plochy obkladů" </t>
  </si>
  <si>
    <t>526</t>
  </si>
  <si>
    <t>781495111</t>
  </si>
  <si>
    <t>Penetrace podkladu vnitřních obkladů</t>
  </si>
  <si>
    <t>527</t>
  </si>
  <si>
    <t>781495115</t>
  </si>
  <si>
    <t>Spárování obkladu silikonem</t>
  </si>
  <si>
    <t>528</t>
  </si>
  <si>
    <t>998781203</t>
  </si>
  <si>
    <t>Přesun hmot procentní pro obklady keramické v objektech v do 24 m</t>
  </si>
  <si>
    <t>782</t>
  </si>
  <si>
    <t>Dokončovací práce - obklady z kamene</t>
  </si>
  <si>
    <t>529</t>
  </si>
  <si>
    <t>782155149</t>
  </si>
  <si>
    <t xml:space="preserve">D+M obkladu vnějších stěn z kamene vč. hydrofobního nátěru - tvar a barva kamenného obkladu musí korespondovat se stávajícími kamennými deskami  </t>
  </si>
  <si>
    <t>"kompletní systémové řešení vč. přípravy podkladní vrstvy"</t>
  </si>
  <si>
    <t>"obkladové desky lepeny speciálním tmelem"</t>
  </si>
  <si>
    <t>(49,7*1,5*1,2)+(55,5*1,5*1,2)</t>
  </si>
  <si>
    <t>530</t>
  </si>
  <si>
    <t>998782203</t>
  </si>
  <si>
    <t>Přesun hmot procentní pro obklady kamenné v objektech v do 60 m</t>
  </si>
  <si>
    <t>783</t>
  </si>
  <si>
    <t>Dokončovací práce - nátěry</t>
  </si>
  <si>
    <t>531</t>
  </si>
  <si>
    <t>783758001</t>
  </si>
  <si>
    <t>Stávající ocelové a klempířské prvky a kce - odstranění stávajících nátěrů obrusem + 1x antikorozní + 1x základní + 2x vrchní nátěr dle specifikace PD a TZ</t>
  </si>
  <si>
    <t>"předpoklad" 55,5</t>
  </si>
  <si>
    <t>532</t>
  </si>
  <si>
    <t>783780012</t>
  </si>
  <si>
    <t>Nátěry tesařských kcí proti dřevokazným houbám, hmyzu a plísním preventivní dvojnásobné - tlaková impregnace</t>
  </si>
  <si>
    <t>533</t>
  </si>
  <si>
    <t>783850013</t>
  </si>
  <si>
    <t xml:space="preserve">Nátěry omítek vnější stěn silikátové dvojnásobné vč. příslušné systémové penetrace </t>
  </si>
  <si>
    <t>534</t>
  </si>
  <si>
    <t>783850014</t>
  </si>
  <si>
    <t>Nátěry omítek vnější stěn silikátové dvojnásobné vč. příslušné systémové penetrace , složitost V-VII</t>
  </si>
  <si>
    <t>"nátěr fasády dle provedeného stratigrafického průzkumu schváleného NPÚ"</t>
  </si>
  <si>
    <t>784</t>
  </si>
  <si>
    <t>Dokončovací práce - malby</t>
  </si>
  <si>
    <t>535</t>
  </si>
  <si>
    <t>784402802</t>
  </si>
  <si>
    <t>Odstranění maleb oškrabáním v místnostech v do 5,0 m</t>
  </si>
  <si>
    <t>"předpoklad" 1450,0</t>
  </si>
  <si>
    <t>536</t>
  </si>
  <si>
    <t>784453622</t>
  </si>
  <si>
    <t>Malby směsi tekuté disperzní bílé omyvatelné dvojnásobné s penetrací místnost v do 5 m</t>
  </si>
  <si>
    <t>000</t>
  </si>
  <si>
    <t>Ostatní práce a dodávky</t>
  </si>
  <si>
    <t>537</t>
  </si>
  <si>
    <t>727001129</t>
  </si>
  <si>
    <t>D+M požární ucpávka - drážek zdiva (bez rozlišení) DRxF (PO 45 min, v souladu s ČSN EN 13501-2: 2008)</t>
  </si>
  <si>
    <t>(9,0)</t>
  </si>
  <si>
    <t>538</t>
  </si>
  <si>
    <t>727001130</t>
  </si>
  <si>
    <t>D+M požární ucpávka - prostupů zdiva (bez rozlišení) PTxF (PO 45 min, v souladu s ČSN EN 13501-2: 2008)</t>
  </si>
  <si>
    <t>(2,0)</t>
  </si>
  <si>
    <t>539</t>
  </si>
  <si>
    <t>727001150</t>
  </si>
  <si>
    <t>D+M provedení + úprava prostupu přes konstrukce - (PS x d)</t>
  </si>
  <si>
    <t>-na trubní vedení v místě prostupu osadit chráničku</t>
  </si>
  <si>
    <t>-prostup vystrojit bedněním 2xSDK F tl. 12,5 mm, v= dle tl. stropní kce</t>
  </si>
  <si>
    <t>-prostor mezi bedněním a potrubím vyplnit požární ucpávkou (PO 45 min, dle ČSN EN 13501-2:2008)</t>
  </si>
  <si>
    <t>(15,0+23,0+14,0+16,0)</t>
  </si>
  <si>
    <t>540</t>
  </si>
  <si>
    <t>727001151</t>
  </si>
  <si>
    <t>D+M provedení + úprava prostupu přes konstrukce - (PS x k)</t>
  </si>
  <si>
    <t>-prostup cihelnou klenbou vystrojit z obou stran ztužujícím rámečkem z L 60/5 mm do CM (případné přivaření k OK)</t>
  </si>
  <si>
    <t>-výplň betonem C 20/25/ výplň MW v dutině (PO 45 min, dle ČSN EN 13501-2:2008)</t>
  </si>
  <si>
    <t>(29,0+8,0+2,0)</t>
  </si>
  <si>
    <t>KRYCÍ LIST SOUPISU</t>
  </si>
  <si>
    <t>14.10.2015</t>
  </si>
  <si>
    <t>CS-CÚ 2015/VLASTNÍ</t>
  </si>
  <si>
    <t>REKAPITULACE SOUPISU</t>
  </si>
  <si>
    <t>SOUPIS PRACÍ</t>
  </si>
  <si>
    <t>CS</t>
  </si>
  <si>
    <t>URS/2015</t>
  </si>
  <si>
    <t>VLASTNÍ</t>
  </si>
  <si>
    <t>Zdivo nosné vnitřní keramické tl 175 mm pevnosti P 10 na MVC</t>
  </si>
  <si>
    <t>801 35</t>
  </si>
  <si>
    <t>Ostrava</t>
  </si>
  <si>
    <t>OSTRAVSKÁ UNIVERZITA V OSTRAVĚ</t>
  </si>
  <si>
    <t>MARPO s.r.o.</t>
  </si>
  <si>
    <t>Dle výběrového řízení</t>
  </si>
  <si>
    <t>N-2014-163</t>
  </si>
  <si>
    <t>"m.č.214,307" 1,25*((89,6+89,9))</t>
  </si>
  <si>
    <t>"jednotková cena kompletní konstrukce vztažena na půdorysný rozměr !! Vč. přořezů"</t>
  </si>
  <si>
    <t>doplnění 16.3.2016</t>
  </si>
  <si>
    <t>Specifikace: délka zaslepení cca 200 mm, průduchy 150/150 mm - 16kus, průduchy 150/300 mm - 2kus</t>
  </si>
  <si>
    <t>upřesnění 16.3.2016</t>
  </si>
  <si>
    <t>úprava 31.3.2016</t>
  </si>
  <si>
    <t>K-7 - D+M plechová vana, 2300x6200mm, lemovaná dřevěnou latí 50x30mm, napojit na podlahovou vpusť</t>
  </si>
  <si>
    <t>"viz D.1.1b-45 až D.1.1b-50" 1252,75</t>
  </si>
  <si>
    <t>xx</t>
  </si>
  <si>
    <t>059001R01</t>
  </si>
  <si>
    <t>Provedení nezbytných průzkumných prací pro řádné provedení a dokončení díla</t>
  </si>
  <si>
    <t>"kompletní provedení dle specif.PD, vč. všech souvisejících prací a dodávek"</t>
  </si>
  <si>
    <t xml:space="preserve">statigrafický průzkum
stavebně technický průzkum zaměřený na zjištění pevnosti zdiva a provedení konstrukcí v místě bouraných konstrukcí
tahové a výtahové zkoušky před kotvením zateplovacího systému
ověřovací průzkum vlhkosti a salinity zdiva suterénu a 1.NP před aplikací vnitřních omítek
</t>
  </si>
  <si>
    <t>Specifikace:</t>
  </si>
  <si>
    <t>doplnění 31.3.2016</t>
  </si>
  <si>
    <t xml:space="preserve"> (Dřevěný lamelový obklad z modřínového dřeva, š. lamel 200 mm, na péro drážku. Povrchová úprava matným lakem)</t>
  </si>
  <si>
    <t>upřesnění 31.3.2016</t>
  </si>
  <si>
    <t>T-30 - D+M Střešní výlez rám dřevo, 450x550mm, křídlo z AL, rám z dřevěného lepeného profilu, osazení pantů vlevo</t>
  </si>
  <si>
    <t xml:space="preserve">Z-8 - D+M madlo schodiště </t>
  </si>
  <si>
    <t>059001R02</t>
  </si>
  <si>
    <t>Demontáž komínových dvířek, repasovat, uschovat pro zpětnou montáž, zpětná montáž</t>
  </si>
  <si>
    <t>Specifikace: 200/400 mm s petlicí</t>
  </si>
  <si>
    <t>"dodávka tesařských prvků pro věžičku z řeziva tvrdého např. dub"</t>
  </si>
  <si>
    <t xml:space="preserve"> 5,742*1,2</t>
  </si>
  <si>
    <t>"odečet řeziva tvrdého"</t>
  </si>
  <si>
    <t>242.1</t>
  </si>
  <si>
    <t>upraveno 31.3.2016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</si>
</sst>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;\-#,##0.000"/>
    <numFmt numFmtId="168" formatCode="#,##0.00000;\-#,##0.00000"/>
    <numFmt numFmtId="169" formatCode="#,##0.0;\-#,##0.0"/>
  </numFmts>
  <fonts count="60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9"/>
      <name val="Arial CE"/>
      <family val="2"/>
    </font>
    <font>
      <sz val="10"/>
      <color indexed="9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b/>
      <sz val="8"/>
      <name val="Arial CE"/>
      <family val="2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sz val="8"/>
      <color indexed="20"/>
      <name val="Arial"/>
      <family val="2"/>
    </font>
    <font>
      <sz val="8"/>
      <color indexed="63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b/>
      <u val="single"/>
      <sz val="8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8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37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164" fontId="3" fillId="0" borderId="24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164" fontId="3" fillId="0" borderId="28" xfId="0" applyNumberFormat="1" applyFont="1" applyBorder="1" applyAlignment="1" applyProtection="1">
      <alignment horizontal="righ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6" fontId="0" fillId="0" borderId="27" xfId="0" applyNumberFormat="1" applyFont="1" applyBorder="1" applyAlignment="1" applyProtection="1">
      <alignment horizontal="right" vertical="center"/>
      <protection/>
    </xf>
    <xf numFmtId="165" fontId="0" fillId="0" borderId="28" xfId="0" applyNumberFormat="1" applyFont="1" applyBorder="1" applyAlignment="1" applyProtection="1">
      <alignment horizontal="right" vertical="center"/>
      <protection/>
    </xf>
    <xf numFmtId="0" fontId="10" fillId="0" borderId="28" xfId="0" applyFont="1" applyBorder="1" applyAlignment="1" applyProtection="1">
      <alignment horizontal="right" vertical="center"/>
      <protection/>
    </xf>
    <xf numFmtId="0" fontId="10" fillId="0" borderId="29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7" xfId="0" applyNumberFormat="1" applyFont="1" applyBorder="1" applyAlignment="1" applyProtection="1">
      <alignment horizontal="right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6" fontId="7" fillId="0" borderId="31" xfId="0" applyNumberFormat="1" applyFont="1" applyBorder="1" applyAlignment="1" applyProtection="1">
      <alignment horizontal="right" vertical="center"/>
      <protection/>
    </xf>
    <xf numFmtId="165" fontId="11" fillId="0" borderId="16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165" fontId="3" fillId="0" borderId="23" xfId="0" applyNumberFormat="1" applyFont="1" applyBorder="1" applyAlignment="1" applyProtection="1">
      <alignment horizontal="right" vertical="center"/>
      <protection/>
    </xf>
    <xf numFmtId="166" fontId="3" fillId="0" borderId="27" xfId="0" applyNumberFormat="1" applyFont="1" applyBorder="1" applyAlignment="1" applyProtection="1">
      <alignment horizontal="right" vertical="center"/>
      <protection/>
    </xf>
    <xf numFmtId="166" fontId="7" fillId="0" borderId="23" xfId="0" applyNumberFormat="1" applyFont="1" applyBorder="1" applyAlignment="1" applyProtection="1">
      <alignment horizontal="right" vertical="center"/>
      <protection/>
    </xf>
    <xf numFmtId="0" fontId="2" fillId="0" borderId="52" xfId="0" applyFont="1" applyBorder="1" applyAlignment="1" applyProtection="1">
      <alignment horizontal="lef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2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7" xfId="0" applyNumberFormat="1" applyFont="1" applyFill="1" applyBorder="1" applyAlignment="1" applyProtection="1">
      <alignment horizontal="center" vertical="center"/>
      <protection/>
    </xf>
    <xf numFmtId="164" fontId="3" fillId="34" borderId="61" xfId="0" applyNumberFormat="1" applyFont="1" applyFill="1" applyBorder="1" applyAlignment="1" applyProtection="1">
      <alignment horizontal="center" vertical="center"/>
      <protection/>
    </xf>
    <xf numFmtId="164" fontId="3" fillId="34" borderId="62" xfId="0" applyNumberFormat="1" applyFont="1" applyFill="1" applyBorder="1" applyAlignment="1" applyProtection="1">
      <alignment horizontal="center" vertical="center"/>
      <protection/>
    </xf>
    <xf numFmtId="164" fontId="3" fillId="34" borderId="40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66" fontId="15" fillId="0" borderId="0" xfId="0" applyNumberFormat="1" applyFont="1" applyAlignment="1" applyProtection="1">
      <alignment horizontal="right" vertical="center"/>
      <protection/>
    </xf>
    <xf numFmtId="167" fontId="15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7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7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166" fontId="19" fillId="0" borderId="0" xfId="0" applyNumberFormat="1" applyFont="1" applyAlignment="1" applyProtection="1">
      <alignment horizontal="right" vertical="center"/>
      <protection/>
    </xf>
    <xf numFmtId="167" fontId="19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60" xfId="0" applyFont="1" applyFill="1" applyBorder="1" applyAlignment="1" applyProtection="1">
      <alignment horizontal="center" vertical="center" wrapText="1"/>
      <protection/>
    </xf>
    <xf numFmtId="164" fontId="2" fillId="34" borderId="40" xfId="0" applyNumberFormat="1" applyFont="1" applyFill="1" applyBorder="1" applyAlignment="1" applyProtection="1">
      <alignment horizontal="center" vertical="center"/>
      <protection/>
    </xf>
    <xf numFmtId="164" fontId="2" fillId="34" borderId="62" xfId="0" applyNumberFormat="1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166" fontId="15" fillId="0" borderId="11" xfId="0" applyNumberFormat="1" applyFont="1" applyBorder="1" applyAlignment="1" applyProtection="1">
      <alignment horizontal="right" vertical="center"/>
      <protection/>
    </xf>
    <xf numFmtId="167" fontId="15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167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165" fontId="20" fillId="0" borderId="0" xfId="0" applyNumberFormat="1" applyFont="1" applyAlignment="1" applyProtection="1">
      <alignment horizontal="right" vertical="top"/>
      <protection/>
    </xf>
    <xf numFmtId="0" fontId="21" fillId="0" borderId="0" xfId="0" applyFont="1" applyAlignment="1" applyProtection="1">
      <alignment horizontal="left" vertical="center"/>
      <protection/>
    </xf>
    <xf numFmtId="167" fontId="21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167" fontId="22" fillId="0" borderId="0" xfId="0" applyNumberFormat="1" applyFont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167" fontId="23" fillId="0" borderId="0" xfId="0" applyNumberFormat="1" applyFont="1" applyAlignment="1" applyProtection="1">
      <alignment horizontal="right" vertical="center"/>
      <protection/>
    </xf>
    <xf numFmtId="166" fontId="23" fillId="0" borderId="0" xfId="0" applyNumberFormat="1" applyFont="1" applyAlignment="1" applyProtection="1">
      <alignment horizontal="right" vertical="center"/>
      <protection/>
    </xf>
    <xf numFmtId="168" fontId="23" fillId="0" borderId="0" xfId="0" applyNumberFormat="1" applyFont="1" applyAlignment="1" applyProtection="1">
      <alignment horizontal="right" vertical="center"/>
      <protection/>
    </xf>
    <xf numFmtId="165" fontId="23" fillId="0" borderId="0" xfId="0" applyNumberFormat="1" applyFont="1" applyAlignment="1" applyProtection="1">
      <alignment horizontal="right" vertical="center"/>
      <protection/>
    </xf>
    <xf numFmtId="167" fontId="20" fillId="0" borderId="0" xfId="0" applyNumberFormat="1" applyFont="1" applyAlignment="1" applyProtection="1">
      <alignment horizontal="right" vertical="top"/>
      <protection/>
    </xf>
    <xf numFmtId="0" fontId="1" fillId="0" borderId="0" xfId="0" applyFont="1" applyAlignment="1" applyProtection="1">
      <alignment horizontal="left"/>
      <protection/>
    </xf>
    <xf numFmtId="49" fontId="3" fillId="0" borderId="26" xfId="0" applyNumberFormat="1" applyFont="1" applyBorder="1" applyAlignment="1" applyProtection="1">
      <alignment horizontal="left" vertical="center"/>
      <protection/>
    </xf>
    <xf numFmtId="49" fontId="3" fillId="33" borderId="0" xfId="0" applyNumberFormat="1" applyFont="1" applyFill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left" vertical="center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169" fontId="2" fillId="0" borderId="0" xfId="0" applyNumberFormat="1" applyFont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left" vertical="center"/>
      <protection/>
    </xf>
    <xf numFmtId="0" fontId="9" fillId="0" borderId="19" xfId="0" applyFont="1" applyFill="1" applyBorder="1" applyAlignment="1" applyProtection="1">
      <alignment horizontal="left" vertical="center"/>
      <protection/>
    </xf>
    <xf numFmtId="0" fontId="9" fillId="0" borderId="20" xfId="0" applyFont="1" applyFill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4" fontId="3" fillId="33" borderId="0" xfId="0" applyNumberFormat="1" applyFont="1" applyFill="1" applyAlignment="1" applyProtection="1">
      <alignment horizontal="left"/>
      <protection/>
    </xf>
    <xf numFmtId="0" fontId="2" fillId="35" borderId="0" xfId="0" applyFont="1" applyFill="1" applyAlignment="1" applyProtection="1">
      <alignment horizontal="center" vertical="center"/>
      <protection/>
    </xf>
    <xf numFmtId="0" fontId="2" fillId="35" borderId="0" xfId="0" applyFont="1" applyFill="1" applyAlignment="1" applyProtection="1">
      <alignment horizontal="left" vertical="center"/>
      <protection/>
    </xf>
    <xf numFmtId="0" fontId="2" fillId="35" borderId="0" xfId="0" applyFont="1" applyFill="1" applyAlignment="1" applyProtection="1">
      <alignment horizontal="left" vertical="center" wrapText="1"/>
      <protection/>
    </xf>
    <xf numFmtId="167" fontId="2" fillId="35" borderId="0" xfId="0" applyNumberFormat="1" applyFont="1" applyFill="1" applyAlignment="1" applyProtection="1">
      <alignment horizontal="right" vertical="center"/>
      <protection/>
    </xf>
    <xf numFmtId="166" fontId="2" fillId="35" borderId="0" xfId="0" applyNumberFormat="1" applyFont="1" applyFill="1" applyAlignment="1" applyProtection="1">
      <alignment horizontal="right" vertical="center"/>
      <protection/>
    </xf>
    <xf numFmtId="168" fontId="2" fillId="35" borderId="0" xfId="0" applyNumberFormat="1" applyFont="1" applyFill="1" applyAlignment="1" applyProtection="1">
      <alignment horizontal="right" vertical="center"/>
      <protection/>
    </xf>
    <xf numFmtId="169" fontId="2" fillId="35" borderId="0" xfId="0" applyNumberFormat="1" applyFont="1" applyFill="1" applyAlignment="1" applyProtection="1">
      <alignment horizontal="center" vertical="center"/>
      <protection/>
    </xf>
    <xf numFmtId="0" fontId="20" fillId="35" borderId="0" xfId="0" applyFont="1" applyFill="1" applyAlignment="1" applyProtection="1">
      <alignment horizontal="left" vertical="center"/>
      <protection/>
    </xf>
    <xf numFmtId="165" fontId="20" fillId="35" borderId="0" xfId="0" applyNumberFormat="1" applyFont="1" applyFill="1" applyAlignment="1" applyProtection="1">
      <alignment horizontal="right" vertical="top"/>
      <protection/>
    </xf>
    <xf numFmtId="0" fontId="21" fillId="35" borderId="0" xfId="0" applyFont="1" applyFill="1" applyAlignment="1" applyProtection="1">
      <alignment horizontal="left" vertical="center"/>
      <protection/>
    </xf>
    <xf numFmtId="167" fontId="21" fillId="35" borderId="0" xfId="0" applyNumberFormat="1" applyFont="1" applyFill="1" applyAlignment="1" applyProtection="1">
      <alignment horizontal="right" vertical="center"/>
      <protection/>
    </xf>
    <xf numFmtId="0" fontId="22" fillId="35" borderId="0" xfId="0" applyFont="1" applyFill="1" applyAlignment="1" applyProtection="1">
      <alignment horizontal="left" vertical="center"/>
      <protection/>
    </xf>
    <xf numFmtId="167" fontId="22" fillId="35" borderId="0" xfId="0" applyNumberFormat="1" applyFont="1" applyFill="1" applyAlignment="1" applyProtection="1">
      <alignment horizontal="right" vertical="center"/>
      <protection/>
    </xf>
    <xf numFmtId="0" fontId="2" fillId="35" borderId="63" xfId="0" applyFont="1" applyFill="1" applyBorder="1" applyAlignment="1" applyProtection="1">
      <alignment horizontal="center" vertical="center"/>
      <protection/>
    </xf>
    <xf numFmtId="0" fontId="2" fillId="35" borderId="63" xfId="0" applyFont="1" applyFill="1" applyBorder="1" applyAlignment="1" applyProtection="1">
      <alignment horizontal="center" vertical="center"/>
      <protection/>
    </xf>
    <xf numFmtId="0" fontId="2" fillId="35" borderId="63" xfId="0" applyFont="1" applyFill="1" applyBorder="1" applyAlignment="1" applyProtection="1">
      <alignment horizontal="left" vertical="center"/>
      <protection/>
    </xf>
    <xf numFmtId="0" fontId="2" fillId="35" borderId="63" xfId="0" applyFont="1" applyFill="1" applyBorder="1" applyAlignment="1" applyProtection="1">
      <alignment horizontal="left" vertical="center" wrapText="1"/>
      <protection/>
    </xf>
    <xf numFmtId="167" fontId="2" fillId="35" borderId="63" xfId="0" applyNumberFormat="1" applyFont="1" applyFill="1" applyBorder="1" applyAlignment="1" applyProtection="1">
      <alignment horizontal="right" vertical="center"/>
      <protection/>
    </xf>
    <xf numFmtId="166" fontId="2" fillId="35" borderId="63" xfId="0" applyNumberFormat="1" applyFont="1" applyFill="1" applyBorder="1" applyAlignment="1" applyProtection="1">
      <alignment horizontal="right" vertical="center"/>
      <protection/>
    </xf>
    <xf numFmtId="168" fontId="2" fillId="35" borderId="63" xfId="0" applyNumberFormat="1" applyFont="1" applyFill="1" applyBorder="1" applyAlignment="1" applyProtection="1">
      <alignment horizontal="right" vertical="center"/>
      <protection/>
    </xf>
    <xf numFmtId="169" fontId="2" fillId="35" borderId="63" xfId="0" applyNumberFormat="1" applyFont="1" applyFill="1" applyBorder="1" applyAlignment="1" applyProtection="1">
      <alignment horizontal="center" vertical="center"/>
      <protection/>
    </xf>
    <xf numFmtId="0" fontId="20" fillId="35" borderId="0" xfId="0" applyFont="1" applyFill="1" applyAlignment="1" applyProtection="1">
      <alignment horizontal="left" vertical="center" wrapText="1"/>
      <protection/>
    </xf>
    <xf numFmtId="0" fontId="2" fillId="35" borderId="0" xfId="0" applyFont="1" applyFill="1" applyAlignment="1" applyProtection="1">
      <alignment horizontal="left" vertical="center" wrapText="1"/>
      <protection/>
    </xf>
    <xf numFmtId="0" fontId="24" fillId="35" borderId="0" xfId="0" applyFont="1" applyFill="1" applyAlignment="1" applyProtection="1">
      <alignment horizontal="left" vertical="center"/>
      <protection/>
    </xf>
    <xf numFmtId="0" fontId="2" fillId="35" borderId="0" xfId="0" applyFont="1" applyFill="1" applyBorder="1" applyAlignment="1" applyProtection="1">
      <alignment horizontal="center" vertical="center"/>
      <protection/>
    </xf>
    <xf numFmtId="0" fontId="2" fillId="35" borderId="0" xfId="0" applyFont="1" applyFill="1" applyBorder="1" applyAlignment="1" applyProtection="1">
      <alignment horizontal="center" vertical="center"/>
      <protection/>
    </xf>
    <xf numFmtId="0" fontId="2" fillId="35" borderId="0" xfId="0" applyFont="1" applyFill="1" applyBorder="1" applyAlignment="1" applyProtection="1">
      <alignment horizontal="left" vertical="center"/>
      <protection/>
    </xf>
    <xf numFmtId="0" fontId="2" fillId="35" borderId="0" xfId="0" applyFont="1" applyFill="1" applyBorder="1" applyAlignment="1" applyProtection="1">
      <alignment horizontal="left" vertical="center" wrapText="1"/>
      <protection/>
    </xf>
    <xf numFmtId="167" fontId="2" fillId="35" borderId="0" xfId="0" applyNumberFormat="1" applyFont="1" applyFill="1" applyBorder="1" applyAlignment="1" applyProtection="1">
      <alignment horizontal="right" vertical="center"/>
      <protection/>
    </xf>
    <xf numFmtId="166" fontId="2" fillId="35" borderId="0" xfId="0" applyNumberFormat="1" applyFont="1" applyFill="1" applyBorder="1" applyAlignment="1" applyProtection="1">
      <alignment horizontal="right" vertical="center"/>
      <protection/>
    </xf>
    <xf numFmtId="168" fontId="2" fillId="35" borderId="0" xfId="0" applyNumberFormat="1" applyFont="1" applyFill="1" applyBorder="1" applyAlignment="1" applyProtection="1">
      <alignment horizontal="right" vertical="center"/>
      <protection/>
    </xf>
    <xf numFmtId="169" fontId="2" fillId="35" borderId="0" xfId="0" applyNumberFormat="1" applyFont="1" applyFill="1" applyBorder="1" applyAlignment="1" applyProtection="1">
      <alignment horizontal="center" vertical="center"/>
      <protection/>
    </xf>
    <xf numFmtId="0" fontId="23" fillId="35" borderId="0" xfId="0" applyFont="1" applyFill="1" applyAlignment="1" applyProtection="1">
      <alignment horizontal="center" vertical="center"/>
      <protection/>
    </xf>
    <xf numFmtId="0" fontId="23" fillId="35" borderId="0" xfId="0" applyFont="1" applyFill="1" applyAlignment="1" applyProtection="1">
      <alignment horizontal="left" vertical="center"/>
      <protection/>
    </xf>
    <xf numFmtId="0" fontId="23" fillId="35" borderId="0" xfId="0" applyFont="1" applyFill="1" applyAlignment="1" applyProtection="1">
      <alignment horizontal="left" vertical="center" wrapText="1"/>
      <protection/>
    </xf>
    <xf numFmtId="167" fontId="23" fillId="35" borderId="0" xfId="0" applyNumberFormat="1" applyFont="1" applyFill="1" applyAlignment="1" applyProtection="1">
      <alignment horizontal="right" vertical="center"/>
      <protection/>
    </xf>
    <xf numFmtId="166" fontId="23" fillId="35" borderId="0" xfId="0" applyNumberFormat="1" applyFont="1" applyFill="1" applyAlignment="1" applyProtection="1">
      <alignment horizontal="right" vertical="center"/>
      <protection/>
    </xf>
    <xf numFmtId="168" fontId="23" fillId="35" borderId="0" xfId="0" applyNumberFormat="1" applyFont="1" applyFill="1" applyAlignment="1" applyProtection="1">
      <alignment horizontal="right" vertical="center"/>
      <protection/>
    </xf>
    <xf numFmtId="0" fontId="42" fillId="35" borderId="0" xfId="0" applyFont="1" applyFill="1" applyAlignment="1" applyProtection="1">
      <alignment horizontal="lef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6"/>
      <c r="B2" s="7"/>
      <c r="C2" s="7"/>
      <c r="D2" s="7"/>
      <c r="E2" s="7"/>
      <c r="F2" s="7"/>
      <c r="G2" s="182" t="s">
        <v>2196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15" customHeight="1">
      <c r="A5" s="15"/>
      <c r="B5" s="16" t="s">
        <v>0</v>
      </c>
      <c r="C5" s="16"/>
      <c r="D5" s="16"/>
      <c r="E5" s="17" t="s">
        <v>1</v>
      </c>
      <c r="F5" s="18"/>
      <c r="G5" s="18"/>
      <c r="H5" s="18"/>
      <c r="I5" s="18"/>
      <c r="J5" s="19"/>
      <c r="K5" s="16"/>
      <c r="L5" s="16"/>
      <c r="M5" s="16"/>
      <c r="N5" s="16"/>
      <c r="O5" s="16" t="s">
        <v>2</v>
      </c>
      <c r="P5" s="17" t="s">
        <v>2205</v>
      </c>
      <c r="Q5" s="20"/>
      <c r="R5" s="19"/>
      <c r="S5" s="21"/>
    </row>
    <row r="6" spans="1:19" ht="17.25" customHeight="1" hidden="1">
      <c r="A6" s="15"/>
      <c r="B6" s="16" t="s">
        <v>4</v>
      </c>
      <c r="C6" s="16"/>
      <c r="D6" s="16"/>
      <c r="E6" s="22" t="s">
        <v>5</v>
      </c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7.25" customHeight="1">
      <c r="A7" s="15"/>
      <c r="B7" s="16" t="s">
        <v>6</v>
      </c>
      <c r="C7" s="16"/>
      <c r="D7" s="16"/>
      <c r="E7" s="22" t="s">
        <v>7</v>
      </c>
      <c r="F7" s="16"/>
      <c r="G7" s="16"/>
      <c r="H7" s="16"/>
      <c r="I7" s="16"/>
      <c r="J7" s="23"/>
      <c r="K7" s="16"/>
      <c r="L7" s="16"/>
      <c r="M7" s="16"/>
      <c r="N7" s="16"/>
      <c r="O7" s="16" t="s">
        <v>8</v>
      </c>
      <c r="P7" s="22"/>
      <c r="Q7" s="25"/>
      <c r="R7" s="23"/>
      <c r="S7" s="21"/>
    </row>
    <row r="8" spans="1:19" ht="17.25" customHeight="1" hidden="1">
      <c r="A8" s="15"/>
      <c r="B8" s="16" t="s">
        <v>9</v>
      </c>
      <c r="C8" s="16"/>
      <c r="D8" s="16"/>
      <c r="E8" s="22" t="s">
        <v>10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7.25" customHeight="1">
      <c r="A9" s="15"/>
      <c r="B9" s="16" t="s">
        <v>11</v>
      </c>
      <c r="C9" s="16"/>
      <c r="D9" s="16"/>
      <c r="E9" s="26" t="s">
        <v>3</v>
      </c>
      <c r="F9" s="27"/>
      <c r="G9" s="27"/>
      <c r="H9" s="27"/>
      <c r="I9" s="27"/>
      <c r="J9" s="28"/>
      <c r="K9" s="16"/>
      <c r="L9" s="16"/>
      <c r="M9" s="16"/>
      <c r="N9" s="16"/>
      <c r="O9" s="16" t="s">
        <v>12</v>
      </c>
      <c r="P9" s="29" t="s">
        <v>2206</v>
      </c>
      <c r="Q9" s="30"/>
      <c r="R9" s="28"/>
      <c r="S9" s="21"/>
    </row>
    <row r="10" spans="1:19" ht="17.25" customHeight="1" hidden="1">
      <c r="A10" s="15"/>
      <c r="B10" s="16" t="s">
        <v>13</v>
      </c>
      <c r="C10" s="16"/>
      <c r="D10" s="16"/>
      <c r="E10" s="31" t="s">
        <v>3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customHeight="1" hidden="1">
      <c r="A11" s="15"/>
      <c r="B11" s="16" t="s">
        <v>14</v>
      </c>
      <c r="C11" s="16"/>
      <c r="D11" s="16"/>
      <c r="E11" s="31" t="s">
        <v>3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customHeight="1" hidden="1">
      <c r="A12" s="15"/>
      <c r="B12" s="16" t="s">
        <v>15</v>
      </c>
      <c r="C12" s="16"/>
      <c r="D12" s="16"/>
      <c r="E12" s="31" t="s">
        <v>3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customHeight="1" hidden="1">
      <c r="A13" s="15"/>
      <c r="B13" s="16"/>
      <c r="C13" s="16"/>
      <c r="D13" s="16"/>
      <c r="E13" s="31" t="s">
        <v>3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customHeight="1" hidden="1">
      <c r="A14" s="15"/>
      <c r="B14" s="16"/>
      <c r="C14" s="16"/>
      <c r="D14" s="16"/>
      <c r="E14" s="31" t="s">
        <v>3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customHeight="1" hidden="1">
      <c r="A15" s="15"/>
      <c r="B15" s="16"/>
      <c r="C15" s="16"/>
      <c r="D15" s="16"/>
      <c r="E15" s="31" t="s">
        <v>3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customHeight="1" hidden="1">
      <c r="A16" s="15"/>
      <c r="B16" s="16"/>
      <c r="C16" s="16"/>
      <c r="D16" s="16"/>
      <c r="E16" s="31" t="s">
        <v>3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customHeight="1" hidden="1">
      <c r="A17" s="15"/>
      <c r="B17" s="16"/>
      <c r="C17" s="16"/>
      <c r="D17" s="16"/>
      <c r="E17" s="31" t="s">
        <v>3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customHeight="1" hidden="1">
      <c r="A18" s="15"/>
      <c r="B18" s="16"/>
      <c r="C18" s="16"/>
      <c r="D18" s="16"/>
      <c r="E18" s="31" t="s">
        <v>3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customHeight="1" hidden="1">
      <c r="A19" s="15"/>
      <c r="B19" s="16"/>
      <c r="C19" s="16"/>
      <c r="D19" s="16"/>
      <c r="E19" s="31" t="s">
        <v>3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customHeight="1" hidden="1">
      <c r="A20" s="15"/>
      <c r="B20" s="16"/>
      <c r="C20" s="16"/>
      <c r="D20" s="16"/>
      <c r="E20" s="31" t="s">
        <v>3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customHeight="1" hidden="1">
      <c r="A21" s="15"/>
      <c r="B21" s="16"/>
      <c r="C21" s="16"/>
      <c r="D21" s="16"/>
      <c r="E21" s="31" t="s">
        <v>3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customHeight="1" hidden="1">
      <c r="A22" s="15"/>
      <c r="B22" s="16"/>
      <c r="C22" s="16"/>
      <c r="D22" s="16"/>
      <c r="E22" s="31" t="s">
        <v>3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customHeight="1" hidden="1">
      <c r="A23" s="15"/>
      <c r="B23" s="16"/>
      <c r="C23" s="16"/>
      <c r="D23" s="16"/>
      <c r="E23" s="31" t="s">
        <v>3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customHeight="1" hidden="1">
      <c r="A24" s="15"/>
      <c r="B24" s="16"/>
      <c r="C24" s="16"/>
      <c r="D24" s="16"/>
      <c r="E24" s="31" t="s">
        <v>3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16</v>
      </c>
      <c r="P25" s="16" t="s">
        <v>17</v>
      </c>
      <c r="Q25" s="16"/>
      <c r="R25" s="16"/>
      <c r="S25" s="21"/>
    </row>
    <row r="26" spans="1:19" ht="17.25" customHeight="1">
      <c r="A26" s="15"/>
      <c r="B26" s="16" t="s">
        <v>18</v>
      </c>
      <c r="C26" s="16"/>
      <c r="D26" s="16"/>
      <c r="E26" s="188" t="s">
        <v>2207</v>
      </c>
      <c r="F26" s="189"/>
      <c r="G26" s="189"/>
      <c r="H26" s="189"/>
      <c r="I26" s="189"/>
      <c r="J26" s="190"/>
      <c r="K26" s="16"/>
      <c r="L26" s="16"/>
      <c r="M26" s="16"/>
      <c r="N26" s="16"/>
      <c r="O26" s="32"/>
      <c r="P26" s="33"/>
      <c r="Q26" s="34"/>
      <c r="R26" s="35"/>
      <c r="S26" s="21"/>
    </row>
    <row r="27" spans="1:19" ht="17.25" customHeight="1">
      <c r="A27" s="15"/>
      <c r="B27" s="16" t="s">
        <v>19</v>
      </c>
      <c r="C27" s="16"/>
      <c r="D27" s="16"/>
      <c r="E27" s="191" t="s">
        <v>2208</v>
      </c>
      <c r="F27" s="192"/>
      <c r="G27" s="192"/>
      <c r="H27" s="192"/>
      <c r="I27" s="192"/>
      <c r="J27" s="193"/>
      <c r="K27" s="16"/>
      <c r="L27" s="16"/>
      <c r="M27" s="16"/>
      <c r="N27" s="16"/>
      <c r="O27" s="32"/>
      <c r="P27" s="33"/>
      <c r="Q27" s="34"/>
      <c r="R27" s="35"/>
      <c r="S27" s="21"/>
    </row>
    <row r="28" spans="1:19" ht="17.25" customHeight="1">
      <c r="A28" s="15"/>
      <c r="B28" s="16" t="s">
        <v>20</v>
      </c>
      <c r="C28" s="16"/>
      <c r="D28" s="16"/>
      <c r="E28" s="191" t="s">
        <v>2209</v>
      </c>
      <c r="F28" s="192"/>
      <c r="G28" s="192"/>
      <c r="H28" s="192"/>
      <c r="I28" s="192"/>
      <c r="J28" s="193"/>
      <c r="K28" s="16"/>
      <c r="L28" s="16"/>
      <c r="M28" s="16"/>
      <c r="N28" s="16"/>
      <c r="O28" s="32"/>
      <c r="P28" s="33"/>
      <c r="Q28" s="34"/>
      <c r="R28" s="35"/>
      <c r="S28" s="21"/>
    </row>
    <row r="29" spans="1:19" ht="17.25" customHeight="1">
      <c r="A29" s="15"/>
      <c r="B29" s="16"/>
      <c r="C29" s="16"/>
      <c r="D29" s="16"/>
      <c r="E29" s="194"/>
      <c r="F29" s="195"/>
      <c r="G29" s="195"/>
      <c r="H29" s="195"/>
      <c r="I29" s="195"/>
      <c r="J29" s="196"/>
      <c r="K29" s="16"/>
      <c r="L29" s="16"/>
      <c r="M29" s="16"/>
      <c r="N29" s="16"/>
      <c r="O29" s="25"/>
      <c r="P29" s="185" t="s">
        <v>2198</v>
      </c>
      <c r="Q29" s="25"/>
      <c r="R29" s="16"/>
      <c r="S29" s="21"/>
    </row>
    <row r="30" spans="1:19" ht="17.25" customHeight="1">
      <c r="A30" s="15"/>
      <c r="B30" s="16"/>
      <c r="C30" s="16"/>
      <c r="D30" s="16"/>
      <c r="E30" s="36" t="s">
        <v>21</v>
      </c>
      <c r="F30" s="16"/>
      <c r="G30" s="16" t="s">
        <v>22</v>
      </c>
      <c r="H30" s="16"/>
      <c r="I30" s="16"/>
      <c r="J30" s="16"/>
      <c r="K30" s="16"/>
      <c r="L30" s="16"/>
      <c r="M30" s="16"/>
      <c r="N30" s="16"/>
      <c r="O30" s="36" t="s">
        <v>23</v>
      </c>
      <c r="P30" s="25"/>
      <c r="Q30" s="25"/>
      <c r="R30" s="37"/>
      <c r="S30" s="21"/>
    </row>
    <row r="31" spans="1:19" ht="17.25" customHeight="1">
      <c r="A31" s="15"/>
      <c r="B31" s="16"/>
      <c r="C31" s="16"/>
      <c r="D31" s="16"/>
      <c r="E31" s="32" t="s">
        <v>2210</v>
      </c>
      <c r="F31" s="16"/>
      <c r="G31" s="33" t="s">
        <v>2208</v>
      </c>
      <c r="H31" s="38"/>
      <c r="I31" s="39"/>
      <c r="J31" s="16"/>
      <c r="K31" s="16"/>
      <c r="L31" s="16"/>
      <c r="M31" s="16"/>
      <c r="N31" s="16"/>
      <c r="O31" s="183" t="s">
        <v>2197</v>
      </c>
      <c r="P31" s="25"/>
      <c r="Q31" s="25"/>
      <c r="R31" s="40"/>
      <c r="S31" s="21"/>
    </row>
    <row r="32" spans="1:19" ht="8.25" customHeight="1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3"/>
    </row>
    <row r="33" spans="1:19" ht="20.25" customHeight="1">
      <c r="A33" s="44"/>
      <c r="B33" s="45"/>
      <c r="C33" s="45"/>
      <c r="D33" s="45"/>
      <c r="E33" s="46" t="s">
        <v>24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7"/>
    </row>
    <row r="34" spans="1:19" ht="20.25" customHeight="1">
      <c r="A34" s="48" t="s">
        <v>25</v>
      </c>
      <c r="B34" s="49"/>
      <c r="C34" s="49"/>
      <c r="D34" s="50"/>
      <c r="E34" s="51" t="s">
        <v>26</v>
      </c>
      <c r="F34" s="50"/>
      <c r="G34" s="51" t="s">
        <v>27</v>
      </c>
      <c r="H34" s="49"/>
      <c r="I34" s="50"/>
      <c r="J34" s="51" t="s">
        <v>28</v>
      </c>
      <c r="K34" s="49"/>
      <c r="L34" s="51" t="s">
        <v>29</v>
      </c>
      <c r="M34" s="49"/>
      <c r="N34" s="49"/>
      <c r="O34" s="50"/>
      <c r="P34" s="51" t="s">
        <v>30</v>
      </c>
      <c r="Q34" s="49"/>
      <c r="R34" s="49"/>
      <c r="S34" s="52"/>
    </row>
    <row r="35" spans="1:19" ht="20.25" customHeight="1">
      <c r="A35" s="53"/>
      <c r="B35" s="54"/>
      <c r="C35" s="54"/>
      <c r="D35" s="55">
        <v>0</v>
      </c>
      <c r="E35" s="56">
        <f>IF(D35=0,0,R47/D35)</f>
        <v>0</v>
      </c>
      <c r="F35" s="57"/>
      <c r="G35" s="58"/>
      <c r="H35" s="54"/>
      <c r="I35" s="55">
        <v>0</v>
      </c>
      <c r="J35" s="56">
        <f>IF(I35=0,0,R47/I35)</f>
        <v>0</v>
      </c>
      <c r="K35" s="59"/>
      <c r="L35" s="58"/>
      <c r="M35" s="54"/>
      <c r="N35" s="54"/>
      <c r="O35" s="55">
        <v>0</v>
      </c>
      <c r="P35" s="58"/>
      <c r="Q35" s="54"/>
      <c r="R35" s="60">
        <f>IF(O35=0,0,R47/O35)</f>
        <v>0</v>
      </c>
      <c r="S35" s="61"/>
    </row>
    <row r="36" spans="1:19" ht="20.25" customHeight="1">
      <c r="A36" s="44"/>
      <c r="B36" s="45"/>
      <c r="C36" s="45"/>
      <c r="D36" s="45"/>
      <c r="E36" s="46" t="s">
        <v>31</v>
      </c>
      <c r="F36" s="45"/>
      <c r="G36" s="45"/>
      <c r="H36" s="45"/>
      <c r="I36" s="45"/>
      <c r="J36" s="62" t="s">
        <v>32</v>
      </c>
      <c r="K36" s="45"/>
      <c r="L36" s="45"/>
      <c r="M36" s="45"/>
      <c r="N36" s="45"/>
      <c r="O36" s="45"/>
      <c r="P36" s="45"/>
      <c r="Q36" s="45"/>
      <c r="R36" s="45"/>
      <c r="S36" s="47"/>
    </row>
    <row r="37" spans="1:19" ht="20.25" customHeight="1">
      <c r="A37" s="63" t="s">
        <v>33</v>
      </c>
      <c r="B37" s="64"/>
      <c r="C37" s="65" t="s">
        <v>34</v>
      </c>
      <c r="D37" s="66"/>
      <c r="E37" s="66"/>
      <c r="F37" s="67"/>
      <c r="G37" s="63" t="s">
        <v>35</v>
      </c>
      <c r="H37" s="68"/>
      <c r="I37" s="65" t="s">
        <v>36</v>
      </c>
      <c r="J37" s="66"/>
      <c r="K37" s="66"/>
      <c r="L37" s="63" t="s">
        <v>37</v>
      </c>
      <c r="M37" s="68"/>
      <c r="N37" s="65" t="s">
        <v>38</v>
      </c>
      <c r="O37" s="66"/>
      <c r="P37" s="66"/>
      <c r="Q37" s="66"/>
      <c r="R37" s="66"/>
      <c r="S37" s="67"/>
    </row>
    <row r="38" spans="1:19" ht="20.25" customHeight="1">
      <c r="A38" s="69">
        <v>1</v>
      </c>
      <c r="B38" s="70" t="s">
        <v>39</v>
      </c>
      <c r="C38" s="19"/>
      <c r="D38" s="71" t="s">
        <v>40</v>
      </c>
      <c r="E38" s="72">
        <f>SUMIF(Rozpocet!O5:O2380,8,Rozpocet!I5:I2380)</f>
        <v>0</v>
      </c>
      <c r="F38" s="73"/>
      <c r="G38" s="69">
        <v>8</v>
      </c>
      <c r="H38" s="74"/>
      <c r="I38" s="35"/>
      <c r="J38" s="75"/>
      <c r="K38" s="76"/>
      <c r="L38" s="69">
        <v>13</v>
      </c>
      <c r="M38" s="33"/>
      <c r="N38" s="38"/>
      <c r="O38" s="38"/>
      <c r="P38" s="77"/>
      <c r="Q38" s="78"/>
      <c r="R38" s="72"/>
      <c r="S38" s="73"/>
    </row>
    <row r="39" spans="1:19" ht="20.25" customHeight="1">
      <c r="A39" s="69">
        <v>2</v>
      </c>
      <c r="B39" s="79"/>
      <c r="C39" s="28"/>
      <c r="D39" s="71" t="s">
        <v>42</v>
      </c>
      <c r="E39" s="72">
        <f>SUMIF(Rozpocet!O10:O2380,4,Rozpocet!I10:I2380)</f>
        <v>0</v>
      </c>
      <c r="F39" s="73"/>
      <c r="G39" s="69">
        <v>9</v>
      </c>
      <c r="H39" s="16"/>
      <c r="I39" s="71"/>
      <c r="J39" s="75"/>
      <c r="K39" s="76"/>
      <c r="L39" s="69">
        <v>14</v>
      </c>
      <c r="M39" s="33"/>
      <c r="N39" s="38"/>
      <c r="O39" s="38"/>
      <c r="P39" s="77"/>
      <c r="Q39" s="78"/>
      <c r="R39" s="72"/>
      <c r="S39" s="73"/>
    </row>
    <row r="40" spans="1:19" ht="20.25" customHeight="1">
      <c r="A40" s="69">
        <v>3</v>
      </c>
      <c r="B40" s="70" t="s">
        <v>43</v>
      </c>
      <c r="C40" s="19"/>
      <c r="D40" s="71" t="s">
        <v>40</v>
      </c>
      <c r="E40" s="72">
        <f>SUMIF(Rozpocet!O11:O2380,32,Rozpocet!I11:I2380)</f>
        <v>0</v>
      </c>
      <c r="F40" s="73"/>
      <c r="G40" s="69">
        <v>10</v>
      </c>
      <c r="H40" s="74"/>
      <c r="I40" s="35"/>
      <c r="J40" s="75"/>
      <c r="K40" s="76"/>
      <c r="L40" s="69">
        <v>15</v>
      </c>
      <c r="M40" s="33"/>
      <c r="N40" s="38"/>
      <c r="O40" s="38"/>
      <c r="P40" s="77"/>
      <c r="Q40" s="78"/>
      <c r="R40" s="72"/>
      <c r="S40" s="73"/>
    </row>
    <row r="41" spans="1:19" ht="20.25" customHeight="1">
      <c r="A41" s="69">
        <v>4</v>
      </c>
      <c r="B41" s="79"/>
      <c r="C41" s="28"/>
      <c r="D41" s="71" t="s">
        <v>42</v>
      </c>
      <c r="E41" s="72">
        <f>SUMIF(Rozpocet!O12:O2380,16,Rozpocet!I12:I2380)+SUMIF(Rozpocet!O12:O2380,128,Rozpocet!I12:I2380)</f>
        <v>0</v>
      </c>
      <c r="F41" s="73"/>
      <c r="G41" s="69">
        <v>11</v>
      </c>
      <c r="H41" s="74"/>
      <c r="I41" s="35"/>
      <c r="J41" s="75"/>
      <c r="K41" s="76"/>
      <c r="L41" s="69">
        <v>16</v>
      </c>
      <c r="M41" s="33"/>
      <c r="N41" s="38"/>
      <c r="O41" s="38"/>
      <c r="P41" s="77"/>
      <c r="Q41" s="78"/>
      <c r="R41" s="72"/>
      <c r="S41" s="73"/>
    </row>
    <row r="42" spans="1:19" ht="20.25" customHeight="1">
      <c r="A42" s="69">
        <v>5</v>
      </c>
      <c r="B42" s="70" t="s">
        <v>44</v>
      </c>
      <c r="C42" s="19"/>
      <c r="D42" s="71" t="s">
        <v>40</v>
      </c>
      <c r="E42" s="72">
        <f>SUMIF(Rozpocet!O13:O2380,256,Rozpocet!I13:I2380)</f>
        <v>0</v>
      </c>
      <c r="F42" s="73"/>
      <c r="G42" s="80"/>
      <c r="H42" s="38"/>
      <c r="I42" s="35"/>
      <c r="J42" s="81"/>
      <c r="K42" s="76"/>
      <c r="L42" s="69">
        <v>17</v>
      </c>
      <c r="M42" s="33"/>
      <c r="N42" s="38"/>
      <c r="O42" s="38"/>
      <c r="P42" s="77"/>
      <c r="Q42" s="78"/>
      <c r="R42" s="72"/>
      <c r="S42" s="73"/>
    </row>
    <row r="43" spans="1:19" ht="20.25" customHeight="1">
      <c r="A43" s="69">
        <v>6</v>
      </c>
      <c r="B43" s="79"/>
      <c r="C43" s="28"/>
      <c r="D43" s="71" t="s">
        <v>42</v>
      </c>
      <c r="E43" s="72">
        <f>SUMIF(Rozpocet!O14:O2380,64,Rozpocet!I14:I2380)</f>
        <v>0</v>
      </c>
      <c r="F43" s="73"/>
      <c r="G43" s="80"/>
      <c r="H43" s="38"/>
      <c r="I43" s="35"/>
      <c r="J43" s="81"/>
      <c r="K43" s="76"/>
      <c r="L43" s="69">
        <v>18</v>
      </c>
      <c r="M43" s="74"/>
      <c r="N43" s="38"/>
      <c r="O43" s="38"/>
      <c r="P43" s="38"/>
      <c r="Q43" s="35"/>
      <c r="R43" s="72"/>
      <c r="S43" s="73"/>
    </row>
    <row r="44" spans="1:19" ht="20.25" customHeight="1">
      <c r="A44" s="69">
        <v>7</v>
      </c>
      <c r="B44" s="82" t="s">
        <v>46</v>
      </c>
      <c r="C44" s="38"/>
      <c r="D44" s="35"/>
      <c r="E44" s="83">
        <f>SUM(E38:E43)</f>
        <v>0</v>
      </c>
      <c r="F44" s="47"/>
      <c r="G44" s="69">
        <v>12</v>
      </c>
      <c r="H44" s="82"/>
      <c r="I44" s="35"/>
      <c r="J44" s="84"/>
      <c r="K44" s="85"/>
      <c r="L44" s="69">
        <v>19</v>
      </c>
      <c r="M44" s="70" t="s">
        <v>47</v>
      </c>
      <c r="N44" s="18"/>
      <c r="O44" s="18"/>
      <c r="P44" s="18"/>
      <c r="Q44" s="86"/>
      <c r="R44" s="83">
        <f>SUM(R38:R43)</f>
        <v>0</v>
      </c>
      <c r="S44" s="47"/>
    </row>
    <row r="45" spans="1:19" ht="20.25" customHeight="1">
      <c r="A45" s="87">
        <v>20</v>
      </c>
      <c r="B45" s="88"/>
      <c r="C45" s="89"/>
      <c r="D45" s="90"/>
      <c r="E45" s="91">
        <f>SUMIF(Rozpocet!O14:O2380,512,Rozpocet!I14:I2380)</f>
        <v>0</v>
      </c>
      <c r="F45" s="43"/>
      <c r="G45" s="87">
        <v>21</v>
      </c>
      <c r="H45" s="88"/>
      <c r="I45" s="90"/>
      <c r="J45" s="92"/>
      <c r="K45" s="93">
        <f>M49</f>
        <v>21</v>
      </c>
      <c r="L45" s="87">
        <v>22</v>
      </c>
      <c r="M45" s="88"/>
      <c r="N45" s="89"/>
      <c r="O45" s="89"/>
      <c r="P45" s="89"/>
      <c r="Q45" s="90"/>
      <c r="R45" s="91"/>
      <c r="S45" s="43"/>
    </row>
    <row r="46" spans="1:19" ht="20.25" customHeight="1">
      <c r="A46" s="94" t="s">
        <v>19</v>
      </c>
      <c r="B46" s="13"/>
      <c r="C46" s="13"/>
      <c r="D46" s="13"/>
      <c r="E46" s="13"/>
      <c r="F46" s="95"/>
      <c r="G46" s="96"/>
      <c r="H46" s="13"/>
      <c r="I46" s="13"/>
      <c r="J46" s="13"/>
      <c r="K46" s="13"/>
      <c r="L46" s="63" t="s">
        <v>49</v>
      </c>
      <c r="M46" s="50"/>
      <c r="N46" s="65" t="s">
        <v>50</v>
      </c>
      <c r="O46" s="49"/>
      <c r="P46" s="49"/>
      <c r="Q46" s="49"/>
      <c r="R46" s="49"/>
      <c r="S46" s="52"/>
    </row>
    <row r="47" spans="1:19" ht="20.25" customHeight="1">
      <c r="A47" s="15"/>
      <c r="B47" s="16"/>
      <c r="C47" s="16"/>
      <c r="D47" s="16"/>
      <c r="E47" s="16"/>
      <c r="F47" s="23"/>
      <c r="G47" s="97"/>
      <c r="H47" s="16"/>
      <c r="I47" s="16"/>
      <c r="J47" s="16"/>
      <c r="K47" s="16"/>
      <c r="L47" s="69">
        <v>23</v>
      </c>
      <c r="M47" s="74" t="s">
        <v>51</v>
      </c>
      <c r="N47" s="38"/>
      <c r="O47" s="38"/>
      <c r="P47" s="38"/>
      <c r="Q47" s="73"/>
      <c r="R47" s="83">
        <f>ROUND(E44+J44+R44+E45+J45+R45,2)</f>
        <v>0</v>
      </c>
      <c r="S47" s="47"/>
    </row>
    <row r="48" spans="1:19" ht="20.25" customHeight="1">
      <c r="A48" s="98" t="s">
        <v>52</v>
      </c>
      <c r="B48" s="27"/>
      <c r="C48" s="27"/>
      <c r="D48" s="27"/>
      <c r="E48" s="27"/>
      <c r="F48" s="28"/>
      <c r="G48" s="99" t="s">
        <v>53</v>
      </c>
      <c r="H48" s="27"/>
      <c r="I48" s="27"/>
      <c r="J48" s="27"/>
      <c r="K48" s="27"/>
      <c r="L48" s="69">
        <v>24</v>
      </c>
      <c r="M48" s="100">
        <v>15</v>
      </c>
      <c r="N48" s="28" t="s">
        <v>41</v>
      </c>
      <c r="O48" s="101"/>
      <c r="P48" s="38" t="s">
        <v>54</v>
      </c>
      <c r="Q48" s="35"/>
      <c r="R48" s="102">
        <f>ROUNDUP(O48*M48/100,1)</f>
        <v>0</v>
      </c>
      <c r="S48" s="103"/>
    </row>
    <row r="49" spans="1:19" ht="20.25" customHeight="1">
      <c r="A49" s="104" t="s">
        <v>18</v>
      </c>
      <c r="B49" s="18"/>
      <c r="C49" s="18"/>
      <c r="D49" s="18"/>
      <c r="E49" s="18"/>
      <c r="F49" s="19"/>
      <c r="G49" s="105"/>
      <c r="H49" s="18"/>
      <c r="I49" s="18"/>
      <c r="J49" s="18"/>
      <c r="K49" s="18"/>
      <c r="L49" s="69">
        <v>25</v>
      </c>
      <c r="M49" s="106">
        <v>21</v>
      </c>
      <c r="N49" s="35" t="s">
        <v>41</v>
      </c>
      <c r="O49" s="101">
        <f>ROUND(SUMIF(Rozpocet!N14:N2380,M49,Rozpocet!I14:I2380)+SUMIF(P38:P42,M49,R38:R42)+IF(K45=M49,J45,0),2)</f>
        <v>0</v>
      </c>
      <c r="P49" s="38" t="s">
        <v>54</v>
      </c>
      <c r="Q49" s="35"/>
      <c r="R49" s="72">
        <f>ROUNDUP(O49*M49/100,1)</f>
        <v>0</v>
      </c>
      <c r="S49" s="73"/>
    </row>
    <row r="50" spans="1:19" ht="20.25" customHeight="1">
      <c r="A50" s="15"/>
      <c r="B50" s="16"/>
      <c r="C50" s="16"/>
      <c r="D50" s="16"/>
      <c r="E50" s="16"/>
      <c r="F50" s="23"/>
      <c r="G50" s="97"/>
      <c r="H50" s="16"/>
      <c r="I50" s="16"/>
      <c r="J50" s="16"/>
      <c r="K50" s="16"/>
      <c r="L50" s="87">
        <v>26</v>
      </c>
      <c r="M50" s="107" t="s">
        <v>55</v>
      </c>
      <c r="N50" s="89"/>
      <c r="O50" s="89"/>
      <c r="P50" s="89"/>
      <c r="Q50" s="108"/>
      <c r="R50" s="109">
        <f>R47+R48+R49</f>
        <v>0</v>
      </c>
      <c r="S50" s="110"/>
    </row>
    <row r="51" spans="1:19" ht="20.25" customHeight="1">
      <c r="A51" s="98" t="s">
        <v>52</v>
      </c>
      <c r="B51" s="27"/>
      <c r="C51" s="27"/>
      <c r="D51" s="27"/>
      <c r="E51" s="27"/>
      <c r="F51" s="28"/>
      <c r="G51" s="99" t="s">
        <v>53</v>
      </c>
      <c r="H51" s="27"/>
      <c r="I51" s="27"/>
      <c r="J51" s="27"/>
      <c r="K51" s="27"/>
      <c r="L51" s="63" t="s">
        <v>56</v>
      </c>
      <c r="M51" s="50"/>
      <c r="N51" s="65" t="s">
        <v>57</v>
      </c>
      <c r="O51" s="49"/>
      <c r="P51" s="49"/>
      <c r="Q51" s="49"/>
      <c r="R51" s="111"/>
      <c r="S51" s="52"/>
    </row>
    <row r="52" spans="1:19" ht="20.25" customHeight="1">
      <c r="A52" s="104" t="s">
        <v>20</v>
      </c>
      <c r="B52" s="18"/>
      <c r="C52" s="18"/>
      <c r="D52" s="18"/>
      <c r="E52" s="18"/>
      <c r="F52" s="19"/>
      <c r="G52" s="105"/>
      <c r="H52" s="18"/>
      <c r="I52" s="18"/>
      <c r="J52" s="18"/>
      <c r="K52" s="18"/>
      <c r="L52" s="69">
        <v>27</v>
      </c>
      <c r="M52" s="74" t="s">
        <v>58</v>
      </c>
      <c r="N52" s="38"/>
      <c r="O52" s="38"/>
      <c r="P52" s="38"/>
      <c r="Q52" s="35"/>
      <c r="R52" s="72">
        <v>0</v>
      </c>
      <c r="S52" s="73"/>
    </row>
    <row r="53" spans="1:19" ht="20.25" customHeight="1">
      <c r="A53" s="15"/>
      <c r="B53" s="16"/>
      <c r="C53" s="16"/>
      <c r="D53" s="16"/>
      <c r="E53" s="16"/>
      <c r="F53" s="23"/>
      <c r="G53" s="97"/>
      <c r="H53" s="16"/>
      <c r="I53" s="16"/>
      <c r="J53" s="16"/>
      <c r="K53" s="16"/>
      <c r="L53" s="69">
        <v>28</v>
      </c>
      <c r="M53" s="74" t="s">
        <v>59</v>
      </c>
      <c r="N53" s="38"/>
      <c r="O53" s="38"/>
      <c r="P53" s="38"/>
      <c r="Q53" s="35"/>
      <c r="R53" s="72">
        <v>0</v>
      </c>
      <c r="S53" s="73"/>
    </row>
    <row r="54" spans="1:19" ht="20.25" customHeight="1">
      <c r="A54" s="112" t="s">
        <v>52</v>
      </c>
      <c r="B54" s="42"/>
      <c r="C54" s="42"/>
      <c r="D54" s="42"/>
      <c r="E54" s="42"/>
      <c r="F54" s="113"/>
      <c r="G54" s="114" t="s">
        <v>53</v>
      </c>
      <c r="H54" s="42"/>
      <c r="I54" s="42"/>
      <c r="J54" s="42"/>
      <c r="K54" s="42"/>
      <c r="L54" s="87">
        <v>29</v>
      </c>
      <c r="M54" s="88" t="s">
        <v>60</v>
      </c>
      <c r="N54" s="89"/>
      <c r="O54" s="89"/>
      <c r="P54" s="89"/>
      <c r="Q54" s="90"/>
      <c r="R54" s="56">
        <v>0</v>
      </c>
      <c r="S54" s="115"/>
    </row>
  </sheetData>
  <sheetProtection/>
  <printOptions horizontalCentered="1" verticalCentered="1"/>
  <pageMargins left="0.3937007874015748" right="0.3937007874015748" top="0.9055118110236221" bottom="0.905511811023622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1.7109375" style="2" customWidth="1"/>
    <col min="2" max="2" width="55.7109375" style="2" customWidth="1"/>
    <col min="3" max="3" width="13.57421875" style="2" customWidth="1"/>
    <col min="4" max="4" width="13.7109375" style="2" hidden="1" customWidth="1"/>
    <col min="5" max="5" width="13.8515625" style="2" hidden="1" customWidth="1"/>
    <col min="6" max="16384" width="9.140625" style="2" customWidth="1"/>
  </cols>
  <sheetData>
    <row r="1" spans="1:5" ht="18" customHeight="1">
      <c r="A1" s="116" t="s">
        <v>2199</v>
      </c>
      <c r="B1" s="117"/>
      <c r="C1" s="117"/>
      <c r="D1" s="117"/>
      <c r="E1" s="117"/>
    </row>
    <row r="2" spans="1:5" ht="12" customHeight="1">
      <c r="A2" s="118" t="s">
        <v>61</v>
      </c>
      <c r="B2" s="119" t="str">
        <f>'Krycí list'!E5</f>
        <v>STAVEBNÍ ÚPRAVY ČESKOBRATRSKÁ 16 OSTRAVA</v>
      </c>
      <c r="C2" s="120"/>
      <c r="D2" s="120"/>
      <c r="E2" s="120"/>
    </row>
    <row r="3" spans="1:5" ht="12" customHeight="1">
      <c r="A3" s="118" t="s">
        <v>62</v>
      </c>
      <c r="B3" s="119" t="str">
        <f>'Krycí list'!E7</f>
        <v>D.1.1. - ARCHITEKTONICKO - STAVEBNÍ ŘEŠENÍ</v>
      </c>
      <c r="C3" s="121"/>
      <c r="D3" s="119"/>
      <c r="E3" s="122"/>
    </row>
    <row r="4" spans="1:5" ht="12" customHeight="1">
      <c r="A4" s="118" t="s">
        <v>63</v>
      </c>
      <c r="B4" s="119" t="str">
        <f>'Krycí list'!E9</f>
        <v> </v>
      </c>
      <c r="C4" s="121"/>
      <c r="D4" s="119"/>
      <c r="E4" s="122"/>
    </row>
    <row r="5" spans="1:5" ht="12" customHeight="1">
      <c r="A5" s="119" t="s">
        <v>64</v>
      </c>
      <c r="B5" s="119" t="str">
        <f>'Krycí list'!P5</f>
        <v>801 35</v>
      </c>
      <c r="C5" s="121"/>
      <c r="D5" s="119"/>
      <c r="E5" s="122"/>
    </row>
    <row r="6" spans="1:5" ht="6" customHeight="1">
      <c r="A6" s="119"/>
      <c r="B6" s="119"/>
      <c r="C6" s="121"/>
      <c r="D6" s="119"/>
      <c r="E6" s="122"/>
    </row>
    <row r="7" spans="1:5" ht="12" customHeight="1">
      <c r="A7" s="119" t="s">
        <v>65</v>
      </c>
      <c r="B7" s="119" t="str">
        <f>'Krycí list'!E26</f>
        <v>OSTRAVSKÁ UNIVERZITA V OSTRAVĚ</v>
      </c>
      <c r="C7" s="121"/>
      <c r="D7" s="119"/>
      <c r="E7" s="122"/>
    </row>
    <row r="8" spans="1:5" ht="12" customHeight="1">
      <c r="A8" s="119" t="s">
        <v>66</v>
      </c>
      <c r="B8" s="119" t="str">
        <f>'Krycí list'!E28</f>
        <v>Dle výběrového řízení</v>
      </c>
      <c r="C8" s="121"/>
      <c r="D8" s="119"/>
      <c r="E8" s="122"/>
    </row>
    <row r="9" spans="1:5" ht="12" customHeight="1">
      <c r="A9" s="119" t="s">
        <v>67</v>
      </c>
      <c r="B9" s="184" t="str">
        <f>'Krycí list'!O31</f>
        <v>14.10.2015</v>
      </c>
      <c r="C9" s="121"/>
      <c r="D9" s="119"/>
      <c r="E9" s="122"/>
    </row>
    <row r="10" spans="1:5" ht="6" customHeight="1">
      <c r="A10" s="117"/>
      <c r="B10" s="117"/>
      <c r="C10" s="117"/>
      <c r="D10" s="117"/>
      <c r="E10" s="117"/>
    </row>
    <row r="11" spans="1:5" ht="12" customHeight="1">
      <c r="A11" s="123" t="s">
        <v>68</v>
      </c>
      <c r="B11" s="124" t="s">
        <v>69</v>
      </c>
      <c r="C11" s="125" t="s">
        <v>70</v>
      </c>
      <c r="D11" s="126" t="s">
        <v>71</v>
      </c>
      <c r="E11" s="125" t="s">
        <v>72</v>
      </c>
    </row>
    <row r="12" spans="1:5" ht="12" customHeight="1">
      <c r="A12" s="127">
        <v>1</v>
      </c>
      <c r="B12" s="128">
        <v>2</v>
      </c>
      <c r="C12" s="129">
        <v>3</v>
      </c>
      <c r="D12" s="130">
        <v>4</v>
      </c>
      <c r="E12" s="129">
        <v>5</v>
      </c>
    </row>
    <row r="13" spans="1:5" ht="3.75" customHeight="1">
      <c r="A13" s="131"/>
      <c r="B13" s="132"/>
      <c r="C13" s="132"/>
      <c r="D13" s="132"/>
      <c r="E13" s="133"/>
    </row>
    <row r="14" spans="1:5" s="134" customFormat="1" ht="12.75" customHeight="1">
      <c r="A14" s="135" t="str">
        <f>Rozpocet!D14</f>
        <v>HSV</v>
      </c>
      <c r="B14" s="136" t="str">
        <f>Rozpocet!E14</f>
        <v>Práce a dodávky HSV</v>
      </c>
      <c r="C14" s="137">
        <f>Rozpocet!I14</f>
        <v>0</v>
      </c>
      <c r="D14" s="138">
        <f>Rozpocet!K14</f>
        <v>5206.15245598</v>
      </c>
      <c r="E14" s="138">
        <f>Rozpocet!M14</f>
        <v>5010.228266</v>
      </c>
    </row>
    <row r="15" spans="1:5" s="134" customFormat="1" ht="12.75" customHeight="1">
      <c r="A15" s="139" t="str">
        <f>Rozpocet!D15</f>
        <v>1</v>
      </c>
      <c r="B15" s="140" t="str">
        <f>Rozpocet!E15</f>
        <v>Zemní práce</v>
      </c>
      <c r="C15" s="141">
        <f>Rozpocet!I15</f>
        <v>0</v>
      </c>
      <c r="D15" s="142">
        <f>Rozpocet!K15</f>
        <v>0.09068240000000001</v>
      </c>
      <c r="E15" s="142">
        <f>Rozpocet!M15</f>
        <v>246.45000000000002</v>
      </c>
    </row>
    <row r="16" spans="1:5" s="134" customFormat="1" ht="12.75" customHeight="1">
      <c r="A16" s="139" t="str">
        <f>Rozpocet!D91</f>
        <v>2</v>
      </c>
      <c r="B16" s="140" t="str">
        <f>Rozpocet!E91</f>
        <v>Zakládání</v>
      </c>
      <c r="C16" s="141">
        <f>Rozpocet!I91</f>
        <v>0</v>
      </c>
      <c r="D16" s="142">
        <f>Rozpocet!K91</f>
        <v>27.6733275</v>
      </c>
      <c r="E16" s="142">
        <f>Rozpocet!M91</f>
        <v>0</v>
      </c>
    </row>
    <row r="17" spans="1:5" s="134" customFormat="1" ht="12.75" customHeight="1">
      <c r="A17" s="139" t="str">
        <f>Rozpocet!D104</f>
        <v>3</v>
      </c>
      <c r="B17" s="140" t="str">
        <f>Rozpocet!E104</f>
        <v>Svislé a kompletní konstrukce</v>
      </c>
      <c r="C17" s="141">
        <f>Rozpocet!I104</f>
        <v>0</v>
      </c>
      <c r="D17" s="142">
        <f>Rozpocet!K104</f>
        <v>1222.1251440899996</v>
      </c>
      <c r="E17" s="142">
        <f>Rozpocet!M104</f>
        <v>0</v>
      </c>
    </row>
    <row r="18" spans="1:5" s="134" customFormat="1" ht="12.75" customHeight="1">
      <c r="A18" s="139" t="str">
        <f>Rozpocet!D182</f>
        <v>4</v>
      </c>
      <c r="B18" s="140" t="str">
        <f>Rozpocet!E182</f>
        <v>Vodorovné konstrukce</v>
      </c>
      <c r="C18" s="141">
        <f>Rozpocet!I182</f>
        <v>0</v>
      </c>
      <c r="D18" s="142">
        <f>Rozpocet!K182</f>
        <v>272.67045506</v>
      </c>
      <c r="E18" s="142">
        <f>Rozpocet!M182</f>
        <v>0</v>
      </c>
    </row>
    <row r="19" spans="1:5" s="134" customFormat="1" ht="12.75" customHeight="1">
      <c r="A19" s="139" t="str">
        <f>Rozpocet!D237</f>
        <v>5</v>
      </c>
      <c r="B19" s="140" t="str">
        <f>Rozpocet!E237</f>
        <v>Komunikace</v>
      </c>
      <c r="C19" s="141">
        <f>Rozpocet!I237</f>
        <v>0</v>
      </c>
      <c r="D19" s="142">
        <f>Rozpocet!K237</f>
        <v>876.6659999999999</v>
      </c>
      <c r="E19" s="142">
        <f>Rozpocet!M237</f>
        <v>0</v>
      </c>
    </row>
    <row r="20" spans="1:5" s="134" customFormat="1" ht="12.75" customHeight="1">
      <c r="A20" s="139" t="str">
        <f>Rozpocet!D254</f>
        <v>6</v>
      </c>
      <c r="B20" s="140" t="str">
        <f>Rozpocet!E254</f>
        <v>Úpravy povrchů, podlahy a osazování výplní</v>
      </c>
      <c r="C20" s="141">
        <f>Rozpocet!I254</f>
        <v>0</v>
      </c>
      <c r="D20" s="142">
        <f>Rozpocet!K254</f>
        <v>2805.44064693</v>
      </c>
      <c r="E20" s="142">
        <f>Rozpocet!M254</f>
        <v>0</v>
      </c>
    </row>
    <row r="21" spans="1:5" s="134" customFormat="1" ht="12.75" customHeight="1">
      <c r="A21" s="139" t="str">
        <f>Rozpocet!D389</f>
        <v>9</v>
      </c>
      <c r="B21" s="140" t="str">
        <f>Rozpocet!E389</f>
        <v>Ostatní konstrukce a práce-bourání</v>
      </c>
      <c r="C21" s="141">
        <f>Rozpocet!I389</f>
        <v>0</v>
      </c>
      <c r="D21" s="142">
        <f>Rozpocet!K389</f>
        <v>1.4862</v>
      </c>
      <c r="E21" s="142">
        <f>Rozpocet!M389</f>
        <v>4763.778266</v>
      </c>
    </row>
    <row r="22" spans="1:5" s="134" customFormat="1" ht="12.75" customHeight="1">
      <c r="A22" s="143" t="str">
        <f>Rozpocet!D390</f>
        <v>95</v>
      </c>
      <c r="B22" s="144" t="str">
        <f>Rozpocet!E390</f>
        <v>Různé dokončovací konstrukce a práce pozemních staveb</v>
      </c>
      <c r="C22" s="145">
        <f>Rozpocet!I390</f>
        <v>0</v>
      </c>
      <c r="D22" s="146">
        <f>Rozpocet!K390</f>
        <v>0.9702</v>
      </c>
      <c r="E22" s="146">
        <f>Rozpocet!M390</f>
        <v>651.42</v>
      </c>
    </row>
    <row r="23" spans="1:5" s="134" customFormat="1" ht="12.75" customHeight="1">
      <c r="A23" s="143" t="str">
        <f>Rozpocet!D498</f>
        <v>99</v>
      </c>
      <c r="B23" s="144" t="str">
        <f>Rozpocet!E498</f>
        <v>Přesun hmot</v>
      </c>
      <c r="C23" s="145">
        <f>Rozpocet!I498</f>
        <v>0</v>
      </c>
      <c r="D23" s="146">
        <f>Rozpocet!K498</f>
        <v>0.516</v>
      </c>
      <c r="E23" s="146">
        <f>Rozpocet!M498</f>
        <v>4112.358266</v>
      </c>
    </row>
    <row r="24" spans="1:5" s="134" customFormat="1" ht="12.75" customHeight="1">
      <c r="A24" s="135" t="str">
        <f>Rozpocet!D664</f>
        <v>PSV</v>
      </c>
      <c r="B24" s="136" t="str">
        <f>Rozpocet!E664</f>
        <v>Práce a dodávky PSV</v>
      </c>
      <c r="C24" s="137">
        <f>Rozpocet!I664</f>
        <v>0</v>
      </c>
      <c r="D24" s="138">
        <f>Rozpocet!K664</f>
        <v>530.1391005800001</v>
      </c>
      <c r="E24" s="138">
        <f>Rozpocet!M664</f>
        <v>299.5887872999999</v>
      </c>
    </row>
    <row r="25" spans="1:5" s="134" customFormat="1" ht="12.75" customHeight="1">
      <c r="A25" s="139" t="str">
        <f>Rozpocet!D665</f>
        <v>711</v>
      </c>
      <c r="B25" s="140" t="str">
        <f>Rozpocet!E665</f>
        <v>Izolace proti vodě, vlhkosti a plynům</v>
      </c>
      <c r="C25" s="141">
        <f>Rozpocet!I665</f>
        <v>0</v>
      </c>
      <c r="D25" s="142">
        <f>Rozpocet!K665</f>
        <v>27.84992244</v>
      </c>
      <c r="E25" s="142">
        <f>Rozpocet!M665</f>
        <v>0.8160000000000001</v>
      </c>
    </row>
    <row r="26" spans="1:5" s="134" customFormat="1" ht="12.75" customHeight="1">
      <c r="A26" s="139" t="str">
        <f>Rozpocet!D710</f>
        <v>712</v>
      </c>
      <c r="B26" s="140" t="str">
        <f>Rozpocet!E710</f>
        <v>Povlakové krytiny</v>
      </c>
      <c r="C26" s="141">
        <f>Rozpocet!I710</f>
        <v>0</v>
      </c>
      <c r="D26" s="142">
        <f>Rozpocet!K710</f>
        <v>16.9779035</v>
      </c>
      <c r="E26" s="142">
        <f>Rozpocet!M710</f>
        <v>0</v>
      </c>
    </row>
    <row r="27" spans="1:5" s="134" customFormat="1" ht="12.75" customHeight="1">
      <c r="A27" s="139" t="str">
        <f>Rozpocet!D730</f>
        <v>713</v>
      </c>
      <c r="B27" s="140" t="str">
        <f>Rozpocet!E730</f>
        <v>Izolace tepelné</v>
      </c>
      <c r="C27" s="141">
        <f>Rozpocet!I730</f>
        <v>0</v>
      </c>
      <c r="D27" s="142">
        <f>Rozpocet!K730</f>
        <v>18.199126599999996</v>
      </c>
      <c r="E27" s="142">
        <f>Rozpocet!M730</f>
        <v>0.07024</v>
      </c>
    </row>
    <row r="28" spans="1:5" s="134" customFormat="1" ht="12.75" customHeight="1">
      <c r="A28" s="139" t="str">
        <f>Rozpocet!D772</f>
        <v>725</v>
      </c>
      <c r="B28" s="140" t="str">
        <f>Rozpocet!E772</f>
        <v>Zdravotechnika - zařizovací předměty</v>
      </c>
      <c r="C28" s="141">
        <f>Rozpocet!I772</f>
        <v>0</v>
      </c>
      <c r="D28" s="142">
        <f>Rozpocet!K772</f>
        <v>0</v>
      </c>
      <c r="E28" s="142">
        <f>Rozpocet!M772</f>
        <v>2.08433</v>
      </c>
    </row>
    <row r="29" spans="1:5" s="134" customFormat="1" ht="12.75" customHeight="1">
      <c r="A29" s="139" t="str">
        <f>Rozpocet!D790</f>
        <v>762</v>
      </c>
      <c r="B29" s="140" t="str">
        <f>Rozpocet!E790</f>
        <v>Konstrukce tesařské</v>
      </c>
      <c r="C29" s="141">
        <f>Rozpocet!I790</f>
        <v>0</v>
      </c>
      <c r="D29" s="142">
        <f>Rozpocet!K790</f>
        <v>224.89312688</v>
      </c>
      <c r="E29" s="142">
        <f>Rozpocet!M790</f>
        <v>228.41559999999998</v>
      </c>
    </row>
    <row r="30" spans="1:5" s="134" customFormat="1" ht="12.75" customHeight="1">
      <c r="A30" s="139" t="str">
        <f>Rozpocet!D881</f>
        <v>763</v>
      </c>
      <c r="B30" s="140" t="str">
        <f>Rozpocet!E881</f>
        <v>Konstrukce montované z desek, dílců a panelů</v>
      </c>
      <c r="C30" s="141">
        <f>Rozpocet!I881</f>
        <v>0</v>
      </c>
      <c r="D30" s="142">
        <f>Rozpocet!K881</f>
        <v>75.25452049</v>
      </c>
      <c r="E30" s="142">
        <f>Rozpocet!M881</f>
        <v>33.775882700000004</v>
      </c>
    </row>
    <row r="31" spans="1:5" s="134" customFormat="1" ht="12.75" customHeight="1">
      <c r="A31" s="139" t="str">
        <f>Rozpocet!D977</f>
        <v>764</v>
      </c>
      <c r="B31" s="140" t="str">
        <f>Rozpocet!E977</f>
        <v>Konstrukce klempířské</v>
      </c>
      <c r="C31" s="141">
        <f>Rozpocet!I977</f>
        <v>0</v>
      </c>
      <c r="D31" s="142">
        <f>Rozpocet!K977</f>
        <v>0.1672</v>
      </c>
      <c r="E31" s="142">
        <f>Rozpocet!M977</f>
        <v>3.8933904000000004</v>
      </c>
    </row>
    <row r="32" spans="1:5" s="134" customFormat="1" ht="12.75" customHeight="1">
      <c r="A32" s="139" t="str">
        <f>Rozpocet!D1219</f>
        <v>765</v>
      </c>
      <c r="B32" s="140" t="str">
        <f>Rozpocet!E1219</f>
        <v>Konstrukce pokrývačské</v>
      </c>
      <c r="C32" s="141">
        <f>Rozpocet!I1219</f>
        <v>0</v>
      </c>
      <c r="D32" s="142">
        <f>Rozpocet!K1219</f>
        <v>4.88592</v>
      </c>
      <c r="E32" s="142">
        <f>Rozpocet!M1219</f>
        <v>0</v>
      </c>
    </row>
    <row r="33" spans="1:5" s="134" customFormat="1" ht="12.75" customHeight="1">
      <c r="A33" s="139" t="str">
        <f>Rozpocet!D1229</f>
        <v>766</v>
      </c>
      <c r="B33" s="140" t="str">
        <f>Rozpocet!E1229</f>
        <v>Konstrukce truhlářské</v>
      </c>
      <c r="C33" s="141">
        <f>Rozpocet!I1229</f>
        <v>0</v>
      </c>
      <c r="D33" s="142">
        <f>Rozpocet!K1229</f>
        <v>0</v>
      </c>
      <c r="E33" s="142">
        <f>Rozpocet!M1229</f>
        <v>3.8905542000000004</v>
      </c>
    </row>
    <row r="34" spans="1:5" s="134" customFormat="1" ht="12.75" customHeight="1">
      <c r="A34" s="139" t="str">
        <f>Rozpocet!D1947</f>
        <v>767</v>
      </c>
      <c r="B34" s="140" t="str">
        <f>Rozpocet!E1947</f>
        <v>Konstrukce zámečnické</v>
      </c>
      <c r="C34" s="141">
        <f>Rozpocet!I1947</f>
        <v>0</v>
      </c>
      <c r="D34" s="142">
        <f>Rozpocet!K1947</f>
        <v>0.34637450000000003</v>
      </c>
      <c r="E34" s="142">
        <f>Rozpocet!M1947</f>
        <v>6.927490000000001</v>
      </c>
    </row>
    <row r="35" spans="1:5" s="134" customFormat="1" ht="12.75" customHeight="1">
      <c r="A35" s="139" t="str">
        <f>Rozpocet!D2212</f>
        <v>771</v>
      </c>
      <c r="B35" s="140" t="str">
        <f>Rozpocet!E2212</f>
        <v>Podlahy z dlaždic</v>
      </c>
      <c r="C35" s="141">
        <f>Rozpocet!I2212</f>
        <v>0</v>
      </c>
      <c r="D35" s="142">
        <f>Rozpocet!K2212</f>
        <v>5.358313</v>
      </c>
      <c r="E35" s="142">
        <f>Rozpocet!M2212</f>
        <v>0</v>
      </c>
    </row>
    <row r="36" spans="1:5" s="134" customFormat="1" ht="12.75" customHeight="1">
      <c r="A36" s="139" t="str">
        <f>Rozpocet!D2225</f>
        <v>773</v>
      </c>
      <c r="B36" s="140" t="str">
        <f>Rozpocet!E2225</f>
        <v>Podlahy teracové</v>
      </c>
      <c r="C36" s="141">
        <f>Rozpocet!I2225</f>
        <v>0</v>
      </c>
      <c r="D36" s="142">
        <f>Rozpocet!K2225</f>
        <v>63.271300000000004</v>
      </c>
      <c r="E36" s="142">
        <f>Rozpocet!M2225</f>
        <v>0</v>
      </c>
    </row>
    <row r="37" spans="1:5" s="134" customFormat="1" ht="12.75" customHeight="1">
      <c r="A37" s="139" t="str">
        <f>Rozpocet!D2240</f>
        <v>775</v>
      </c>
      <c r="B37" s="140" t="str">
        <f>Rozpocet!E2240</f>
        <v>Podlahy skládané (parkety, vlysy, lamely aj.)</v>
      </c>
      <c r="C37" s="141">
        <f>Rozpocet!I2240</f>
        <v>0</v>
      </c>
      <c r="D37" s="142">
        <f>Rozpocet!K2240</f>
        <v>38.04316125</v>
      </c>
      <c r="E37" s="142">
        <f>Rozpocet!M2240</f>
        <v>17.356499999999997</v>
      </c>
    </row>
    <row r="38" spans="1:5" s="134" customFormat="1" ht="12.75" customHeight="1">
      <c r="A38" s="139" t="str">
        <f>Rozpocet!D2257</f>
        <v>776</v>
      </c>
      <c r="B38" s="140" t="str">
        <f>Rozpocet!E2257</f>
        <v>Podlahy povlakové</v>
      </c>
      <c r="C38" s="141">
        <f>Rozpocet!I2257</f>
        <v>0</v>
      </c>
      <c r="D38" s="142">
        <f>Rozpocet!K2257</f>
        <v>19.529221900000003</v>
      </c>
      <c r="E38" s="142">
        <f>Rozpocet!M2257</f>
        <v>2.3588000000000005</v>
      </c>
    </row>
    <row r="39" spans="1:5" s="134" customFormat="1" ht="12.75" customHeight="1">
      <c r="A39" s="139" t="str">
        <f>Rozpocet!D2287</f>
        <v>777</v>
      </c>
      <c r="B39" s="140" t="str">
        <f>Rozpocet!E2287</f>
        <v>Podlahy lité</v>
      </c>
      <c r="C39" s="141">
        <f>Rozpocet!I2287</f>
        <v>0</v>
      </c>
      <c r="D39" s="142">
        <f>Rozpocet!K2287</f>
        <v>0.49724999999999997</v>
      </c>
      <c r="E39" s="142">
        <f>Rozpocet!M2287</f>
        <v>0</v>
      </c>
    </row>
    <row r="40" spans="1:5" s="134" customFormat="1" ht="12.75" customHeight="1">
      <c r="A40" s="139" t="str">
        <f>Rozpocet!D2304</f>
        <v>781</v>
      </c>
      <c r="B40" s="140" t="str">
        <f>Rozpocet!E2304</f>
        <v>Dokončovací práce - obklady keramické</v>
      </c>
      <c r="C40" s="141">
        <f>Rozpocet!I2304</f>
        <v>0</v>
      </c>
      <c r="D40" s="142">
        <f>Rozpocet!K2304</f>
        <v>16.76901016</v>
      </c>
      <c r="E40" s="142">
        <f>Rozpocet!M2304</f>
        <v>0</v>
      </c>
    </row>
    <row r="41" spans="1:5" s="134" customFormat="1" ht="12.75" customHeight="1">
      <c r="A41" s="139" t="str">
        <f>Rozpocet!D2319</f>
        <v>782</v>
      </c>
      <c r="B41" s="140" t="str">
        <f>Rozpocet!E2319</f>
        <v>Dokončovací práce - obklady z kamene</v>
      </c>
      <c r="C41" s="141">
        <f>Rozpocet!I2319</f>
        <v>0</v>
      </c>
      <c r="D41" s="142">
        <f>Rozpocet!K2319</f>
        <v>6.0140736</v>
      </c>
      <c r="E41" s="142">
        <f>Rozpocet!M2319</f>
        <v>0</v>
      </c>
    </row>
    <row r="42" spans="1:5" s="134" customFormat="1" ht="12.75" customHeight="1">
      <c r="A42" s="139" t="str">
        <f>Rozpocet!D2327</f>
        <v>783</v>
      </c>
      <c r="B42" s="140" t="str">
        <f>Rozpocet!E2327</f>
        <v>Dokončovací práce - nátěry</v>
      </c>
      <c r="C42" s="141">
        <f>Rozpocet!I2327</f>
        <v>0</v>
      </c>
      <c r="D42" s="142">
        <f>Rozpocet!K2327</f>
        <v>2.9344482100000002</v>
      </c>
      <c r="E42" s="142">
        <f>Rozpocet!M2327</f>
        <v>0</v>
      </c>
    </row>
    <row r="43" spans="1:5" s="134" customFormat="1" ht="12.75" customHeight="1">
      <c r="A43" s="139" t="str">
        <f>Rozpocet!D2340</f>
        <v>784</v>
      </c>
      <c r="B43" s="140" t="str">
        <f>Rozpocet!E2340</f>
        <v>Dokončovací práce - malby</v>
      </c>
      <c r="C43" s="141">
        <f>Rozpocet!I2340</f>
        <v>0</v>
      </c>
      <c r="D43" s="142">
        <f>Rozpocet!K2340</f>
        <v>9.14822805</v>
      </c>
      <c r="E43" s="142">
        <f>Rozpocet!M2340</f>
        <v>0</v>
      </c>
    </row>
    <row r="44" spans="1:5" s="134" customFormat="1" ht="12.75" customHeight="1">
      <c r="A44" s="135" t="str">
        <f>Rozpocet!D2345</f>
        <v>000</v>
      </c>
      <c r="B44" s="136" t="str">
        <f>Rozpocet!E2345</f>
        <v>Ostatní práce a dodávky</v>
      </c>
      <c r="C44" s="137">
        <f>Rozpocet!I2345</f>
        <v>0</v>
      </c>
      <c r="D44" s="138">
        <f>Rozpocet!K2345</f>
        <v>9.440000000000001</v>
      </c>
      <c r="E44" s="138">
        <f>Rozpocet!M2345</f>
        <v>0</v>
      </c>
    </row>
    <row r="45" spans="1:5" s="134" customFormat="1" ht="12.75" customHeight="1">
      <c r="A45" s="139" t="str">
        <f>Rozpocet!D2346</f>
        <v>0</v>
      </c>
      <c r="B45" s="140" t="str">
        <f>Rozpocet!E2346</f>
        <v>Ostatní</v>
      </c>
      <c r="C45" s="141">
        <f>Rozpocet!I2346</f>
        <v>0</v>
      </c>
      <c r="D45" s="142">
        <f>Rozpocet!K2346</f>
        <v>9.440000000000001</v>
      </c>
      <c r="E45" s="142">
        <f>Rozpocet!M2346</f>
        <v>0</v>
      </c>
    </row>
    <row r="46" spans="2:5" s="147" customFormat="1" ht="12.75" customHeight="1">
      <c r="B46" s="148" t="s">
        <v>73</v>
      </c>
      <c r="C46" s="149">
        <f>Rozpocet!I2380</f>
        <v>0</v>
      </c>
      <c r="D46" s="150">
        <f>Rozpocet!K2380</f>
        <v>5745.731556559999</v>
      </c>
      <c r="E46" s="150">
        <f>Rozpocet!M2380</f>
        <v>5309.8170533</v>
      </c>
    </row>
  </sheetData>
  <sheetProtection/>
  <printOptions horizontalCentered="1"/>
  <pageMargins left="0.5118110236220472" right="0.5118110236220472" top="0.7874015748031497" bottom="0.7874015748031497" header="0" footer="0"/>
  <pageSetup fitToHeight="999" horizontalDpi="600" verticalDpi="600"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380"/>
  <sheetViews>
    <sheetView showGridLines="0" tabSelected="1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1.25" customHeight="1"/>
  <cols>
    <col min="1" max="1" width="5.57421875" style="2" customWidth="1"/>
    <col min="2" max="2" width="4.421875" style="2" customWidth="1"/>
    <col min="3" max="3" width="4.7109375" style="2" customWidth="1"/>
    <col min="4" max="4" width="12.7109375" style="2" customWidth="1"/>
    <col min="5" max="5" width="55.57421875" style="2" customWidth="1"/>
    <col min="6" max="6" width="4.7109375" style="2" customWidth="1"/>
    <col min="7" max="7" width="9.8515625" style="2" customWidth="1"/>
    <col min="8" max="8" width="9.7109375" style="2" customWidth="1"/>
    <col min="9" max="9" width="13.57421875" style="2" customWidth="1"/>
    <col min="10" max="10" width="10.574218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8.28125" style="2" customWidth="1"/>
    <col min="15" max="15" width="7.00390625" style="2" hidden="1" customWidth="1"/>
    <col min="16" max="16" width="7.28125" style="2" hidden="1" customWidth="1"/>
    <col min="17" max="18" width="9.140625" style="2" hidden="1" customWidth="1"/>
    <col min="19" max="16384" width="9.140625" style="2" customWidth="1"/>
  </cols>
  <sheetData>
    <row r="1" spans="1:16" ht="18" customHeight="1">
      <c r="A1" s="116" t="s">
        <v>2200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97">
        <v>42460</v>
      </c>
      <c r="O1" s="152"/>
      <c r="P1" s="152"/>
    </row>
    <row r="2" spans="1:16" ht="11.25" customHeight="1">
      <c r="A2" s="118" t="s">
        <v>61</v>
      </c>
      <c r="B2" s="119"/>
      <c r="C2" s="119" t="str">
        <f>'Krycí list'!E5</f>
        <v>STAVEBNÍ ÚPRAVY ČESKOBRATRSKÁ 16 OSTRAVA</v>
      </c>
      <c r="D2" s="119"/>
      <c r="E2" s="119"/>
      <c r="F2" s="119"/>
      <c r="G2" s="119"/>
      <c r="H2" s="119"/>
      <c r="I2" s="119"/>
      <c r="J2" s="119"/>
      <c r="K2" s="119"/>
      <c r="L2" s="151"/>
      <c r="M2" s="151"/>
      <c r="N2" s="151"/>
      <c r="O2" s="152"/>
      <c r="P2" s="152"/>
    </row>
    <row r="3" spans="1:16" ht="11.25" customHeight="1">
      <c r="A3" s="118" t="s">
        <v>62</v>
      </c>
      <c r="B3" s="119"/>
      <c r="C3" s="119" t="str">
        <f>'Krycí list'!E7</f>
        <v>D.1.1. - ARCHITEKTONICKO - STAVEBNÍ ŘEŠENÍ</v>
      </c>
      <c r="D3" s="119"/>
      <c r="E3" s="119"/>
      <c r="F3" s="119"/>
      <c r="G3" s="119"/>
      <c r="H3" s="119"/>
      <c r="I3" s="119"/>
      <c r="J3" s="119"/>
      <c r="K3" s="119"/>
      <c r="L3" s="151"/>
      <c r="M3" s="151"/>
      <c r="N3" s="151"/>
      <c r="O3" s="152"/>
      <c r="P3" s="152"/>
    </row>
    <row r="4" spans="1:16" ht="11.25" customHeight="1">
      <c r="A4" s="118" t="s">
        <v>63</v>
      </c>
      <c r="B4" s="119"/>
      <c r="C4" s="119" t="str">
        <f>'Krycí list'!E9</f>
        <v> </v>
      </c>
      <c r="D4" s="119"/>
      <c r="E4" s="119"/>
      <c r="F4" s="119"/>
      <c r="G4" s="119"/>
      <c r="H4" s="119"/>
      <c r="I4" s="119"/>
      <c r="J4" s="119"/>
      <c r="K4" s="119"/>
      <c r="L4" s="151"/>
      <c r="M4" s="151"/>
      <c r="N4" s="151"/>
      <c r="O4" s="152"/>
      <c r="P4" s="152"/>
    </row>
    <row r="5" spans="1:16" ht="11.25" customHeight="1">
      <c r="A5" s="119" t="s">
        <v>74</v>
      </c>
      <c r="B5" s="119"/>
      <c r="C5" s="119" t="str">
        <f>'Krycí list'!P5</f>
        <v>801 35</v>
      </c>
      <c r="D5" s="119"/>
      <c r="E5" s="119"/>
      <c r="F5" s="119"/>
      <c r="G5" s="119"/>
      <c r="H5" s="119"/>
      <c r="I5" s="119"/>
      <c r="J5" s="119"/>
      <c r="K5" s="119"/>
      <c r="L5" s="151"/>
      <c r="M5" s="151"/>
      <c r="N5" s="151"/>
      <c r="O5" s="152"/>
      <c r="P5" s="152"/>
    </row>
    <row r="6" spans="1:16" ht="6" customHeight="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51"/>
      <c r="M6" s="151"/>
      <c r="N6" s="151"/>
      <c r="O6" s="152"/>
      <c r="P6" s="152"/>
    </row>
    <row r="7" spans="1:16" ht="11.25" customHeight="1">
      <c r="A7" s="119" t="s">
        <v>65</v>
      </c>
      <c r="B7" s="119"/>
      <c r="C7" s="119" t="str">
        <f>'Krycí list'!E26</f>
        <v>OSTRAVSKÁ UNIVERZITA V OSTRAVĚ</v>
      </c>
      <c r="D7" s="119"/>
      <c r="E7" s="119"/>
      <c r="F7" s="119"/>
      <c r="G7" s="119"/>
      <c r="H7" s="119"/>
      <c r="I7" s="119"/>
      <c r="J7" s="119"/>
      <c r="K7" s="119"/>
      <c r="L7" s="151"/>
      <c r="M7" s="151"/>
      <c r="N7" s="151"/>
      <c r="O7" s="152"/>
      <c r="P7" s="152"/>
    </row>
    <row r="8" spans="1:16" ht="11.25" customHeight="1">
      <c r="A8" s="119" t="s">
        <v>66</v>
      </c>
      <c r="B8" s="119"/>
      <c r="C8" s="119" t="str">
        <f>'Krycí list'!E28</f>
        <v>Dle výběrového řízení</v>
      </c>
      <c r="D8" s="119"/>
      <c r="E8" s="119"/>
      <c r="F8" s="119"/>
      <c r="G8" s="119"/>
      <c r="H8" s="119"/>
      <c r="I8" s="119"/>
      <c r="J8" s="119"/>
      <c r="K8" s="119"/>
      <c r="L8" s="151"/>
      <c r="M8" s="151"/>
      <c r="N8" s="151"/>
      <c r="O8" s="152"/>
      <c r="P8" s="152"/>
    </row>
    <row r="9" spans="1:16" ht="11.25" customHeight="1">
      <c r="A9" s="119" t="s">
        <v>67</v>
      </c>
      <c r="B9" s="119"/>
      <c r="C9" s="184" t="str">
        <f>'Krycí list'!O31</f>
        <v>14.10.2015</v>
      </c>
      <c r="D9" s="119"/>
      <c r="E9" s="119"/>
      <c r="F9" s="119"/>
      <c r="G9" s="119"/>
      <c r="H9" s="119"/>
      <c r="I9" s="119"/>
      <c r="J9" s="119"/>
      <c r="K9" s="119"/>
      <c r="L9" s="151"/>
      <c r="M9" s="151"/>
      <c r="N9" s="151"/>
      <c r="O9" s="152"/>
      <c r="P9" s="152"/>
    </row>
    <row r="10" spans="1:16" ht="5.25" customHeight="1">
      <c r="A10" s="151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2"/>
      <c r="P10" s="152"/>
    </row>
    <row r="11" spans="1:16" ht="21.75" customHeight="1">
      <c r="A11" s="123" t="s">
        <v>75</v>
      </c>
      <c r="B11" s="124" t="s">
        <v>76</v>
      </c>
      <c r="C11" s="124" t="s">
        <v>77</v>
      </c>
      <c r="D11" s="124" t="s">
        <v>78</v>
      </c>
      <c r="E11" s="124" t="s">
        <v>69</v>
      </c>
      <c r="F11" s="124" t="s">
        <v>79</v>
      </c>
      <c r="G11" s="124" t="s">
        <v>80</v>
      </c>
      <c r="H11" s="124" t="s">
        <v>81</v>
      </c>
      <c r="I11" s="124" t="s">
        <v>70</v>
      </c>
      <c r="J11" s="124" t="s">
        <v>82</v>
      </c>
      <c r="K11" s="124" t="s">
        <v>71</v>
      </c>
      <c r="L11" s="124" t="s">
        <v>83</v>
      </c>
      <c r="M11" s="124" t="s">
        <v>84</v>
      </c>
      <c r="N11" s="186" t="s">
        <v>2201</v>
      </c>
      <c r="O11" s="153" t="s">
        <v>85</v>
      </c>
      <c r="P11" s="154" t="s">
        <v>86</v>
      </c>
    </row>
    <row r="12" spans="1:16" ht="11.25" customHeight="1">
      <c r="A12" s="127">
        <v>1</v>
      </c>
      <c r="B12" s="128">
        <v>2</v>
      </c>
      <c r="C12" s="128">
        <v>3</v>
      </c>
      <c r="D12" s="128">
        <v>4</v>
      </c>
      <c r="E12" s="128">
        <v>5</v>
      </c>
      <c r="F12" s="128">
        <v>6</v>
      </c>
      <c r="G12" s="128">
        <v>7</v>
      </c>
      <c r="H12" s="128">
        <v>8</v>
      </c>
      <c r="I12" s="128">
        <v>9</v>
      </c>
      <c r="J12" s="128"/>
      <c r="K12" s="128"/>
      <c r="L12" s="128"/>
      <c r="M12" s="128"/>
      <c r="N12" s="129">
        <v>10</v>
      </c>
      <c r="O12" s="155">
        <v>11</v>
      </c>
      <c r="P12" s="156">
        <v>12</v>
      </c>
    </row>
    <row r="13" spans="1:16" ht="3.75" customHeight="1">
      <c r="A13" s="151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2"/>
      <c r="P13" s="157"/>
    </row>
    <row r="14" spans="1:16" s="134" customFormat="1" ht="12.75" customHeight="1">
      <c r="A14" s="158"/>
      <c r="B14" s="159" t="s">
        <v>49</v>
      </c>
      <c r="C14" s="158"/>
      <c r="D14" s="158" t="s">
        <v>39</v>
      </c>
      <c r="E14" s="158" t="s">
        <v>87</v>
      </c>
      <c r="F14" s="158"/>
      <c r="G14" s="158"/>
      <c r="H14" s="158"/>
      <c r="I14" s="160">
        <f>I15+I91+I104+I182+I237+I254+I389</f>
        <v>0</v>
      </c>
      <c r="J14" s="158"/>
      <c r="K14" s="161">
        <f>K15+K91+K104+K182+K237+K254+K389</f>
        <v>5206.15245598</v>
      </c>
      <c r="L14" s="158"/>
      <c r="M14" s="161">
        <f>M15+M91+M104+M182+M237+M254+M389</f>
        <v>5010.228266</v>
      </c>
      <c r="N14" s="158"/>
      <c r="P14" s="136" t="s">
        <v>88</v>
      </c>
    </row>
    <row r="15" spans="2:16" s="134" customFormat="1" ht="12.75" customHeight="1">
      <c r="B15" s="139" t="s">
        <v>49</v>
      </c>
      <c r="D15" s="140" t="s">
        <v>89</v>
      </c>
      <c r="E15" s="140" t="s">
        <v>90</v>
      </c>
      <c r="I15" s="141">
        <f>SUM(I16:I90)</f>
        <v>0</v>
      </c>
      <c r="K15" s="142">
        <f>SUM(K16:K90)</f>
        <v>0.09068240000000001</v>
      </c>
      <c r="M15" s="142">
        <f>SUM(M16:M90)</f>
        <v>246.45000000000002</v>
      </c>
      <c r="P15" s="140" t="s">
        <v>89</v>
      </c>
    </row>
    <row r="16" spans="1:16" s="16" customFormat="1" ht="24" customHeight="1">
      <c r="A16" s="162" t="s">
        <v>89</v>
      </c>
      <c r="B16" s="162" t="s">
        <v>91</v>
      </c>
      <c r="C16" s="162" t="s">
        <v>92</v>
      </c>
      <c r="D16" s="16" t="s">
        <v>93</v>
      </c>
      <c r="E16" s="163" t="s">
        <v>94</v>
      </c>
      <c r="F16" s="162" t="s">
        <v>95</v>
      </c>
      <c r="G16" s="164">
        <v>880</v>
      </c>
      <c r="H16" s="165"/>
      <c r="I16" s="165">
        <f>ROUND(G16*H16,2)</f>
        <v>0</v>
      </c>
      <c r="J16" s="166">
        <v>0</v>
      </c>
      <c r="K16" s="164">
        <f>G16*J16</f>
        <v>0</v>
      </c>
      <c r="L16" s="166">
        <v>0.26</v>
      </c>
      <c r="M16" s="164">
        <f>G16*L16</f>
        <v>228.8</v>
      </c>
      <c r="N16" s="187" t="s">
        <v>2202</v>
      </c>
      <c r="O16" s="167">
        <v>4</v>
      </c>
      <c r="P16" s="16" t="s">
        <v>96</v>
      </c>
    </row>
    <row r="17" spans="4:18" s="16" customFormat="1" ht="15.75" customHeight="1">
      <c r="D17" s="168"/>
      <c r="E17" s="168" t="s">
        <v>97</v>
      </c>
      <c r="G17" s="169"/>
      <c r="P17" s="168" t="s">
        <v>96</v>
      </c>
      <c r="Q17" s="168" t="s">
        <v>89</v>
      </c>
      <c r="R17" s="168" t="s">
        <v>98</v>
      </c>
    </row>
    <row r="18" spans="4:18" s="16" customFormat="1" ht="15.75" customHeight="1">
      <c r="D18" s="170"/>
      <c r="E18" s="170" t="s">
        <v>99</v>
      </c>
      <c r="G18" s="171">
        <v>800</v>
      </c>
      <c r="P18" s="170" t="s">
        <v>96</v>
      </c>
      <c r="Q18" s="170" t="s">
        <v>96</v>
      </c>
      <c r="R18" s="170" t="s">
        <v>98</v>
      </c>
    </row>
    <row r="19" spans="4:18" s="16" customFormat="1" ht="15.75" customHeight="1">
      <c r="D19" s="170"/>
      <c r="E19" s="170" t="s">
        <v>100</v>
      </c>
      <c r="G19" s="171">
        <v>80</v>
      </c>
      <c r="P19" s="170" t="s">
        <v>96</v>
      </c>
      <c r="Q19" s="170" t="s">
        <v>96</v>
      </c>
      <c r="R19" s="170" t="s">
        <v>98</v>
      </c>
    </row>
    <row r="20" spans="4:18" s="16" customFormat="1" ht="15.75" customHeight="1">
      <c r="D20" s="172"/>
      <c r="E20" s="172" t="s">
        <v>101</v>
      </c>
      <c r="G20" s="173">
        <v>880</v>
      </c>
      <c r="P20" s="172" t="s">
        <v>96</v>
      </c>
      <c r="Q20" s="172" t="s">
        <v>102</v>
      </c>
      <c r="R20" s="172" t="s">
        <v>98</v>
      </c>
    </row>
    <row r="21" spans="1:16" s="16" customFormat="1" ht="13.5" customHeight="1">
      <c r="A21" s="162" t="s">
        <v>96</v>
      </c>
      <c r="B21" s="162" t="s">
        <v>91</v>
      </c>
      <c r="C21" s="162" t="s">
        <v>92</v>
      </c>
      <c r="D21" s="16" t="s">
        <v>103</v>
      </c>
      <c r="E21" s="163" t="s">
        <v>104</v>
      </c>
      <c r="F21" s="162" t="s">
        <v>95</v>
      </c>
      <c r="G21" s="164">
        <v>50</v>
      </c>
      <c r="H21" s="165"/>
      <c r="I21" s="165">
        <f>ROUND(G21*H21,2)</f>
        <v>0</v>
      </c>
      <c r="J21" s="166">
        <v>0</v>
      </c>
      <c r="K21" s="164">
        <f>G21*J21</f>
        <v>0</v>
      </c>
      <c r="L21" s="166">
        <v>0.225</v>
      </c>
      <c r="M21" s="164">
        <f>G21*L21</f>
        <v>11.25</v>
      </c>
      <c r="N21" s="187" t="s">
        <v>2202</v>
      </c>
      <c r="O21" s="167">
        <v>4</v>
      </c>
      <c r="P21" s="16" t="s">
        <v>96</v>
      </c>
    </row>
    <row r="22" spans="1:16" s="16" customFormat="1" ht="13.5" customHeight="1">
      <c r="A22" s="162" t="s">
        <v>105</v>
      </c>
      <c r="B22" s="162" t="s">
        <v>91</v>
      </c>
      <c r="C22" s="162" t="s">
        <v>92</v>
      </c>
      <c r="D22" s="16" t="s">
        <v>106</v>
      </c>
      <c r="E22" s="163" t="s">
        <v>107</v>
      </c>
      <c r="F22" s="162" t="s">
        <v>95</v>
      </c>
      <c r="G22" s="164">
        <v>50</v>
      </c>
      <c r="H22" s="165"/>
      <c r="I22" s="165">
        <f>ROUND(G22*H22,2)</f>
        <v>0</v>
      </c>
      <c r="J22" s="166">
        <v>1E-05</v>
      </c>
      <c r="K22" s="164">
        <f>G22*J22</f>
        <v>0.0005</v>
      </c>
      <c r="L22" s="166">
        <v>0.128</v>
      </c>
      <c r="M22" s="164">
        <f>G22*L22</f>
        <v>6.4</v>
      </c>
      <c r="N22" s="187" t="s">
        <v>2202</v>
      </c>
      <c r="O22" s="167">
        <v>4</v>
      </c>
      <c r="P22" s="16" t="s">
        <v>96</v>
      </c>
    </row>
    <row r="23" spans="4:18" s="16" customFormat="1" ht="15.75" customHeight="1">
      <c r="D23" s="168"/>
      <c r="E23" s="168" t="s">
        <v>97</v>
      </c>
      <c r="G23" s="169"/>
      <c r="P23" s="168" t="s">
        <v>96</v>
      </c>
      <c r="Q23" s="168" t="s">
        <v>89</v>
      </c>
      <c r="R23" s="168" t="s">
        <v>98</v>
      </c>
    </row>
    <row r="24" spans="4:18" s="16" customFormat="1" ht="15.75" customHeight="1">
      <c r="D24" s="170"/>
      <c r="E24" s="170" t="s">
        <v>108</v>
      </c>
      <c r="G24" s="171">
        <v>50</v>
      </c>
      <c r="P24" s="170" t="s">
        <v>96</v>
      </c>
      <c r="Q24" s="170" t="s">
        <v>96</v>
      </c>
      <c r="R24" s="170" t="s">
        <v>98</v>
      </c>
    </row>
    <row r="25" spans="4:18" s="16" customFormat="1" ht="15.75" customHeight="1">
      <c r="D25" s="172"/>
      <c r="E25" s="172" t="s">
        <v>101</v>
      </c>
      <c r="G25" s="173">
        <v>50</v>
      </c>
      <c r="P25" s="172" t="s">
        <v>96</v>
      </c>
      <c r="Q25" s="172" t="s">
        <v>102</v>
      </c>
      <c r="R25" s="172" t="s">
        <v>98</v>
      </c>
    </row>
    <row r="26" spans="1:16" s="16" customFormat="1" ht="13.5" customHeight="1">
      <c r="A26" s="162" t="s">
        <v>102</v>
      </c>
      <c r="B26" s="162" t="s">
        <v>91</v>
      </c>
      <c r="C26" s="162" t="s">
        <v>109</v>
      </c>
      <c r="D26" s="16" t="s">
        <v>110</v>
      </c>
      <c r="E26" s="163" t="s">
        <v>111</v>
      </c>
      <c r="F26" s="162" t="s">
        <v>112</v>
      </c>
      <c r="G26" s="164">
        <v>50</v>
      </c>
      <c r="H26" s="165"/>
      <c r="I26" s="165">
        <f>ROUND(G26*H26,2)</f>
        <v>0</v>
      </c>
      <c r="J26" s="166">
        <v>0</v>
      </c>
      <c r="K26" s="164">
        <f>G26*J26</f>
        <v>0</v>
      </c>
      <c r="L26" s="166">
        <v>0</v>
      </c>
      <c r="M26" s="164">
        <f>G26*L26</f>
        <v>0</v>
      </c>
      <c r="N26" s="187" t="s">
        <v>2202</v>
      </c>
      <c r="O26" s="167">
        <v>4</v>
      </c>
      <c r="P26" s="16" t="s">
        <v>96</v>
      </c>
    </row>
    <row r="27" spans="4:18" s="16" customFormat="1" ht="15.75" customHeight="1">
      <c r="D27" s="170"/>
      <c r="E27" s="170" t="s">
        <v>113</v>
      </c>
      <c r="G27" s="171">
        <v>50</v>
      </c>
      <c r="P27" s="170" t="s">
        <v>96</v>
      </c>
      <c r="Q27" s="170" t="s">
        <v>96</v>
      </c>
      <c r="R27" s="170" t="s">
        <v>98</v>
      </c>
    </row>
    <row r="28" spans="4:18" s="16" customFormat="1" ht="15.75" customHeight="1">
      <c r="D28" s="172"/>
      <c r="E28" s="172" t="s">
        <v>101</v>
      </c>
      <c r="G28" s="173">
        <v>50</v>
      </c>
      <c r="P28" s="172" t="s">
        <v>96</v>
      </c>
      <c r="Q28" s="172" t="s">
        <v>102</v>
      </c>
      <c r="R28" s="172" t="s">
        <v>98</v>
      </c>
    </row>
    <row r="29" spans="1:16" s="16" customFormat="1" ht="13.5" customHeight="1">
      <c r="A29" s="162" t="s">
        <v>114</v>
      </c>
      <c r="B29" s="162" t="s">
        <v>91</v>
      </c>
      <c r="C29" s="162" t="s">
        <v>109</v>
      </c>
      <c r="D29" s="16" t="s">
        <v>115</v>
      </c>
      <c r="E29" s="163" t="s">
        <v>116</v>
      </c>
      <c r="F29" s="162" t="s">
        <v>117</v>
      </c>
      <c r="G29" s="164">
        <v>60</v>
      </c>
      <c r="H29" s="165"/>
      <c r="I29" s="165">
        <f>ROUND(G29*H29,2)</f>
        <v>0</v>
      </c>
      <c r="J29" s="166">
        <v>0</v>
      </c>
      <c r="K29" s="164">
        <f>G29*J29</f>
        <v>0</v>
      </c>
      <c r="L29" s="166">
        <v>0</v>
      </c>
      <c r="M29" s="164">
        <f>G29*L29</f>
        <v>0</v>
      </c>
      <c r="N29" s="187" t="s">
        <v>2202</v>
      </c>
      <c r="O29" s="167">
        <v>4</v>
      </c>
      <c r="P29" s="16" t="s">
        <v>96</v>
      </c>
    </row>
    <row r="30" spans="4:18" s="16" customFormat="1" ht="15.75" customHeight="1">
      <c r="D30" s="170"/>
      <c r="E30" s="170" t="s">
        <v>118</v>
      </c>
      <c r="G30" s="171">
        <v>60</v>
      </c>
      <c r="P30" s="170" t="s">
        <v>96</v>
      </c>
      <c r="Q30" s="170" t="s">
        <v>96</v>
      </c>
      <c r="R30" s="170" t="s">
        <v>98</v>
      </c>
    </row>
    <row r="31" spans="4:18" s="16" customFormat="1" ht="15.75" customHeight="1">
      <c r="D31" s="172"/>
      <c r="E31" s="172" t="s">
        <v>101</v>
      </c>
      <c r="G31" s="173">
        <v>60</v>
      </c>
      <c r="P31" s="172" t="s">
        <v>96</v>
      </c>
      <c r="Q31" s="172" t="s">
        <v>102</v>
      </c>
      <c r="R31" s="172" t="s">
        <v>98</v>
      </c>
    </row>
    <row r="32" spans="1:16" s="16" customFormat="1" ht="13.5" customHeight="1">
      <c r="A32" s="162" t="s">
        <v>119</v>
      </c>
      <c r="B32" s="162" t="s">
        <v>91</v>
      </c>
      <c r="C32" s="162" t="s">
        <v>109</v>
      </c>
      <c r="D32" s="16" t="s">
        <v>120</v>
      </c>
      <c r="E32" s="163" t="s">
        <v>121</v>
      </c>
      <c r="F32" s="162" t="s">
        <v>122</v>
      </c>
      <c r="G32" s="164">
        <v>352</v>
      </c>
      <c r="H32" s="165"/>
      <c r="I32" s="165">
        <f>ROUND(G32*H32,2)</f>
        <v>0</v>
      </c>
      <c r="J32" s="166">
        <v>0</v>
      </c>
      <c r="K32" s="164">
        <f>G32*J32</f>
        <v>0</v>
      </c>
      <c r="L32" s="166">
        <v>0</v>
      </c>
      <c r="M32" s="164">
        <f>G32*L32</f>
        <v>0</v>
      </c>
      <c r="N32" s="187" t="s">
        <v>2202</v>
      </c>
      <c r="O32" s="167">
        <v>4</v>
      </c>
      <c r="P32" s="16" t="s">
        <v>96</v>
      </c>
    </row>
    <row r="33" spans="4:18" s="16" customFormat="1" ht="15.75" customHeight="1">
      <c r="D33" s="168"/>
      <c r="E33" s="168" t="s">
        <v>97</v>
      </c>
      <c r="G33" s="169"/>
      <c r="P33" s="168" t="s">
        <v>96</v>
      </c>
      <c r="Q33" s="168" t="s">
        <v>89</v>
      </c>
      <c r="R33" s="168" t="s">
        <v>98</v>
      </c>
    </row>
    <row r="34" spans="4:18" s="16" customFormat="1" ht="15.75" customHeight="1">
      <c r="D34" s="170"/>
      <c r="E34" s="170" t="s">
        <v>123</v>
      </c>
      <c r="G34" s="171">
        <v>352</v>
      </c>
      <c r="P34" s="170" t="s">
        <v>96</v>
      </c>
      <c r="Q34" s="170" t="s">
        <v>96</v>
      </c>
      <c r="R34" s="170" t="s">
        <v>98</v>
      </c>
    </row>
    <row r="35" spans="4:18" s="16" customFormat="1" ht="15.75" customHeight="1">
      <c r="D35" s="172"/>
      <c r="E35" s="172" t="s">
        <v>101</v>
      </c>
      <c r="G35" s="173">
        <v>352</v>
      </c>
      <c r="P35" s="172" t="s">
        <v>96</v>
      </c>
      <c r="Q35" s="172" t="s">
        <v>102</v>
      </c>
      <c r="R35" s="172" t="s">
        <v>98</v>
      </c>
    </row>
    <row r="36" spans="1:16" s="16" customFormat="1" ht="13.5" customHeight="1">
      <c r="A36" s="162" t="s">
        <v>124</v>
      </c>
      <c r="B36" s="162" t="s">
        <v>91</v>
      </c>
      <c r="C36" s="162" t="s">
        <v>109</v>
      </c>
      <c r="D36" s="16" t="s">
        <v>125</v>
      </c>
      <c r="E36" s="163" t="s">
        <v>126</v>
      </c>
      <c r="F36" s="162" t="s">
        <v>122</v>
      </c>
      <c r="G36" s="164">
        <v>407.6</v>
      </c>
      <c r="H36" s="165"/>
      <c r="I36" s="165">
        <f>ROUND(G36*H36,2)</f>
        <v>0</v>
      </c>
      <c r="J36" s="166">
        <v>0</v>
      </c>
      <c r="K36" s="164">
        <f>G36*J36</f>
        <v>0</v>
      </c>
      <c r="L36" s="166">
        <v>0</v>
      </c>
      <c r="M36" s="164">
        <f>G36*L36</f>
        <v>0</v>
      </c>
      <c r="N36" s="187" t="s">
        <v>2202</v>
      </c>
      <c r="O36" s="167">
        <v>4</v>
      </c>
      <c r="P36" s="16" t="s">
        <v>96</v>
      </c>
    </row>
    <row r="37" spans="4:18" s="16" customFormat="1" ht="15.75" customHeight="1">
      <c r="D37" s="168"/>
      <c r="E37" s="168" t="s">
        <v>97</v>
      </c>
      <c r="G37" s="169"/>
      <c r="P37" s="168" t="s">
        <v>96</v>
      </c>
      <c r="Q37" s="168" t="s">
        <v>89</v>
      </c>
      <c r="R37" s="168" t="s">
        <v>98</v>
      </c>
    </row>
    <row r="38" spans="4:18" s="16" customFormat="1" ht="15.75" customHeight="1">
      <c r="D38" s="170"/>
      <c r="E38" s="170" t="s">
        <v>127</v>
      </c>
      <c r="G38" s="171">
        <v>341.6</v>
      </c>
      <c r="P38" s="170" t="s">
        <v>96</v>
      </c>
      <c r="Q38" s="170" t="s">
        <v>96</v>
      </c>
      <c r="R38" s="170" t="s">
        <v>98</v>
      </c>
    </row>
    <row r="39" spans="4:18" s="16" customFormat="1" ht="15.75" customHeight="1">
      <c r="D39" s="170"/>
      <c r="E39" s="170" t="s">
        <v>128</v>
      </c>
      <c r="G39" s="171">
        <v>66</v>
      </c>
      <c r="P39" s="170" t="s">
        <v>96</v>
      </c>
      <c r="Q39" s="170" t="s">
        <v>96</v>
      </c>
      <c r="R39" s="170" t="s">
        <v>98</v>
      </c>
    </row>
    <row r="40" spans="4:18" s="16" customFormat="1" ht="15.75" customHeight="1">
      <c r="D40" s="172"/>
      <c r="E40" s="172" t="s">
        <v>101</v>
      </c>
      <c r="G40" s="173">
        <v>407.6</v>
      </c>
      <c r="P40" s="172" t="s">
        <v>96</v>
      </c>
      <c r="Q40" s="172" t="s">
        <v>102</v>
      </c>
      <c r="R40" s="172" t="s">
        <v>98</v>
      </c>
    </row>
    <row r="41" spans="1:16" s="16" customFormat="1" ht="13.5" customHeight="1">
      <c r="A41" s="162" t="s">
        <v>129</v>
      </c>
      <c r="B41" s="162" t="s">
        <v>91</v>
      </c>
      <c r="C41" s="162" t="s">
        <v>109</v>
      </c>
      <c r="D41" s="16" t="s">
        <v>130</v>
      </c>
      <c r="E41" s="163" t="s">
        <v>131</v>
      </c>
      <c r="F41" s="162" t="s">
        <v>122</v>
      </c>
      <c r="G41" s="164">
        <v>138.12</v>
      </c>
      <c r="H41" s="165"/>
      <c r="I41" s="165">
        <f>ROUND(G41*H41,2)</f>
        <v>0</v>
      </c>
      <c r="J41" s="166">
        <v>0</v>
      </c>
      <c r="K41" s="164">
        <f>G41*J41</f>
        <v>0</v>
      </c>
      <c r="L41" s="166">
        <v>0</v>
      </c>
      <c r="M41" s="164">
        <f>G41*L41</f>
        <v>0</v>
      </c>
      <c r="N41" s="187" t="s">
        <v>2202</v>
      </c>
      <c r="O41" s="167">
        <v>4</v>
      </c>
      <c r="P41" s="16" t="s">
        <v>96</v>
      </c>
    </row>
    <row r="42" spans="4:18" s="16" customFormat="1" ht="15.75" customHeight="1">
      <c r="D42" s="168"/>
      <c r="E42" s="168" t="s">
        <v>132</v>
      </c>
      <c r="G42" s="169"/>
      <c r="P42" s="168" t="s">
        <v>96</v>
      </c>
      <c r="Q42" s="168" t="s">
        <v>89</v>
      </c>
      <c r="R42" s="168" t="s">
        <v>98</v>
      </c>
    </row>
    <row r="43" spans="4:18" s="16" customFormat="1" ht="15.75" customHeight="1">
      <c r="D43" s="170"/>
      <c r="E43" s="170" t="s">
        <v>133</v>
      </c>
      <c r="G43" s="171">
        <v>138.12</v>
      </c>
      <c r="P43" s="170" t="s">
        <v>96</v>
      </c>
      <c r="Q43" s="170" t="s">
        <v>96</v>
      </c>
      <c r="R43" s="170" t="s">
        <v>98</v>
      </c>
    </row>
    <row r="44" spans="4:18" s="16" customFormat="1" ht="15.75" customHeight="1">
      <c r="D44" s="172"/>
      <c r="E44" s="172" t="s">
        <v>101</v>
      </c>
      <c r="G44" s="173">
        <v>138.12</v>
      </c>
      <c r="P44" s="172" t="s">
        <v>96</v>
      </c>
      <c r="Q44" s="172" t="s">
        <v>102</v>
      </c>
      <c r="R44" s="172" t="s">
        <v>98</v>
      </c>
    </row>
    <row r="45" spans="1:16" s="16" customFormat="1" ht="13.5" customHeight="1">
      <c r="A45" s="162" t="s">
        <v>134</v>
      </c>
      <c r="B45" s="162" t="s">
        <v>91</v>
      </c>
      <c r="C45" s="162" t="s">
        <v>109</v>
      </c>
      <c r="D45" s="16" t="s">
        <v>135</v>
      </c>
      <c r="E45" s="163" t="s">
        <v>136</v>
      </c>
      <c r="F45" s="162" t="s">
        <v>95</v>
      </c>
      <c r="G45" s="164">
        <v>107.36</v>
      </c>
      <c r="H45" s="165"/>
      <c r="I45" s="165">
        <f>ROUND(G45*H45,2)</f>
        <v>0</v>
      </c>
      <c r="J45" s="166">
        <v>0.00084</v>
      </c>
      <c r="K45" s="164">
        <f>G45*J45</f>
        <v>0.09018240000000001</v>
      </c>
      <c r="L45" s="166">
        <v>0</v>
      </c>
      <c r="M45" s="164">
        <f>G45*L45</f>
        <v>0</v>
      </c>
      <c r="N45" s="187" t="s">
        <v>2202</v>
      </c>
      <c r="O45" s="167">
        <v>4</v>
      </c>
      <c r="P45" s="16" t="s">
        <v>96</v>
      </c>
    </row>
    <row r="46" spans="1:16" s="16" customFormat="1" ht="13.5" customHeight="1">
      <c r="A46" s="162" t="s">
        <v>137</v>
      </c>
      <c r="B46" s="162" t="s">
        <v>91</v>
      </c>
      <c r="C46" s="162" t="s">
        <v>109</v>
      </c>
      <c r="D46" s="16" t="s">
        <v>138</v>
      </c>
      <c r="E46" s="163" t="s">
        <v>139</v>
      </c>
      <c r="F46" s="162" t="s">
        <v>95</v>
      </c>
      <c r="G46" s="164">
        <v>107.36</v>
      </c>
      <c r="H46" s="165"/>
      <c r="I46" s="165">
        <f>ROUND(G46*H46,2)</f>
        <v>0</v>
      </c>
      <c r="J46" s="166">
        <v>0</v>
      </c>
      <c r="K46" s="164">
        <f>G46*J46</f>
        <v>0</v>
      </c>
      <c r="L46" s="166">
        <v>0</v>
      </c>
      <c r="M46" s="164">
        <f>G46*L46</f>
        <v>0</v>
      </c>
      <c r="N46" s="187" t="s">
        <v>2202</v>
      </c>
      <c r="O46" s="167">
        <v>4</v>
      </c>
      <c r="P46" s="16" t="s">
        <v>96</v>
      </c>
    </row>
    <row r="47" spans="4:18" s="16" customFormat="1" ht="15.75" customHeight="1">
      <c r="D47" s="168"/>
      <c r="E47" s="168" t="s">
        <v>97</v>
      </c>
      <c r="G47" s="169"/>
      <c r="P47" s="168" t="s">
        <v>96</v>
      </c>
      <c r="Q47" s="168" t="s">
        <v>89</v>
      </c>
      <c r="R47" s="168" t="s">
        <v>98</v>
      </c>
    </row>
    <row r="48" spans="4:18" s="16" customFormat="1" ht="15.75" customHeight="1">
      <c r="D48" s="170"/>
      <c r="E48" s="170" t="s">
        <v>140</v>
      </c>
      <c r="G48" s="171">
        <v>107.36</v>
      </c>
      <c r="P48" s="170" t="s">
        <v>96</v>
      </c>
      <c r="Q48" s="170" t="s">
        <v>96</v>
      </c>
      <c r="R48" s="170" t="s">
        <v>98</v>
      </c>
    </row>
    <row r="49" spans="4:18" s="16" customFormat="1" ht="15.75" customHeight="1">
      <c r="D49" s="172"/>
      <c r="E49" s="172" t="s">
        <v>101</v>
      </c>
      <c r="G49" s="173">
        <v>107.36</v>
      </c>
      <c r="P49" s="172" t="s">
        <v>96</v>
      </c>
      <c r="Q49" s="172" t="s">
        <v>102</v>
      </c>
      <c r="R49" s="172" t="s">
        <v>98</v>
      </c>
    </row>
    <row r="50" spans="1:16" s="16" customFormat="1" ht="13.5" customHeight="1">
      <c r="A50" s="162" t="s">
        <v>141</v>
      </c>
      <c r="B50" s="162" t="s">
        <v>91</v>
      </c>
      <c r="C50" s="162" t="s">
        <v>142</v>
      </c>
      <c r="D50" s="16" t="s">
        <v>143</v>
      </c>
      <c r="E50" s="163" t="s">
        <v>144</v>
      </c>
      <c r="F50" s="162" t="s">
        <v>95</v>
      </c>
      <c r="G50" s="164">
        <v>107.36</v>
      </c>
      <c r="H50" s="165"/>
      <c r="I50" s="165">
        <f>ROUND(G50*H50,2)</f>
        <v>0</v>
      </c>
      <c r="J50" s="166">
        <v>0</v>
      </c>
      <c r="K50" s="164">
        <f>G50*J50</f>
        <v>0</v>
      </c>
      <c r="L50" s="166">
        <v>0</v>
      </c>
      <c r="M50" s="164">
        <f>G50*L50</f>
        <v>0</v>
      </c>
      <c r="N50" s="187" t="s">
        <v>2203</v>
      </c>
      <c r="O50" s="167">
        <v>4</v>
      </c>
      <c r="P50" s="16" t="s">
        <v>96</v>
      </c>
    </row>
    <row r="51" spans="4:18" s="16" customFormat="1" ht="15.75" customHeight="1">
      <c r="D51" s="168"/>
      <c r="E51" s="168" t="s">
        <v>97</v>
      </c>
      <c r="G51" s="169"/>
      <c r="P51" s="168" t="s">
        <v>96</v>
      </c>
      <c r="Q51" s="168" t="s">
        <v>89</v>
      </c>
      <c r="R51" s="168" t="s">
        <v>98</v>
      </c>
    </row>
    <row r="52" spans="4:18" s="16" customFormat="1" ht="15.75" customHeight="1">
      <c r="D52" s="170"/>
      <c r="E52" s="170" t="s">
        <v>145</v>
      </c>
      <c r="G52" s="171">
        <v>107.36</v>
      </c>
      <c r="P52" s="170" t="s">
        <v>96</v>
      </c>
      <c r="Q52" s="170" t="s">
        <v>96</v>
      </c>
      <c r="R52" s="170" t="s">
        <v>98</v>
      </c>
    </row>
    <row r="53" spans="4:18" s="16" customFormat="1" ht="15.75" customHeight="1">
      <c r="D53" s="172"/>
      <c r="E53" s="172" t="s">
        <v>101</v>
      </c>
      <c r="G53" s="173">
        <v>107.36</v>
      </c>
      <c r="P53" s="172" t="s">
        <v>96</v>
      </c>
      <c r="Q53" s="172" t="s">
        <v>102</v>
      </c>
      <c r="R53" s="172" t="s">
        <v>98</v>
      </c>
    </row>
    <row r="54" spans="1:16" s="16" customFormat="1" ht="13.5" customHeight="1">
      <c r="A54" s="162" t="s">
        <v>146</v>
      </c>
      <c r="B54" s="162" t="s">
        <v>91</v>
      </c>
      <c r="C54" s="162" t="s">
        <v>109</v>
      </c>
      <c r="D54" s="16" t="s">
        <v>147</v>
      </c>
      <c r="E54" s="163" t="s">
        <v>148</v>
      </c>
      <c r="F54" s="162" t="s">
        <v>122</v>
      </c>
      <c r="G54" s="164">
        <v>170.8</v>
      </c>
      <c r="H54" s="165"/>
      <c r="I54" s="165">
        <f>ROUND(G54*H54,2)</f>
        <v>0</v>
      </c>
      <c r="J54" s="166">
        <v>0</v>
      </c>
      <c r="K54" s="164">
        <f>G54*J54</f>
        <v>0</v>
      </c>
      <c r="L54" s="166">
        <v>0</v>
      </c>
      <c r="M54" s="164">
        <f>G54*L54</f>
        <v>0</v>
      </c>
      <c r="N54" s="187" t="s">
        <v>2202</v>
      </c>
      <c r="O54" s="167">
        <v>4</v>
      </c>
      <c r="P54" s="16" t="s">
        <v>96</v>
      </c>
    </row>
    <row r="55" spans="1:16" s="16" customFormat="1" ht="13.5" customHeight="1">
      <c r="A55" s="162" t="s">
        <v>149</v>
      </c>
      <c r="B55" s="162" t="s">
        <v>91</v>
      </c>
      <c r="C55" s="162" t="s">
        <v>109</v>
      </c>
      <c r="D55" s="16" t="s">
        <v>150</v>
      </c>
      <c r="E55" s="163" t="s">
        <v>151</v>
      </c>
      <c r="F55" s="162" t="s">
        <v>122</v>
      </c>
      <c r="G55" s="164">
        <v>138.12</v>
      </c>
      <c r="H55" s="165"/>
      <c r="I55" s="165">
        <f>ROUND(G55*H55,2)</f>
        <v>0</v>
      </c>
      <c r="J55" s="166">
        <v>0</v>
      </c>
      <c r="K55" s="164">
        <f>G55*J55</f>
        <v>0</v>
      </c>
      <c r="L55" s="166">
        <v>0</v>
      </c>
      <c r="M55" s="164">
        <f>G55*L55</f>
        <v>0</v>
      </c>
      <c r="N55" s="187" t="s">
        <v>2202</v>
      </c>
      <c r="O55" s="167">
        <v>4</v>
      </c>
      <c r="P55" s="16" t="s">
        <v>96</v>
      </c>
    </row>
    <row r="56" spans="1:16" s="16" customFormat="1" ht="13.5" customHeight="1">
      <c r="A56" s="162" t="s">
        <v>152</v>
      </c>
      <c r="B56" s="162" t="s">
        <v>91</v>
      </c>
      <c r="C56" s="162" t="s">
        <v>109</v>
      </c>
      <c r="D56" s="16" t="s">
        <v>153</v>
      </c>
      <c r="E56" s="163" t="s">
        <v>154</v>
      </c>
      <c r="F56" s="162" t="s">
        <v>122</v>
      </c>
      <c r="G56" s="164">
        <v>138.12</v>
      </c>
      <c r="H56" s="165"/>
      <c r="I56" s="165">
        <f>ROUND(G56*H56,2)</f>
        <v>0</v>
      </c>
      <c r="J56" s="166">
        <v>0</v>
      </c>
      <c r="K56" s="164">
        <f>G56*J56</f>
        <v>0</v>
      </c>
      <c r="L56" s="166">
        <v>0</v>
      </c>
      <c r="M56" s="164">
        <f>G56*L56</f>
        <v>0</v>
      </c>
      <c r="N56" s="187" t="s">
        <v>2202</v>
      </c>
      <c r="O56" s="167">
        <v>4</v>
      </c>
      <c r="P56" s="16" t="s">
        <v>96</v>
      </c>
    </row>
    <row r="57" spans="1:16" s="16" customFormat="1" ht="24" customHeight="1">
      <c r="A57" s="162" t="s">
        <v>155</v>
      </c>
      <c r="B57" s="162" t="s">
        <v>91</v>
      </c>
      <c r="C57" s="162" t="s">
        <v>109</v>
      </c>
      <c r="D57" s="16" t="s">
        <v>156</v>
      </c>
      <c r="E57" s="163" t="s">
        <v>157</v>
      </c>
      <c r="F57" s="162" t="s">
        <v>122</v>
      </c>
      <c r="G57" s="164">
        <v>414.36</v>
      </c>
      <c r="H57" s="165"/>
      <c r="I57" s="165">
        <f>ROUND(G57*H57,2)</f>
        <v>0</v>
      </c>
      <c r="J57" s="166">
        <v>0</v>
      </c>
      <c r="K57" s="164">
        <f>G57*J57</f>
        <v>0</v>
      </c>
      <c r="L57" s="166">
        <v>0</v>
      </c>
      <c r="M57" s="164">
        <f>G57*L57</f>
        <v>0</v>
      </c>
      <c r="N57" s="187" t="s">
        <v>2202</v>
      </c>
      <c r="O57" s="167">
        <v>4</v>
      </c>
      <c r="P57" s="16" t="s">
        <v>96</v>
      </c>
    </row>
    <row r="58" spans="1:16" s="16" customFormat="1" ht="13.5" customHeight="1">
      <c r="A58" s="162" t="s">
        <v>158</v>
      </c>
      <c r="B58" s="162" t="s">
        <v>91</v>
      </c>
      <c r="C58" s="162" t="s">
        <v>109</v>
      </c>
      <c r="D58" s="16" t="s">
        <v>159</v>
      </c>
      <c r="E58" s="163" t="s">
        <v>160</v>
      </c>
      <c r="F58" s="162" t="s">
        <v>122</v>
      </c>
      <c r="G58" s="164">
        <v>726.92</v>
      </c>
      <c r="H58" s="165"/>
      <c r="I58" s="165">
        <f>ROUND(G58*H58,2)</f>
        <v>0</v>
      </c>
      <c r="J58" s="166">
        <v>0</v>
      </c>
      <c r="K58" s="164">
        <f>G58*J58</f>
        <v>0</v>
      </c>
      <c r="L58" s="166">
        <v>0</v>
      </c>
      <c r="M58" s="164">
        <f>G58*L58</f>
        <v>0</v>
      </c>
      <c r="N58" s="187" t="s">
        <v>2202</v>
      </c>
      <c r="O58" s="167">
        <v>4</v>
      </c>
      <c r="P58" s="16" t="s">
        <v>96</v>
      </c>
    </row>
    <row r="59" spans="4:18" s="16" customFormat="1" ht="15.75" customHeight="1">
      <c r="D59" s="168"/>
      <c r="E59" s="168" t="s">
        <v>97</v>
      </c>
      <c r="G59" s="169"/>
      <c r="P59" s="168" t="s">
        <v>96</v>
      </c>
      <c r="Q59" s="168" t="s">
        <v>89</v>
      </c>
      <c r="R59" s="168" t="s">
        <v>98</v>
      </c>
    </row>
    <row r="60" spans="4:18" s="16" customFormat="1" ht="15.75" customHeight="1">
      <c r="D60" s="170"/>
      <c r="E60" s="170" t="s">
        <v>161</v>
      </c>
      <c r="G60" s="171">
        <v>138.12</v>
      </c>
      <c r="P60" s="170" t="s">
        <v>96</v>
      </c>
      <c r="Q60" s="170" t="s">
        <v>96</v>
      </c>
      <c r="R60" s="170" t="s">
        <v>98</v>
      </c>
    </row>
    <row r="61" spans="4:18" s="16" customFormat="1" ht="15.75" customHeight="1">
      <c r="D61" s="170"/>
      <c r="E61" s="170" t="s">
        <v>162</v>
      </c>
      <c r="G61" s="171">
        <v>588.8</v>
      </c>
      <c r="P61" s="170" t="s">
        <v>96</v>
      </c>
      <c r="Q61" s="170" t="s">
        <v>96</v>
      </c>
      <c r="R61" s="170" t="s">
        <v>98</v>
      </c>
    </row>
    <row r="62" spans="4:18" s="16" customFormat="1" ht="15.75" customHeight="1">
      <c r="D62" s="172"/>
      <c r="E62" s="172" t="s">
        <v>101</v>
      </c>
      <c r="G62" s="173">
        <v>726.92</v>
      </c>
      <c r="P62" s="172" t="s">
        <v>96</v>
      </c>
      <c r="Q62" s="172" t="s">
        <v>102</v>
      </c>
      <c r="R62" s="172" t="s">
        <v>98</v>
      </c>
    </row>
    <row r="63" spans="1:16" s="16" customFormat="1" ht="13.5" customHeight="1">
      <c r="A63" s="162" t="s">
        <v>163</v>
      </c>
      <c r="B63" s="162" t="s">
        <v>91</v>
      </c>
      <c r="C63" s="162" t="s">
        <v>164</v>
      </c>
      <c r="D63" s="16" t="s">
        <v>165</v>
      </c>
      <c r="E63" s="163" t="s">
        <v>166</v>
      </c>
      <c r="F63" s="162" t="s">
        <v>122</v>
      </c>
      <c r="G63" s="164">
        <v>138.12</v>
      </c>
      <c r="H63" s="165"/>
      <c r="I63" s="165">
        <f>ROUND(G63*H63,2)</f>
        <v>0</v>
      </c>
      <c r="J63" s="166">
        <v>0</v>
      </c>
      <c r="K63" s="164">
        <f>G63*J63</f>
        <v>0</v>
      </c>
      <c r="L63" s="166">
        <v>0</v>
      </c>
      <c r="M63" s="164">
        <f>G63*L63</f>
        <v>0</v>
      </c>
      <c r="N63" s="187" t="s">
        <v>2202</v>
      </c>
      <c r="O63" s="167">
        <v>4</v>
      </c>
      <c r="P63" s="16" t="s">
        <v>96</v>
      </c>
    </row>
    <row r="64" spans="1:16" s="16" customFormat="1" ht="13.5" customHeight="1">
      <c r="A64" s="162" t="s">
        <v>167</v>
      </c>
      <c r="B64" s="162" t="s">
        <v>91</v>
      </c>
      <c r="C64" s="162" t="s">
        <v>164</v>
      </c>
      <c r="D64" s="16" t="s">
        <v>168</v>
      </c>
      <c r="E64" s="163" t="s">
        <v>169</v>
      </c>
      <c r="F64" s="162" t="s">
        <v>122</v>
      </c>
      <c r="G64" s="164">
        <v>930.4</v>
      </c>
      <c r="H64" s="165"/>
      <c r="I64" s="165">
        <f>ROUND(G64*H64,2)</f>
        <v>0</v>
      </c>
      <c r="J64" s="166">
        <v>0</v>
      </c>
      <c r="K64" s="164">
        <f>G64*J64</f>
        <v>0</v>
      </c>
      <c r="L64" s="166">
        <v>0</v>
      </c>
      <c r="M64" s="164">
        <f>G64*L64</f>
        <v>0</v>
      </c>
      <c r="N64" s="187" t="s">
        <v>2202</v>
      </c>
      <c r="O64" s="167">
        <v>4</v>
      </c>
      <c r="P64" s="16" t="s">
        <v>96</v>
      </c>
    </row>
    <row r="65" spans="4:18" s="16" customFormat="1" ht="15.75" customHeight="1">
      <c r="D65" s="170"/>
      <c r="E65" s="170" t="s">
        <v>170</v>
      </c>
      <c r="G65" s="171">
        <v>930.4</v>
      </c>
      <c r="P65" s="170" t="s">
        <v>96</v>
      </c>
      <c r="Q65" s="170" t="s">
        <v>96</v>
      </c>
      <c r="R65" s="170" t="s">
        <v>98</v>
      </c>
    </row>
    <row r="66" spans="4:18" s="16" customFormat="1" ht="15.75" customHeight="1">
      <c r="D66" s="172"/>
      <c r="E66" s="172" t="s">
        <v>101</v>
      </c>
      <c r="G66" s="173">
        <v>930.4</v>
      </c>
      <c r="P66" s="172" t="s">
        <v>96</v>
      </c>
      <c r="Q66" s="172" t="s">
        <v>102</v>
      </c>
      <c r="R66" s="172" t="s">
        <v>98</v>
      </c>
    </row>
    <row r="67" spans="1:16" s="16" customFormat="1" ht="13.5" customHeight="1">
      <c r="A67" s="162" t="s">
        <v>171</v>
      </c>
      <c r="B67" s="162" t="s">
        <v>91</v>
      </c>
      <c r="C67" s="162" t="s">
        <v>109</v>
      </c>
      <c r="D67" s="16" t="s">
        <v>172</v>
      </c>
      <c r="E67" s="163" t="s">
        <v>173</v>
      </c>
      <c r="F67" s="162" t="s">
        <v>122</v>
      </c>
      <c r="G67" s="164">
        <v>726.92</v>
      </c>
      <c r="H67" s="165"/>
      <c r="I67" s="165">
        <f>ROUND(G67*H67,2)</f>
        <v>0</v>
      </c>
      <c r="J67" s="166">
        <v>0</v>
      </c>
      <c r="K67" s="164">
        <f>G67*J67</f>
        <v>0</v>
      </c>
      <c r="L67" s="166">
        <v>0</v>
      </c>
      <c r="M67" s="164">
        <f>G67*L67</f>
        <v>0</v>
      </c>
      <c r="N67" s="187" t="s">
        <v>2202</v>
      </c>
      <c r="O67" s="167">
        <v>4</v>
      </c>
      <c r="P67" s="16" t="s">
        <v>96</v>
      </c>
    </row>
    <row r="68" spans="1:16" s="16" customFormat="1" ht="13.5" customHeight="1">
      <c r="A68" s="162" t="s">
        <v>174</v>
      </c>
      <c r="B68" s="162" t="s">
        <v>91</v>
      </c>
      <c r="C68" s="162" t="s">
        <v>109</v>
      </c>
      <c r="D68" s="16" t="s">
        <v>175</v>
      </c>
      <c r="E68" s="163" t="s">
        <v>176</v>
      </c>
      <c r="F68" s="162" t="s">
        <v>177</v>
      </c>
      <c r="G68" s="164">
        <v>1453.84</v>
      </c>
      <c r="H68" s="165"/>
      <c r="I68" s="165">
        <f>ROUND(G68*H68,2)</f>
        <v>0</v>
      </c>
      <c r="J68" s="166">
        <v>0</v>
      </c>
      <c r="K68" s="164">
        <f>G68*J68</f>
        <v>0</v>
      </c>
      <c r="L68" s="166">
        <v>0</v>
      </c>
      <c r="M68" s="164">
        <f>G68*L68</f>
        <v>0</v>
      </c>
      <c r="N68" s="187" t="s">
        <v>2202</v>
      </c>
      <c r="O68" s="167">
        <v>4</v>
      </c>
      <c r="P68" s="16" t="s">
        <v>96</v>
      </c>
    </row>
    <row r="69" spans="1:16" s="16" customFormat="1" ht="13.5" customHeight="1">
      <c r="A69" s="162" t="s">
        <v>178</v>
      </c>
      <c r="B69" s="162" t="s">
        <v>91</v>
      </c>
      <c r="C69" s="162" t="s">
        <v>109</v>
      </c>
      <c r="D69" s="16" t="s">
        <v>179</v>
      </c>
      <c r="E69" s="163" t="s">
        <v>180</v>
      </c>
      <c r="F69" s="162" t="s">
        <v>122</v>
      </c>
      <c r="G69" s="164">
        <v>170.8</v>
      </c>
      <c r="H69" s="165"/>
      <c r="I69" s="165">
        <f>ROUND(G69*H69,2)</f>
        <v>0</v>
      </c>
      <c r="J69" s="166">
        <v>0</v>
      </c>
      <c r="K69" s="164">
        <f>G69*J69</f>
        <v>0</v>
      </c>
      <c r="L69" s="166">
        <v>0</v>
      </c>
      <c r="M69" s="164">
        <f>G69*L69</f>
        <v>0</v>
      </c>
      <c r="N69" s="187" t="s">
        <v>2202</v>
      </c>
      <c r="O69" s="167">
        <v>4</v>
      </c>
      <c r="P69" s="16" t="s">
        <v>96</v>
      </c>
    </row>
    <row r="70" spans="4:18" s="16" customFormat="1" ht="15.75" customHeight="1">
      <c r="D70" s="168"/>
      <c r="E70" s="168" t="s">
        <v>97</v>
      </c>
      <c r="G70" s="169"/>
      <c r="P70" s="168" t="s">
        <v>96</v>
      </c>
      <c r="Q70" s="168" t="s">
        <v>89</v>
      </c>
      <c r="R70" s="168" t="s">
        <v>98</v>
      </c>
    </row>
    <row r="71" spans="4:18" s="16" customFormat="1" ht="15.75" customHeight="1">
      <c r="D71" s="170"/>
      <c r="E71" s="170" t="s">
        <v>181</v>
      </c>
      <c r="G71" s="171">
        <v>170.8</v>
      </c>
      <c r="P71" s="170" t="s">
        <v>96</v>
      </c>
      <c r="Q71" s="170" t="s">
        <v>96</v>
      </c>
      <c r="R71" s="170" t="s">
        <v>98</v>
      </c>
    </row>
    <row r="72" spans="4:18" s="16" customFormat="1" ht="15.75" customHeight="1">
      <c r="D72" s="172"/>
      <c r="E72" s="172" t="s">
        <v>101</v>
      </c>
      <c r="G72" s="173">
        <v>170.8</v>
      </c>
      <c r="P72" s="172" t="s">
        <v>96</v>
      </c>
      <c r="Q72" s="172" t="s">
        <v>102</v>
      </c>
      <c r="R72" s="172" t="s">
        <v>98</v>
      </c>
    </row>
    <row r="73" spans="1:16" s="16" customFormat="1" ht="13.5" customHeight="1">
      <c r="A73" s="162" t="s">
        <v>182</v>
      </c>
      <c r="B73" s="162" t="s">
        <v>91</v>
      </c>
      <c r="C73" s="162" t="s">
        <v>109</v>
      </c>
      <c r="D73" s="16" t="s">
        <v>183</v>
      </c>
      <c r="E73" s="163" t="s">
        <v>184</v>
      </c>
      <c r="F73" s="162" t="s">
        <v>122</v>
      </c>
      <c r="G73" s="164">
        <v>170.8</v>
      </c>
      <c r="H73" s="165"/>
      <c r="I73" s="165">
        <f>ROUND(G73*H73,2)</f>
        <v>0</v>
      </c>
      <c r="J73" s="166">
        <v>0</v>
      </c>
      <c r="K73" s="164">
        <f>G73*J73</f>
        <v>0</v>
      </c>
      <c r="L73" s="166">
        <v>0</v>
      </c>
      <c r="M73" s="164">
        <f>G73*L73</f>
        <v>0</v>
      </c>
      <c r="N73" s="187" t="s">
        <v>2202</v>
      </c>
      <c r="O73" s="167">
        <v>4</v>
      </c>
      <c r="P73" s="16" t="s">
        <v>96</v>
      </c>
    </row>
    <row r="74" spans="1:16" s="16" customFormat="1" ht="24" customHeight="1">
      <c r="A74" s="162" t="s">
        <v>185</v>
      </c>
      <c r="B74" s="162" t="s">
        <v>91</v>
      </c>
      <c r="C74" s="162" t="s">
        <v>109</v>
      </c>
      <c r="D74" s="16" t="s">
        <v>186</v>
      </c>
      <c r="E74" s="163" t="s">
        <v>187</v>
      </c>
      <c r="F74" s="162" t="s">
        <v>122</v>
      </c>
      <c r="G74" s="164">
        <v>170.8</v>
      </c>
      <c r="H74" s="165"/>
      <c r="I74" s="165">
        <f>ROUND(G74*H74,2)</f>
        <v>0</v>
      </c>
      <c r="J74" s="166">
        <v>0</v>
      </c>
      <c r="K74" s="164">
        <f>G74*J74</f>
        <v>0</v>
      </c>
      <c r="L74" s="166">
        <v>0</v>
      </c>
      <c r="M74" s="164">
        <f>G74*L74</f>
        <v>0</v>
      </c>
      <c r="N74" s="187" t="s">
        <v>2203</v>
      </c>
      <c r="O74" s="167">
        <v>4</v>
      </c>
      <c r="P74" s="16" t="s">
        <v>96</v>
      </c>
    </row>
    <row r="75" spans="4:18" s="16" customFormat="1" ht="15.75" customHeight="1">
      <c r="D75" s="168"/>
      <c r="E75" s="168" t="s">
        <v>97</v>
      </c>
      <c r="G75" s="169"/>
      <c r="P75" s="168" t="s">
        <v>96</v>
      </c>
      <c r="Q75" s="168" t="s">
        <v>89</v>
      </c>
      <c r="R75" s="168" t="s">
        <v>98</v>
      </c>
    </row>
    <row r="76" spans="4:18" s="16" customFormat="1" ht="15.75" customHeight="1">
      <c r="D76" s="170"/>
      <c r="E76" s="170" t="s">
        <v>181</v>
      </c>
      <c r="G76" s="171">
        <v>170.8</v>
      </c>
      <c r="P76" s="170" t="s">
        <v>96</v>
      </c>
      <c r="Q76" s="170" t="s">
        <v>96</v>
      </c>
      <c r="R76" s="170" t="s">
        <v>98</v>
      </c>
    </row>
    <row r="77" spans="4:18" s="16" customFormat="1" ht="15.75" customHeight="1">
      <c r="D77" s="172"/>
      <c r="E77" s="172" t="s">
        <v>101</v>
      </c>
      <c r="G77" s="173">
        <v>170.8</v>
      </c>
      <c r="P77" s="172" t="s">
        <v>96</v>
      </c>
      <c r="Q77" s="172" t="s">
        <v>102</v>
      </c>
      <c r="R77" s="172" t="s">
        <v>98</v>
      </c>
    </row>
    <row r="78" spans="1:16" s="16" customFormat="1" ht="13.5" customHeight="1">
      <c r="A78" s="162" t="s">
        <v>188</v>
      </c>
      <c r="B78" s="162" t="s">
        <v>91</v>
      </c>
      <c r="C78" s="162" t="s">
        <v>109</v>
      </c>
      <c r="D78" s="16" t="s">
        <v>189</v>
      </c>
      <c r="E78" s="163" t="s">
        <v>190</v>
      </c>
      <c r="F78" s="162" t="s">
        <v>122</v>
      </c>
      <c r="G78" s="164">
        <v>47.685</v>
      </c>
      <c r="H78" s="165"/>
      <c r="I78" s="165">
        <f>ROUND(G78*H78,2)</f>
        <v>0</v>
      </c>
      <c r="J78" s="166">
        <v>0</v>
      </c>
      <c r="K78" s="164">
        <f>G78*J78</f>
        <v>0</v>
      </c>
      <c r="L78" s="166">
        <v>0</v>
      </c>
      <c r="M78" s="164">
        <f>G78*L78</f>
        <v>0</v>
      </c>
      <c r="N78" s="187" t="s">
        <v>2203</v>
      </c>
      <c r="O78" s="167">
        <v>4</v>
      </c>
      <c r="P78" s="16" t="s">
        <v>96</v>
      </c>
    </row>
    <row r="79" spans="4:18" s="16" customFormat="1" ht="15.75" customHeight="1">
      <c r="D79" s="168"/>
      <c r="E79" s="168" t="s">
        <v>191</v>
      </c>
      <c r="G79" s="169"/>
      <c r="P79" s="168" t="s">
        <v>96</v>
      </c>
      <c r="Q79" s="168" t="s">
        <v>89</v>
      </c>
      <c r="R79" s="168" t="s">
        <v>98</v>
      </c>
    </row>
    <row r="80" spans="4:18" s="16" customFormat="1" ht="15.75" customHeight="1">
      <c r="D80" s="168"/>
      <c r="E80" s="168" t="s">
        <v>192</v>
      </c>
      <c r="G80" s="169"/>
      <c r="P80" s="168" t="s">
        <v>96</v>
      </c>
      <c r="Q80" s="168" t="s">
        <v>89</v>
      </c>
      <c r="R80" s="168" t="s">
        <v>98</v>
      </c>
    </row>
    <row r="81" spans="4:18" s="16" customFormat="1" ht="15.75" customHeight="1">
      <c r="D81" s="168"/>
      <c r="E81" s="168" t="s">
        <v>193</v>
      </c>
      <c r="G81" s="169"/>
      <c r="P81" s="168" t="s">
        <v>96</v>
      </c>
      <c r="Q81" s="168" t="s">
        <v>89</v>
      </c>
      <c r="R81" s="168" t="s">
        <v>98</v>
      </c>
    </row>
    <row r="82" spans="4:18" s="16" customFormat="1" ht="15.75" customHeight="1">
      <c r="D82" s="168"/>
      <c r="E82" s="168" t="s">
        <v>194</v>
      </c>
      <c r="G82" s="169"/>
      <c r="P82" s="168" t="s">
        <v>96</v>
      </c>
      <c r="Q82" s="168" t="s">
        <v>89</v>
      </c>
      <c r="R82" s="168" t="s">
        <v>98</v>
      </c>
    </row>
    <row r="83" spans="4:18" s="16" customFormat="1" ht="15.75" customHeight="1">
      <c r="D83" s="170"/>
      <c r="E83" s="170" t="s">
        <v>195</v>
      </c>
      <c r="G83" s="171">
        <v>43.35</v>
      </c>
      <c r="P83" s="170" t="s">
        <v>96</v>
      </c>
      <c r="Q83" s="170" t="s">
        <v>96</v>
      </c>
      <c r="R83" s="170" t="s">
        <v>98</v>
      </c>
    </row>
    <row r="84" spans="4:18" s="16" customFormat="1" ht="15.75" customHeight="1">
      <c r="D84" s="170"/>
      <c r="E84" s="170" t="s">
        <v>196</v>
      </c>
      <c r="G84" s="171">
        <v>4.335</v>
      </c>
      <c r="P84" s="170" t="s">
        <v>96</v>
      </c>
      <c r="Q84" s="170" t="s">
        <v>96</v>
      </c>
      <c r="R84" s="170" t="s">
        <v>98</v>
      </c>
    </row>
    <row r="85" spans="4:18" s="16" customFormat="1" ht="15.75" customHeight="1">
      <c r="D85" s="172"/>
      <c r="E85" s="172" t="s">
        <v>101</v>
      </c>
      <c r="G85" s="173">
        <v>47.685</v>
      </c>
      <c r="P85" s="172" t="s">
        <v>96</v>
      </c>
      <c r="Q85" s="172" t="s">
        <v>102</v>
      </c>
      <c r="R85" s="172" t="s">
        <v>98</v>
      </c>
    </row>
    <row r="86" spans="1:16" s="16" customFormat="1" ht="13.5" customHeight="1">
      <c r="A86" s="162" t="s">
        <v>197</v>
      </c>
      <c r="B86" s="162" t="s">
        <v>91</v>
      </c>
      <c r="C86" s="162" t="s">
        <v>109</v>
      </c>
      <c r="D86" s="16" t="s">
        <v>198</v>
      </c>
      <c r="E86" s="163" t="s">
        <v>199</v>
      </c>
      <c r="F86" s="162" t="s">
        <v>95</v>
      </c>
      <c r="G86" s="164">
        <v>1879.8</v>
      </c>
      <c r="H86" s="165"/>
      <c r="I86" s="165">
        <f>ROUND(G86*H86,2)</f>
        <v>0</v>
      </c>
      <c r="J86" s="166">
        <v>0</v>
      </c>
      <c r="K86" s="164">
        <f>G86*J86</f>
        <v>0</v>
      </c>
      <c r="L86" s="166">
        <v>0</v>
      </c>
      <c r="M86" s="164">
        <f>G86*L86</f>
        <v>0</v>
      </c>
      <c r="N86" s="187" t="s">
        <v>2202</v>
      </c>
      <c r="O86" s="167">
        <v>4</v>
      </c>
      <c r="P86" s="16" t="s">
        <v>96</v>
      </c>
    </row>
    <row r="87" spans="4:18" s="16" customFormat="1" ht="15.75" customHeight="1">
      <c r="D87" s="168"/>
      <c r="E87" s="168" t="s">
        <v>97</v>
      </c>
      <c r="G87" s="169"/>
      <c r="P87" s="168" t="s">
        <v>96</v>
      </c>
      <c r="Q87" s="168" t="s">
        <v>89</v>
      </c>
      <c r="R87" s="168" t="s">
        <v>98</v>
      </c>
    </row>
    <row r="88" spans="4:18" s="16" customFormat="1" ht="15.75" customHeight="1">
      <c r="D88" s="170"/>
      <c r="E88" s="170" t="s">
        <v>200</v>
      </c>
      <c r="G88" s="171">
        <v>1116.8</v>
      </c>
      <c r="P88" s="170" t="s">
        <v>96</v>
      </c>
      <c r="Q88" s="170" t="s">
        <v>96</v>
      </c>
      <c r="R88" s="170" t="s">
        <v>98</v>
      </c>
    </row>
    <row r="89" spans="4:18" s="16" customFormat="1" ht="15.75" customHeight="1">
      <c r="D89" s="170"/>
      <c r="E89" s="170" t="s">
        <v>201</v>
      </c>
      <c r="G89" s="171">
        <v>763</v>
      </c>
      <c r="P89" s="170" t="s">
        <v>96</v>
      </c>
      <c r="Q89" s="170" t="s">
        <v>96</v>
      </c>
      <c r="R89" s="170" t="s">
        <v>98</v>
      </c>
    </row>
    <row r="90" spans="4:18" s="16" customFormat="1" ht="15.75" customHeight="1">
      <c r="D90" s="172"/>
      <c r="E90" s="172" t="s">
        <v>101</v>
      </c>
      <c r="G90" s="173">
        <v>1879.8</v>
      </c>
      <c r="P90" s="172" t="s">
        <v>96</v>
      </c>
      <c r="Q90" s="172" t="s">
        <v>102</v>
      </c>
      <c r="R90" s="172" t="s">
        <v>98</v>
      </c>
    </row>
    <row r="91" spans="2:16" s="134" customFormat="1" ht="12.75" customHeight="1">
      <c r="B91" s="139" t="s">
        <v>49</v>
      </c>
      <c r="D91" s="140" t="s">
        <v>96</v>
      </c>
      <c r="E91" s="140" t="s">
        <v>202</v>
      </c>
      <c r="I91" s="141">
        <f>SUM(I92:I103)</f>
        <v>0</v>
      </c>
      <c r="K91" s="142">
        <f>SUM(K92:K103)</f>
        <v>27.6733275</v>
      </c>
      <c r="M91" s="142">
        <f>SUM(M92:M103)</f>
        <v>0</v>
      </c>
      <c r="P91" s="140" t="s">
        <v>89</v>
      </c>
    </row>
    <row r="92" spans="1:16" s="16" customFormat="1" ht="13.5" customHeight="1">
      <c r="A92" s="162" t="s">
        <v>203</v>
      </c>
      <c r="B92" s="162" t="s">
        <v>91</v>
      </c>
      <c r="C92" s="162" t="s">
        <v>142</v>
      </c>
      <c r="D92" s="16" t="s">
        <v>204</v>
      </c>
      <c r="E92" s="163" t="s">
        <v>205</v>
      </c>
      <c r="F92" s="162" t="s">
        <v>122</v>
      </c>
      <c r="G92" s="164">
        <v>5.445</v>
      </c>
      <c r="H92" s="165"/>
      <c r="I92" s="165">
        <f>ROUND(G92*H92,2)</f>
        <v>0</v>
      </c>
      <c r="J92" s="166">
        <v>2.16</v>
      </c>
      <c r="K92" s="164">
        <f>G92*J92</f>
        <v>11.7612</v>
      </c>
      <c r="L92" s="166">
        <v>0</v>
      </c>
      <c r="M92" s="164">
        <f>G92*L92</f>
        <v>0</v>
      </c>
      <c r="N92" s="187" t="s">
        <v>2202</v>
      </c>
      <c r="O92" s="167">
        <v>4</v>
      </c>
      <c r="P92" s="16" t="s">
        <v>96</v>
      </c>
    </row>
    <row r="93" spans="4:18" s="16" customFormat="1" ht="15.75" customHeight="1">
      <c r="D93" s="168"/>
      <c r="E93" s="168" t="s">
        <v>97</v>
      </c>
      <c r="G93" s="169"/>
      <c r="P93" s="168" t="s">
        <v>96</v>
      </c>
      <c r="Q93" s="168" t="s">
        <v>89</v>
      </c>
      <c r="R93" s="168" t="s">
        <v>98</v>
      </c>
    </row>
    <row r="94" spans="4:18" s="16" customFormat="1" ht="15.75" customHeight="1">
      <c r="D94" s="170"/>
      <c r="E94" s="170" t="s">
        <v>206</v>
      </c>
      <c r="G94" s="171">
        <v>5.445</v>
      </c>
      <c r="P94" s="170" t="s">
        <v>96</v>
      </c>
      <c r="Q94" s="170" t="s">
        <v>96</v>
      </c>
      <c r="R94" s="170" t="s">
        <v>98</v>
      </c>
    </row>
    <row r="95" spans="4:18" s="16" customFormat="1" ht="15.75" customHeight="1">
      <c r="D95" s="172"/>
      <c r="E95" s="172" t="s">
        <v>101</v>
      </c>
      <c r="G95" s="173">
        <v>5.445</v>
      </c>
      <c r="P95" s="172" t="s">
        <v>96</v>
      </c>
      <c r="Q95" s="172" t="s">
        <v>102</v>
      </c>
      <c r="R95" s="172" t="s">
        <v>98</v>
      </c>
    </row>
    <row r="96" spans="1:16" s="16" customFormat="1" ht="13.5" customHeight="1">
      <c r="A96" s="162" t="s">
        <v>207</v>
      </c>
      <c r="B96" s="162" t="s">
        <v>91</v>
      </c>
      <c r="C96" s="162" t="s">
        <v>208</v>
      </c>
      <c r="D96" s="16" t="s">
        <v>209</v>
      </c>
      <c r="E96" s="163" t="s">
        <v>210</v>
      </c>
      <c r="F96" s="162" t="s">
        <v>177</v>
      </c>
      <c r="G96" s="164">
        <v>0.277</v>
      </c>
      <c r="H96" s="165"/>
      <c r="I96" s="165">
        <f>ROUND(G96*H96,2)</f>
        <v>0</v>
      </c>
      <c r="J96" s="166">
        <v>1.06017</v>
      </c>
      <c r="K96" s="164">
        <f>G96*J96</f>
        <v>0.29366709</v>
      </c>
      <c r="L96" s="166">
        <v>0</v>
      </c>
      <c r="M96" s="164">
        <f>G96*L96</f>
        <v>0</v>
      </c>
      <c r="N96" s="187" t="s">
        <v>2202</v>
      </c>
      <c r="O96" s="167">
        <v>4</v>
      </c>
      <c r="P96" s="16" t="s">
        <v>96</v>
      </c>
    </row>
    <row r="97" spans="4:18" s="16" customFormat="1" ht="15.75" customHeight="1">
      <c r="D97" s="168"/>
      <c r="E97" s="168" t="s">
        <v>97</v>
      </c>
      <c r="G97" s="169"/>
      <c r="P97" s="168" t="s">
        <v>96</v>
      </c>
      <c r="Q97" s="168" t="s">
        <v>89</v>
      </c>
      <c r="R97" s="168" t="s">
        <v>98</v>
      </c>
    </row>
    <row r="98" spans="4:18" s="16" customFormat="1" ht="15.75" customHeight="1">
      <c r="D98" s="170"/>
      <c r="E98" s="170" t="s">
        <v>211</v>
      </c>
      <c r="G98" s="171">
        <v>0.2774145</v>
      </c>
      <c r="P98" s="170" t="s">
        <v>96</v>
      </c>
      <c r="Q98" s="170" t="s">
        <v>96</v>
      </c>
      <c r="R98" s="170" t="s">
        <v>98</v>
      </c>
    </row>
    <row r="99" spans="4:18" s="16" customFormat="1" ht="15.75" customHeight="1">
      <c r="D99" s="172"/>
      <c r="E99" s="172" t="s">
        <v>101</v>
      </c>
      <c r="G99" s="173">
        <v>0.2774145</v>
      </c>
      <c r="P99" s="172" t="s">
        <v>96</v>
      </c>
      <c r="Q99" s="172" t="s">
        <v>102</v>
      </c>
      <c r="R99" s="172" t="s">
        <v>98</v>
      </c>
    </row>
    <row r="100" spans="1:16" s="16" customFormat="1" ht="24" customHeight="1">
      <c r="A100" s="162" t="s">
        <v>212</v>
      </c>
      <c r="B100" s="162" t="s">
        <v>91</v>
      </c>
      <c r="C100" s="162" t="s">
        <v>208</v>
      </c>
      <c r="D100" s="16" t="s">
        <v>213</v>
      </c>
      <c r="E100" s="163" t="s">
        <v>214</v>
      </c>
      <c r="F100" s="162" t="s">
        <v>95</v>
      </c>
      <c r="G100" s="164">
        <v>27.741</v>
      </c>
      <c r="H100" s="165"/>
      <c r="I100" s="165">
        <f>ROUND(G100*H100,2)</f>
        <v>0</v>
      </c>
      <c r="J100" s="166">
        <v>0.56301</v>
      </c>
      <c r="K100" s="164">
        <f>G100*J100</f>
        <v>15.61846041</v>
      </c>
      <c r="L100" s="166">
        <v>0</v>
      </c>
      <c r="M100" s="164">
        <f>G100*L100</f>
        <v>0</v>
      </c>
      <c r="N100" s="187" t="s">
        <v>2202</v>
      </c>
      <c r="O100" s="167">
        <v>4</v>
      </c>
      <c r="P100" s="16" t="s">
        <v>96</v>
      </c>
    </row>
    <row r="101" spans="4:18" s="16" customFormat="1" ht="15.75" customHeight="1">
      <c r="D101" s="168"/>
      <c r="E101" s="168" t="s">
        <v>97</v>
      </c>
      <c r="G101" s="169"/>
      <c r="P101" s="168" t="s">
        <v>96</v>
      </c>
      <c r="Q101" s="168" t="s">
        <v>89</v>
      </c>
      <c r="R101" s="168" t="s">
        <v>98</v>
      </c>
    </row>
    <row r="102" spans="4:18" s="16" customFormat="1" ht="15.75" customHeight="1">
      <c r="D102" s="170"/>
      <c r="E102" s="170" t="s">
        <v>215</v>
      </c>
      <c r="G102" s="171">
        <v>27.74145</v>
      </c>
      <c r="P102" s="170" t="s">
        <v>96</v>
      </c>
      <c r="Q102" s="170" t="s">
        <v>96</v>
      </c>
      <c r="R102" s="170" t="s">
        <v>98</v>
      </c>
    </row>
    <row r="103" spans="4:18" s="16" customFormat="1" ht="15.75" customHeight="1">
      <c r="D103" s="172"/>
      <c r="E103" s="172" t="s">
        <v>101</v>
      </c>
      <c r="G103" s="173">
        <v>27.74145</v>
      </c>
      <c r="P103" s="172" t="s">
        <v>96</v>
      </c>
      <c r="Q103" s="172" t="s">
        <v>102</v>
      </c>
      <c r="R103" s="172" t="s">
        <v>98</v>
      </c>
    </row>
    <row r="104" spans="2:16" s="134" customFormat="1" ht="12.75" customHeight="1">
      <c r="B104" s="139" t="s">
        <v>49</v>
      </c>
      <c r="D104" s="140" t="s">
        <v>105</v>
      </c>
      <c r="E104" s="140" t="s">
        <v>216</v>
      </c>
      <c r="I104" s="141">
        <f>SUM(I105:I181)</f>
        <v>0</v>
      </c>
      <c r="K104" s="142">
        <f>SUM(K105:K181)</f>
        <v>1222.1251440899996</v>
      </c>
      <c r="M104" s="142">
        <f>SUM(M105:M181)</f>
        <v>0</v>
      </c>
      <c r="P104" s="140" t="s">
        <v>89</v>
      </c>
    </row>
    <row r="105" spans="1:16" s="16" customFormat="1" ht="24" customHeight="1">
      <c r="A105" s="162" t="s">
        <v>217</v>
      </c>
      <c r="B105" s="162" t="s">
        <v>91</v>
      </c>
      <c r="C105" s="162" t="s">
        <v>208</v>
      </c>
      <c r="D105" s="16" t="s">
        <v>218</v>
      </c>
      <c r="E105" s="163" t="s">
        <v>219</v>
      </c>
      <c r="F105" s="162" t="s">
        <v>122</v>
      </c>
      <c r="G105" s="164">
        <v>13.889</v>
      </c>
      <c r="H105" s="165"/>
      <c r="I105" s="165">
        <f>ROUND(G105*H105,2)</f>
        <v>0</v>
      </c>
      <c r="J105" s="166">
        <v>1.97802</v>
      </c>
      <c r="K105" s="164">
        <f>G105*J105</f>
        <v>27.47271978</v>
      </c>
      <c r="L105" s="166">
        <v>0</v>
      </c>
      <c r="M105" s="164">
        <f>G105*L105</f>
        <v>0</v>
      </c>
      <c r="N105" s="187" t="s">
        <v>2203</v>
      </c>
      <c r="O105" s="167">
        <v>4</v>
      </c>
      <c r="P105" s="16" t="s">
        <v>96</v>
      </c>
    </row>
    <row r="106" spans="4:18" s="16" customFormat="1" ht="15.75" customHeight="1">
      <c r="D106" s="168"/>
      <c r="E106" s="168" t="s">
        <v>220</v>
      </c>
      <c r="G106" s="169"/>
      <c r="P106" s="168" t="s">
        <v>96</v>
      </c>
      <c r="Q106" s="168" t="s">
        <v>89</v>
      </c>
      <c r="R106" s="168" t="s">
        <v>98</v>
      </c>
    </row>
    <row r="107" spans="4:18" s="16" customFormat="1" ht="15.75" customHeight="1">
      <c r="D107" s="170"/>
      <c r="E107" s="170" t="s">
        <v>221</v>
      </c>
      <c r="G107" s="171">
        <v>13.889</v>
      </c>
      <c r="P107" s="170" t="s">
        <v>96</v>
      </c>
      <c r="Q107" s="170" t="s">
        <v>96</v>
      </c>
      <c r="R107" s="170" t="s">
        <v>98</v>
      </c>
    </row>
    <row r="108" spans="4:18" s="16" customFormat="1" ht="15.75" customHeight="1">
      <c r="D108" s="172"/>
      <c r="E108" s="172" t="s">
        <v>101</v>
      </c>
      <c r="G108" s="173">
        <v>13.889</v>
      </c>
      <c r="P108" s="172" t="s">
        <v>96</v>
      </c>
      <c r="Q108" s="172" t="s">
        <v>102</v>
      </c>
      <c r="R108" s="172" t="s">
        <v>98</v>
      </c>
    </row>
    <row r="109" spans="1:16" s="16" customFormat="1" ht="24" customHeight="1">
      <c r="A109" s="162" t="s">
        <v>222</v>
      </c>
      <c r="B109" s="162" t="s">
        <v>91</v>
      </c>
      <c r="C109" s="162" t="s">
        <v>208</v>
      </c>
      <c r="D109" s="16" t="s">
        <v>223</v>
      </c>
      <c r="E109" s="163" t="s">
        <v>224</v>
      </c>
      <c r="F109" s="162" t="s">
        <v>122</v>
      </c>
      <c r="G109" s="164">
        <v>29.7</v>
      </c>
      <c r="H109" s="165"/>
      <c r="I109" s="165">
        <f>ROUND(G109*H109,2)</f>
        <v>0</v>
      </c>
      <c r="J109" s="166">
        <v>1.8152</v>
      </c>
      <c r="K109" s="164">
        <f>G109*J109</f>
        <v>53.91144</v>
      </c>
      <c r="L109" s="166">
        <v>0</v>
      </c>
      <c r="M109" s="164">
        <f>G109*L109</f>
        <v>0</v>
      </c>
      <c r="N109" s="187" t="s">
        <v>2203</v>
      </c>
      <c r="O109" s="167">
        <v>4</v>
      </c>
      <c r="P109" s="16" t="s">
        <v>96</v>
      </c>
    </row>
    <row r="110" spans="4:18" s="16" customFormat="1" ht="15.75" customHeight="1">
      <c r="D110" s="168"/>
      <c r="E110" s="168" t="s">
        <v>225</v>
      </c>
      <c r="G110" s="169"/>
      <c r="P110" s="168" t="s">
        <v>96</v>
      </c>
      <c r="Q110" s="168" t="s">
        <v>89</v>
      </c>
      <c r="R110" s="168" t="s">
        <v>98</v>
      </c>
    </row>
    <row r="111" spans="4:18" s="16" customFormat="1" ht="15.75" customHeight="1">
      <c r="D111" s="170"/>
      <c r="E111" s="170" t="s">
        <v>226</v>
      </c>
      <c r="G111" s="171">
        <v>29.7</v>
      </c>
      <c r="P111" s="170" t="s">
        <v>96</v>
      </c>
      <c r="Q111" s="170" t="s">
        <v>96</v>
      </c>
      <c r="R111" s="170" t="s">
        <v>98</v>
      </c>
    </row>
    <row r="112" spans="4:18" s="16" customFormat="1" ht="15.75" customHeight="1">
      <c r="D112" s="172"/>
      <c r="E112" s="172" t="s">
        <v>101</v>
      </c>
      <c r="G112" s="173">
        <v>29.7</v>
      </c>
      <c r="P112" s="172" t="s">
        <v>96</v>
      </c>
      <c r="Q112" s="172" t="s">
        <v>102</v>
      </c>
      <c r="R112" s="172" t="s">
        <v>98</v>
      </c>
    </row>
    <row r="113" spans="1:16" s="16" customFormat="1" ht="24" customHeight="1">
      <c r="A113" s="162" t="s">
        <v>227</v>
      </c>
      <c r="B113" s="162" t="s">
        <v>91</v>
      </c>
      <c r="C113" s="162" t="s">
        <v>208</v>
      </c>
      <c r="D113" s="16" t="s">
        <v>228</v>
      </c>
      <c r="E113" s="163" t="s">
        <v>229</v>
      </c>
      <c r="F113" s="162" t="s">
        <v>122</v>
      </c>
      <c r="G113" s="164">
        <v>37.978</v>
      </c>
      <c r="H113" s="165"/>
      <c r="I113" s="165">
        <f>ROUND(G113*H113,2)</f>
        <v>0</v>
      </c>
      <c r="J113" s="166">
        <v>1.8152</v>
      </c>
      <c r="K113" s="164">
        <f>G113*J113</f>
        <v>68.9376656</v>
      </c>
      <c r="L113" s="166">
        <v>0</v>
      </c>
      <c r="M113" s="164">
        <f>G113*L113</f>
        <v>0</v>
      </c>
      <c r="N113" s="187" t="s">
        <v>2203</v>
      </c>
      <c r="O113" s="167">
        <v>4</v>
      </c>
      <c r="P113" s="16" t="s">
        <v>96</v>
      </c>
    </row>
    <row r="114" spans="4:18" s="16" customFormat="1" ht="15.75" customHeight="1">
      <c r="D114" s="168"/>
      <c r="E114" s="168" t="s">
        <v>225</v>
      </c>
      <c r="G114" s="169"/>
      <c r="P114" s="168" t="s">
        <v>96</v>
      </c>
      <c r="Q114" s="168" t="s">
        <v>89</v>
      </c>
      <c r="R114" s="168" t="s">
        <v>98</v>
      </c>
    </row>
    <row r="115" spans="4:18" s="16" customFormat="1" ht="15.75" customHeight="1">
      <c r="D115" s="170"/>
      <c r="E115" s="170" t="s">
        <v>230</v>
      </c>
      <c r="G115" s="171">
        <v>37.9776</v>
      </c>
      <c r="P115" s="170" t="s">
        <v>96</v>
      </c>
      <c r="Q115" s="170" t="s">
        <v>96</v>
      </c>
      <c r="R115" s="170" t="s">
        <v>98</v>
      </c>
    </row>
    <row r="116" spans="4:18" s="16" customFormat="1" ht="15.75" customHeight="1">
      <c r="D116" s="172"/>
      <c r="E116" s="172" t="s">
        <v>101</v>
      </c>
      <c r="G116" s="173">
        <v>37.9776</v>
      </c>
      <c r="P116" s="172" t="s">
        <v>96</v>
      </c>
      <c r="Q116" s="172" t="s">
        <v>102</v>
      </c>
      <c r="R116" s="172" t="s">
        <v>98</v>
      </c>
    </row>
    <row r="117" spans="1:16" s="16" customFormat="1" ht="13.5" customHeight="1">
      <c r="A117" s="162" t="s">
        <v>231</v>
      </c>
      <c r="B117" s="162" t="s">
        <v>91</v>
      </c>
      <c r="C117" s="162" t="s">
        <v>208</v>
      </c>
      <c r="D117" s="16" t="s">
        <v>232</v>
      </c>
      <c r="E117" s="163" t="s">
        <v>233</v>
      </c>
      <c r="F117" s="162" t="s">
        <v>122</v>
      </c>
      <c r="G117" s="164">
        <v>110</v>
      </c>
      <c r="H117" s="165"/>
      <c r="I117" s="165">
        <f>ROUND(G117*H117,2)</f>
        <v>0</v>
      </c>
      <c r="J117" s="166">
        <v>1.8152</v>
      </c>
      <c r="K117" s="164">
        <f>G117*J117</f>
        <v>199.672</v>
      </c>
      <c r="L117" s="166">
        <v>0</v>
      </c>
      <c r="M117" s="164">
        <f>G117*L117</f>
        <v>0</v>
      </c>
      <c r="N117" s="187" t="s">
        <v>2202</v>
      </c>
      <c r="O117" s="167">
        <v>4</v>
      </c>
      <c r="P117" s="16" t="s">
        <v>96</v>
      </c>
    </row>
    <row r="118" spans="4:18" s="16" customFormat="1" ht="15.75" customHeight="1">
      <c r="D118" s="168"/>
      <c r="E118" s="168" t="s">
        <v>225</v>
      </c>
      <c r="G118" s="169"/>
      <c r="P118" s="168" t="s">
        <v>96</v>
      </c>
      <c r="Q118" s="168" t="s">
        <v>89</v>
      </c>
      <c r="R118" s="168" t="s">
        <v>98</v>
      </c>
    </row>
    <row r="119" spans="4:18" s="16" customFormat="1" ht="15.75" customHeight="1">
      <c r="D119" s="170"/>
      <c r="E119" s="170" t="s">
        <v>234</v>
      </c>
      <c r="G119" s="171">
        <v>55</v>
      </c>
      <c r="P119" s="170" t="s">
        <v>96</v>
      </c>
      <c r="Q119" s="170" t="s">
        <v>96</v>
      </c>
      <c r="R119" s="170" t="s">
        <v>98</v>
      </c>
    </row>
    <row r="120" spans="4:18" s="16" customFormat="1" ht="15.75" customHeight="1">
      <c r="D120" s="170"/>
      <c r="E120" s="170" t="s">
        <v>235</v>
      </c>
      <c r="G120" s="171">
        <v>55</v>
      </c>
      <c r="P120" s="170" t="s">
        <v>96</v>
      </c>
      <c r="Q120" s="170" t="s">
        <v>96</v>
      </c>
      <c r="R120" s="170" t="s">
        <v>98</v>
      </c>
    </row>
    <row r="121" spans="4:18" s="16" customFormat="1" ht="15.75" customHeight="1">
      <c r="D121" s="172"/>
      <c r="E121" s="172" t="s">
        <v>101</v>
      </c>
      <c r="G121" s="173">
        <v>110</v>
      </c>
      <c r="P121" s="172" t="s">
        <v>96</v>
      </c>
      <c r="Q121" s="172" t="s">
        <v>102</v>
      </c>
      <c r="R121" s="172" t="s">
        <v>98</v>
      </c>
    </row>
    <row r="122" spans="1:16" s="16" customFormat="1" ht="13.5" customHeight="1">
      <c r="A122" s="162" t="s">
        <v>236</v>
      </c>
      <c r="B122" s="162" t="s">
        <v>91</v>
      </c>
      <c r="C122" s="162" t="s">
        <v>208</v>
      </c>
      <c r="D122" s="16" t="s">
        <v>232</v>
      </c>
      <c r="E122" s="163" t="s">
        <v>233</v>
      </c>
      <c r="F122" s="162" t="s">
        <v>122</v>
      </c>
      <c r="G122" s="164">
        <v>3.9</v>
      </c>
      <c r="H122" s="165"/>
      <c r="I122" s="165">
        <f>ROUND(G122*H122,2)</f>
        <v>0</v>
      </c>
      <c r="J122" s="166">
        <v>1.8152</v>
      </c>
      <c r="K122" s="164">
        <f>G122*J122</f>
        <v>7.07928</v>
      </c>
      <c r="L122" s="166">
        <v>0</v>
      </c>
      <c r="M122" s="164">
        <f>G122*L122</f>
        <v>0</v>
      </c>
      <c r="N122" s="187" t="s">
        <v>2202</v>
      </c>
      <c r="O122" s="167">
        <v>4</v>
      </c>
      <c r="P122" s="16" t="s">
        <v>96</v>
      </c>
    </row>
    <row r="123" spans="4:18" s="16" customFormat="1" ht="15.75" customHeight="1">
      <c r="D123" s="168"/>
      <c r="E123" s="168" t="s">
        <v>237</v>
      </c>
      <c r="G123" s="169"/>
      <c r="P123" s="168" t="s">
        <v>96</v>
      </c>
      <c r="Q123" s="168" t="s">
        <v>89</v>
      </c>
      <c r="R123" s="168" t="s">
        <v>98</v>
      </c>
    </row>
    <row r="124" spans="4:18" s="16" customFormat="1" ht="15.75" customHeight="1">
      <c r="D124" s="170"/>
      <c r="E124" s="170" t="s">
        <v>238</v>
      </c>
      <c r="G124" s="171">
        <v>3.9</v>
      </c>
      <c r="P124" s="170" t="s">
        <v>96</v>
      </c>
      <c r="Q124" s="170" t="s">
        <v>96</v>
      </c>
      <c r="R124" s="170" t="s">
        <v>98</v>
      </c>
    </row>
    <row r="125" spans="4:18" s="16" customFormat="1" ht="15.75" customHeight="1">
      <c r="D125" s="172"/>
      <c r="E125" s="172" t="s">
        <v>101</v>
      </c>
      <c r="G125" s="173">
        <v>3.9</v>
      </c>
      <c r="P125" s="172" t="s">
        <v>96</v>
      </c>
      <c r="Q125" s="172" t="s">
        <v>102</v>
      </c>
      <c r="R125" s="172" t="s">
        <v>98</v>
      </c>
    </row>
    <row r="126" spans="1:16" s="16" customFormat="1" ht="13.5" customHeight="1">
      <c r="A126" s="162" t="s">
        <v>239</v>
      </c>
      <c r="B126" s="162" t="s">
        <v>91</v>
      </c>
      <c r="C126" s="162" t="s">
        <v>208</v>
      </c>
      <c r="D126" s="16" t="s">
        <v>232</v>
      </c>
      <c r="E126" s="163" t="s">
        <v>233</v>
      </c>
      <c r="F126" s="162" t="s">
        <v>122</v>
      </c>
      <c r="G126" s="164">
        <v>20.5</v>
      </c>
      <c r="H126" s="165"/>
      <c r="I126" s="165">
        <f>ROUND(G126*H126,2)</f>
        <v>0</v>
      </c>
      <c r="J126" s="166">
        <v>1.8152</v>
      </c>
      <c r="K126" s="164">
        <f>G126*J126</f>
        <v>37.2116</v>
      </c>
      <c r="L126" s="166">
        <v>0</v>
      </c>
      <c r="M126" s="164">
        <f>G126*L126</f>
        <v>0</v>
      </c>
      <c r="N126" s="187" t="s">
        <v>2202</v>
      </c>
      <c r="O126" s="167">
        <v>4</v>
      </c>
      <c r="P126" s="16" t="s">
        <v>96</v>
      </c>
    </row>
    <row r="127" spans="4:18" s="16" customFormat="1" ht="15.75" customHeight="1">
      <c r="D127" s="168"/>
      <c r="E127" s="168" t="s">
        <v>240</v>
      </c>
      <c r="G127" s="169"/>
      <c r="P127" s="168" t="s">
        <v>96</v>
      </c>
      <c r="Q127" s="168" t="s">
        <v>89</v>
      </c>
      <c r="R127" s="168" t="s">
        <v>98</v>
      </c>
    </row>
    <row r="128" spans="4:18" s="16" customFormat="1" ht="15.75" customHeight="1">
      <c r="D128" s="170"/>
      <c r="E128" s="170" t="s">
        <v>241</v>
      </c>
      <c r="G128" s="171">
        <v>20.5</v>
      </c>
      <c r="P128" s="170" t="s">
        <v>96</v>
      </c>
      <c r="Q128" s="170" t="s">
        <v>96</v>
      </c>
      <c r="R128" s="170" t="s">
        <v>98</v>
      </c>
    </row>
    <row r="129" spans="4:18" s="16" customFormat="1" ht="15.75" customHeight="1">
      <c r="D129" s="172"/>
      <c r="E129" s="172" t="s">
        <v>101</v>
      </c>
      <c r="G129" s="173">
        <v>20.5</v>
      </c>
      <c r="P129" s="172" t="s">
        <v>96</v>
      </c>
      <c r="Q129" s="172" t="s">
        <v>102</v>
      </c>
      <c r="R129" s="172" t="s">
        <v>98</v>
      </c>
    </row>
    <row r="130" spans="1:16" s="16" customFormat="1" ht="13.5" customHeight="1">
      <c r="A130" s="162" t="s">
        <v>242</v>
      </c>
      <c r="B130" s="162" t="s">
        <v>91</v>
      </c>
      <c r="C130" s="162" t="s">
        <v>208</v>
      </c>
      <c r="D130" s="16" t="s">
        <v>243</v>
      </c>
      <c r="E130" s="163" t="s">
        <v>244</v>
      </c>
      <c r="F130" s="162" t="s">
        <v>122</v>
      </c>
      <c r="G130" s="164">
        <v>7.245</v>
      </c>
      <c r="H130" s="165"/>
      <c r="I130" s="165">
        <f>ROUND(G130*H130,2)</f>
        <v>0</v>
      </c>
      <c r="J130" s="166">
        <v>1.97802</v>
      </c>
      <c r="K130" s="164">
        <f>G130*J130</f>
        <v>14.330754899999999</v>
      </c>
      <c r="L130" s="166">
        <v>0</v>
      </c>
      <c r="M130" s="164">
        <f>G130*L130</f>
        <v>0</v>
      </c>
      <c r="N130" s="187" t="s">
        <v>2203</v>
      </c>
      <c r="O130" s="167">
        <v>4</v>
      </c>
      <c r="P130" s="16" t="s">
        <v>96</v>
      </c>
    </row>
    <row r="131" spans="4:18" s="16" customFormat="1" ht="15.75" customHeight="1">
      <c r="D131" s="168"/>
      <c r="E131" s="168" t="s">
        <v>220</v>
      </c>
      <c r="G131" s="169"/>
      <c r="P131" s="168" t="s">
        <v>96</v>
      </c>
      <c r="Q131" s="168" t="s">
        <v>89</v>
      </c>
      <c r="R131" s="168" t="s">
        <v>98</v>
      </c>
    </row>
    <row r="132" spans="4:18" s="16" customFormat="1" ht="15.75" customHeight="1">
      <c r="D132" s="170"/>
      <c r="E132" s="170" t="s">
        <v>245</v>
      </c>
      <c r="G132" s="171">
        <v>7.245</v>
      </c>
      <c r="P132" s="170" t="s">
        <v>96</v>
      </c>
      <c r="Q132" s="170" t="s">
        <v>96</v>
      </c>
      <c r="R132" s="170" t="s">
        <v>98</v>
      </c>
    </row>
    <row r="133" spans="4:18" s="16" customFormat="1" ht="15.75" customHeight="1">
      <c r="D133" s="172"/>
      <c r="E133" s="172" t="s">
        <v>101</v>
      </c>
      <c r="G133" s="173">
        <v>7.245</v>
      </c>
      <c r="P133" s="172" t="s">
        <v>96</v>
      </c>
      <c r="Q133" s="172" t="s">
        <v>102</v>
      </c>
      <c r="R133" s="172" t="s">
        <v>98</v>
      </c>
    </row>
    <row r="134" spans="1:16" s="16" customFormat="1" ht="13.5" customHeight="1">
      <c r="A134" s="162" t="s">
        <v>246</v>
      </c>
      <c r="B134" s="162" t="s">
        <v>91</v>
      </c>
      <c r="C134" s="162" t="s">
        <v>208</v>
      </c>
      <c r="D134" s="16" t="s">
        <v>247</v>
      </c>
      <c r="E134" s="163" t="s">
        <v>2204</v>
      </c>
      <c r="F134" s="162" t="s">
        <v>95</v>
      </c>
      <c r="G134" s="164">
        <v>583.8</v>
      </c>
      <c r="H134" s="165"/>
      <c r="I134" s="165">
        <f>ROUND(G134*H134,2)</f>
        <v>0</v>
      </c>
      <c r="J134" s="166">
        <v>0.18273</v>
      </c>
      <c r="K134" s="164">
        <f>G134*J134</f>
        <v>106.677774</v>
      </c>
      <c r="L134" s="166">
        <v>0</v>
      </c>
      <c r="M134" s="164">
        <f>G134*L134</f>
        <v>0</v>
      </c>
      <c r="N134" s="187" t="s">
        <v>2202</v>
      </c>
      <c r="O134" s="167">
        <v>4</v>
      </c>
      <c r="P134" s="16" t="s">
        <v>96</v>
      </c>
    </row>
    <row r="135" spans="4:18" s="16" customFormat="1" ht="15.75" customHeight="1">
      <c r="D135" s="168"/>
      <c r="E135" s="168" t="s">
        <v>225</v>
      </c>
      <c r="G135" s="169"/>
      <c r="P135" s="168" t="s">
        <v>96</v>
      </c>
      <c r="Q135" s="168" t="s">
        <v>89</v>
      </c>
      <c r="R135" s="168" t="s">
        <v>98</v>
      </c>
    </row>
    <row r="136" spans="4:18" s="16" customFormat="1" ht="15.75" customHeight="1">
      <c r="D136" s="170"/>
      <c r="E136" s="170" t="s">
        <v>248</v>
      </c>
      <c r="G136" s="171">
        <v>583.8</v>
      </c>
      <c r="P136" s="170" t="s">
        <v>96</v>
      </c>
      <c r="Q136" s="170" t="s">
        <v>96</v>
      </c>
      <c r="R136" s="170" t="s">
        <v>98</v>
      </c>
    </row>
    <row r="137" spans="4:18" s="16" customFormat="1" ht="15.75" customHeight="1">
      <c r="D137" s="172"/>
      <c r="E137" s="172" t="s">
        <v>101</v>
      </c>
      <c r="G137" s="173">
        <v>583.8</v>
      </c>
      <c r="P137" s="172" t="s">
        <v>96</v>
      </c>
      <c r="Q137" s="172" t="s">
        <v>102</v>
      </c>
      <c r="R137" s="172" t="s">
        <v>98</v>
      </c>
    </row>
    <row r="138" spans="1:19" s="16" customFormat="1" ht="24" customHeight="1">
      <c r="A138" s="198" t="s">
        <v>249</v>
      </c>
      <c r="B138" s="198" t="s">
        <v>91</v>
      </c>
      <c r="C138" s="198" t="s">
        <v>250</v>
      </c>
      <c r="D138" s="199" t="s">
        <v>251</v>
      </c>
      <c r="E138" s="200" t="s">
        <v>252</v>
      </c>
      <c r="F138" s="198" t="s">
        <v>253</v>
      </c>
      <c r="G138" s="201">
        <v>1</v>
      </c>
      <c r="H138" s="202"/>
      <c r="I138" s="202">
        <f>ROUND(G138*H138,2)</f>
        <v>0</v>
      </c>
      <c r="J138" s="203">
        <v>0</v>
      </c>
      <c r="K138" s="201">
        <f>G138*J138</f>
        <v>0</v>
      </c>
      <c r="L138" s="203">
        <v>0</v>
      </c>
      <c r="M138" s="201">
        <f>G138*L138</f>
        <v>0</v>
      </c>
      <c r="N138" s="204" t="s">
        <v>2203</v>
      </c>
      <c r="O138" s="167">
        <v>4</v>
      </c>
      <c r="P138" s="16" t="s">
        <v>96</v>
      </c>
      <c r="S138" s="16" t="s">
        <v>2215</v>
      </c>
    </row>
    <row r="139" spans="1:18" s="16" customFormat="1" ht="15.75" customHeight="1">
      <c r="A139" s="199"/>
      <c r="B139" s="199"/>
      <c r="C139" s="199"/>
      <c r="D139" s="205"/>
      <c r="E139" s="205" t="s">
        <v>237</v>
      </c>
      <c r="F139" s="199"/>
      <c r="G139" s="206"/>
      <c r="H139" s="199"/>
      <c r="I139" s="199"/>
      <c r="J139" s="199"/>
      <c r="K139" s="199"/>
      <c r="L139" s="199"/>
      <c r="M139" s="199"/>
      <c r="N139" s="199"/>
      <c r="P139" s="168" t="s">
        <v>96</v>
      </c>
      <c r="Q139" s="168" t="s">
        <v>89</v>
      </c>
      <c r="R139" s="168" t="s">
        <v>98</v>
      </c>
    </row>
    <row r="140" spans="1:18" s="16" customFormat="1" ht="15.75" customHeight="1">
      <c r="A140" s="199"/>
      <c r="B140" s="199"/>
      <c r="C140" s="199"/>
      <c r="D140" s="207"/>
      <c r="E140" s="207" t="s">
        <v>254</v>
      </c>
      <c r="F140" s="199"/>
      <c r="G140" s="208">
        <v>1</v>
      </c>
      <c r="H140" s="199"/>
      <c r="I140" s="199"/>
      <c r="J140" s="199"/>
      <c r="K140" s="199"/>
      <c r="L140" s="199"/>
      <c r="M140" s="199"/>
      <c r="N140" s="199"/>
      <c r="P140" s="170" t="s">
        <v>96</v>
      </c>
      <c r="Q140" s="170" t="s">
        <v>96</v>
      </c>
      <c r="R140" s="170" t="s">
        <v>98</v>
      </c>
    </row>
    <row r="141" spans="1:18" s="16" customFormat="1" ht="15.75" customHeight="1">
      <c r="A141" s="199"/>
      <c r="B141" s="199"/>
      <c r="C141" s="199"/>
      <c r="D141" s="207"/>
      <c r="E141" s="221" t="s">
        <v>2214</v>
      </c>
      <c r="F141" s="199"/>
      <c r="G141" s="208"/>
      <c r="H141" s="199"/>
      <c r="I141" s="199"/>
      <c r="J141" s="199"/>
      <c r="K141" s="199"/>
      <c r="L141" s="199"/>
      <c r="M141" s="199"/>
      <c r="N141" s="199"/>
      <c r="P141" s="170"/>
      <c r="Q141" s="170"/>
      <c r="R141" s="170"/>
    </row>
    <row r="142" spans="1:18" s="16" customFormat="1" ht="15.75" customHeight="1">
      <c r="A142" s="199"/>
      <c r="B142" s="199"/>
      <c r="C142" s="199"/>
      <c r="D142" s="209"/>
      <c r="E142" s="209" t="s">
        <v>101</v>
      </c>
      <c r="F142" s="199"/>
      <c r="G142" s="210">
        <v>1</v>
      </c>
      <c r="H142" s="199"/>
      <c r="I142" s="199"/>
      <c r="J142" s="199"/>
      <c r="K142" s="199"/>
      <c r="L142" s="199"/>
      <c r="M142" s="199"/>
      <c r="N142" s="199"/>
      <c r="P142" s="172" t="s">
        <v>96</v>
      </c>
      <c r="Q142" s="172" t="s">
        <v>102</v>
      </c>
      <c r="R142" s="172" t="s">
        <v>98</v>
      </c>
    </row>
    <row r="143" spans="1:16" s="16" customFormat="1" ht="13.5" customHeight="1">
      <c r="A143" s="162" t="s">
        <v>255</v>
      </c>
      <c r="B143" s="162" t="s">
        <v>91</v>
      </c>
      <c r="C143" s="162" t="s">
        <v>208</v>
      </c>
      <c r="D143" s="16" t="s">
        <v>256</v>
      </c>
      <c r="E143" s="163" t="s">
        <v>257</v>
      </c>
      <c r="F143" s="162" t="s">
        <v>258</v>
      </c>
      <c r="G143" s="164">
        <v>1</v>
      </c>
      <c r="H143" s="165"/>
      <c r="I143" s="165">
        <f aca="true" t="shared" si="0" ref="I143:I154">ROUND(G143*H143,2)</f>
        <v>0</v>
      </c>
      <c r="J143" s="166">
        <v>0.01726</v>
      </c>
      <c r="K143" s="164">
        <f aca="true" t="shared" si="1" ref="K143:K154">G143*J143</f>
        <v>0.01726</v>
      </c>
      <c r="L143" s="166">
        <v>0</v>
      </c>
      <c r="M143" s="164">
        <f aca="true" t="shared" si="2" ref="M143:M154">G143*L143</f>
        <v>0</v>
      </c>
      <c r="N143" s="187" t="s">
        <v>2202</v>
      </c>
      <c r="O143" s="167">
        <v>4</v>
      </c>
      <c r="P143" s="16" t="s">
        <v>96</v>
      </c>
    </row>
    <row r="144" spans="1:16" s="16" customFormat="1" ht="13.5" customHeight="1">
      <c r="A144" s="162" t="s">
        <v>259</v>
      </c>
      <c r="B144" s="162" t="s">
        <v>91</v>
      </c>
      <c r="C144" s="162" t="s">
        <v>208</v>
      </c>
      <c r="D144" s="16" t="s">
        <v>260</v>
      </c>
      <c r="E144" s="163" t="s">
        <v>261</v>
      </c>
      <c r="F144" s="162" t="s">
        <v>258</v>
      </c>
      <c r="G144" s="164">
        <v>37</v>
      </c>
      <c r="H144" s="165"/>
      <c r="I144" s="165">
        <f t="shared" si="0"/>
        <v>0</v>
      </c>
      <c r="J144" s="166">
        <v>0.02198</v>
      </c>
      <c r="K144" s="164">
        <f t="shared" si="1"/>
        <v>0.81326</v>
      </c>
      <c r="L144" s="166">
        <v>0</v>
      </c>
      <c r="M144" s="164">
        <f t="shared" si="2"/>
        <v>0</v>
      </c>
      <c r="N144" s="187" t="s">
        <v>2202</v>
      </c>
      <c r="O144" s="167">
        <v>4</v>
      </c>
      <c r="P144" s="16" t="s">
        <v>96</v>
      </c>
    </row>
    <row r="145" spans="1:16" s="16" customFormat="1" ht="13.5" customHeight="1">
      <c r="A145" s="162" t="s">
        <v>262</v>
      </c>
      <c r="B145" s="162" t="s">
        <v>91</v>
      </c>
      <c r="C145" s="162" t="s">
        <v>208</v>
      </c>
      <c r="D145" s="16" t="s">
        <v>263</v>
      </c>
      <c r="E145" s="163" t="s">
        <v>264</v>
      </c>
      <c r="F145" s="162" t="s">
        <v>258</v>
      </c>
      <c r="G145" s="164">
        <v>2</v>
      </c>
      <c r="H145" s="165"/>
      <c r="I145" s="165">
        <f t="shared" si="0"/>
        <v>0</v>
      </c>
      <c r="J145" s="166">
        <v>0.02609</v>
      </c>
      <c r="K145" s="164">
        <f t="shared" si="1"/>
        <v>0.05218</v>
      </c>
      <c r="L145" s="166">
        <v>0</v>
      </c>
      <c r="M145" s="164">
        <f t="shared" si="2"/>
        <v>0</v>
      </c>
      <c r="N145" s="187" t="s">
        <v>2202</v>
      </c>
      <c r="O145" s="167">
        <v>4</v>
      </c>
      <c r="P145" s="16" t="s">
        <v>96</v>
      </c>
    </row>
    <row r="146" spans="1:16" s="16" customFormat="1" ht="13.5" customHeight="1">
      <c r="A146" s="162" t="s">
        <v>265</v>
      </c>
      <c r="B146" s="162" t="s">
        <v>91</v>
      </c>
      <c r="C146" s="162" t="s">
        <v>208</v>
      </c>
      <c r="D146" s="16" t="s">
        <v>266</v>
      </c>
      <c r="E146" s="163" t="s">
        <v>267</v>
      </c>
      <c r="F146" s="162" t="s">
        <v>258</v>
      </c>
      <c r="G146" s="164">
        <v>1</v>
      </c>
      <c r="H146" s="165"/>
      <c r="I146" s="165">
        <f t="shared" si="0"/>
        <v>0</v>
      </c>
      <c r="J146" s="166">
        <v>0.03907</v>
      </c>
      <c r="K146" s="164">
        <f t="shared" si="1"/>
        <v>0.03907</v>
      </c>
      <c r="L146" s="166">
        <v>0</v>
      </c>
      <c r="M146" s="164">
        <f t="shared" si="2"/>
        <v>0</v>
      </c>
      <c r="N146" s="187" t="s">
        <v>2202</v>
      </c>
      <c r="O146" s="167">
        <v>4</v>
      </c>
      <c r="P146" s="16" t="s">
        <v>96</v>
      </c>
    </row>
    <row r="147" spans="1:16" s="16" customFormat="1" ht="13.5" customHeight="1">
      <c r="A147" s="162" t="s">
        <v>268</v>
      </c>
      <c r="B147" s="162" t="s">
        <v>91</v>
      </c>
      <c r="C147" s="162" t="s">
        <v>208</v>
      </c>
      <c r="D147" s="16" t="s">
        <v>269</v>
      </c>
      <c r="E147" s="163" t="s">
        <v>270</v>
      </c>
      <c r="F147" s="162" t="s">
        <v>258</v>
      </c>
      <c r="G147" s="164">
        <v>9</v>
      </c>
      <c r="H147" s="165"/>
      <c r="I147" s="165">
        <f t="shared" si="0"/>
        <v>0</v>
      </c>
      <c r="J147" s="166">
        <v>0.01503</v>
      </c>
      <c r="K147" s="164">
        <f t="shared" si="1"/>
        <v>0.13527</v>
      </c>
      <c r="L147" s="166">
        <v>0</v>
      </c>
      <c r="M147" s="164">
        <f t="shared" si="2"/>
        <v>0</v>
      </c>
      <c r="N147" s="187" t="s">
        <v>2202</v>
      </c>
      <c r="O147" s="167">
        <v>4</v>
      </c>
      <c r="P147" s="16" t="s">
        <v>96</v>
      </c>
    </row>
    <row r="148" spans="1:16" s="16" customFormat="1" ht="13.5" customHeight="1">
      <c r="A148" s="162" t="s">
        <v>271</v>
      </c>
      <c r="B148" s="162" t="s">
        <v>91</v>
      </c>
      <c r="C148" s="162" t="s">
        <v>208</v>
      </c>
      <c r="D148" s="16" t="s">
        <v>272</v>
      </c>
      <c r="E148" s="163" t="s">
        <v>273</v>
      </c>
      <c r="F148" s="162" t="s">
        <v>258</v>
      </c>
      <c r="G148" s="164">
        <v>2</v>
      </c>
      <c r="H148" s="165"/>
      <c r="I148" s="165">
        <f t="shared" si="0"/>
        <v>0</v>
      </c>
      <c r="J148" s="166">
        <v>0.01962</v>
      </c>
      <c r="K148" s="164">
        <f t="shared" si="1"/>
        <v>0.03924</v>
      </c>
      <c r="L148" s="166">
        <v>0</v>
      </c>
      <c r="M148" s="164">
        <f t="shared" si="2"/>
        <v>0</v>
      </c>
      <c r="N148" s="187" t="s">
        <v>2202</v>
      </c>
      <c r="O148" s="167">
        <v>4</v>
      </c>
      <c r="P148" s="16" t="s">
        <v>96</v>
      </c>
    </row>
    <row r="149" spans="1:16" s="16" customFormat="1" ht="13.5" customHeight="1">
      <c r="A149" s="162" t="s">
        <v>274</v>
      </c>
      <c r="B149" s="162" t="s">
        <v>91</v>
      </c>
      <c r="C149" s="162" t="s">
        <v>208</v>
      </c>
      <c r="D149" s="16" t="s">
        <v>275</v>
      </c>
      <c r="E149" s="163" t="s">
        <v>276</v>
      </c>
      <c r="F149" s="162" t="s">
        <v>258</v>
      </c>
      <c r="G149" s="164">
        <v>13</v>
      </c>
      <c r="H149" s="165"/>
      <c r="I149" s="165">
        <f t="shared" si="0"/>
        <v>0</v>
      </c>
      <c r="J149" s="166">
        <v>0.02488</v>
      </c>
      <c r="K149" s="164">
        <f t="shared" si="1"/>
        <v>0.32344</v>
      </c>
      <c r="L149" s="166">
        <v>0</v>
      </c>
      <c r="M149" s="164">
        <f t="shared" si="2"/>
        <v>0</v>
      </c>
      <c r="N149" s="187" t="s">
        <v>2202</v>
      </c>
      <c r="O149" s="167">
        <v>4</v>
      </c>
      <c r="P149" s="16" t="s">
        <v>96</v>
      </c>
    </row>
    <row r="150" spans="1:16" s="16" customFormat="1" ht="13.5" customHeight="1">
      <c r="A150" s="162" t="s">
        <v>277</v>
      </c>
      <c r="B150" s="162" t="s">
        <v>91</v>
      </c>
      <c r="C150" s="162" t="s">
        <v>208</v>
      </c>
      <c r="D150" s="16" t="s">
        <v>278</v>
      </c>
      <c r="E150" s="163" t="s">
        <v>279</v>
      </c>
      <c r="F150" s="162" t="s">
        <v>258</v>
      </c>
      <c r="G150" s="164">
        <v>2</v>
      </c>
      <c r="H150" s="165"/>
      <c r="I150" s="165">
        <f t="shared" si="0"/>
        <v>0</v>
      </c>
      <c r="J150" s="166">
        <v>0.04407</v>
      </c>
      <c r="K150" s="164">
        <f t="shared" si="1"/>
        <v>0.08814</v>
      </c>
      <c r="L150" s="166">
        <v>0</v>
      </c>
      <c r="M150" s="164">
        <f t="shared" si="2"/>
        <v>0</v>
      </c>
      <c r="N150" s="187" t="s">
        <v>2202</v>
      </c>
      <c r="O150" s="167">
        <v>4</v>
      </c>
      <c r="P150" s="16" t="s">
        <v>96</v>
      </c>
    </row>
    <row r="151" spans="1:16" s="16" customFormat="1" ht="13.5" customHeight="1">
      <c r="A151" s="162" t="s">
        <v>280</v>
      </c>
      <c r="B151" s="162" t="s">
        <v>91</v>
      </c>
      <c r="C151" s="162" t="s">
        <v>208</v>
      </c>
      <c r="D151" s="16" t="s">
        <v>281</v>
      </c>
      <c r="E151" s="163" t="s">
        <v>282</v>
      </c>
      <c r="F151" s="162" t="s">
        <v>258</v>
      </c>
      <c r="G151" s="164">
        <v>1</v>
      </c>
      <c r="H151" s="165"/>
      <c r="I151" s="165">
        <f t="shared" si="0"/>
        <v>0</v>
      </c>
      <c r="J151" s="166">
        <v>0.0533</v>
      </c>
      <c r="K151" s="164">
        <f t="shared" si="1"/>
        <v>0.0533</v>
      </c>
      <c r="L151" s="166">
        <v>0</v>
      </c>
      <c r="M151" s="164">
        <f t="shared" si="2"/>
        <v>0</v>
      </c>
      <c r="N151" s="187" t="s">
        <v>2202</v>
      </c>
      <c r="O151" s="167">
        <v>4</v>
      </c>
      <c r="P151" s="16" t="s">
        <v>96</v>
      </c>
    </row>
    <row r="152" spans="1:16" s="16" customFormat="1" ht="13.5" customHeight="1">
      <c r="A152" s="162" t="s">
        <v>283</v>
      </c>
      <c r="B152" s="162" t="s">
        <v>91</v>
      </c>
      <c r="C152" s="162" t="s">
        <v>284</v>
      </c>
      <c r="D152" s="16" t="s">
        <v>285</v>
      </c>
      <c r="E152" s="163" t="s">
        <v>286</v>
      </c>
      <c r="F152" s="162" t="s">
        <v>95</v>
      </c>
      <c r="G152" s="164">
        <v>1323.87</v>
      </c>
      <c r="H152" s="165"/>
      <c r="I152" s="165">
        <f t="shared" si="0"/>
        <v>0</v>
      </c>
      <c r="J152" s="166">
        <v>0.03279</v>
      </c>
      <c r="K152" s="164">
        <f t="shared" si="1"/>
        <v>43.4096973</v>
      </c>
      <c r="L152" s="166">
        <v>0</v>
      </c>
      <c r="M152" s="164">
        <f t="shared" si="2"/>
        <v>0</v>
      </c>
      <c r="N152" s="187" t="s">
        <v>2202</v>
      </c>
      <c r="O152" s="167">
        <v>4</v>
      </c>
      <c r="P152" s="16" t="s">
        <v>96</v>
      </c>
    </row>
    <row r="153" spans="1:16" s="16" customFormat="1" ht="13.5" customHeight="1">
      <c r="A153" s="162" t="s">
        <v>287</v>
      </c>
      <c r="B153" s="162" t="s">
        <v>91</v>
      </c>
      <c r="C153" s="162" t="s">
        <v>284</v>
      </c>
      <c r="D153" s="16" t="s">
        <v>288</v>
      </c>
      <c r="E153" s="163" t="s">
        <v>289</v>
      </c>
      <c r="F153" s="162" t="s">
        <v>95</v>
      </c>
      <c r="G153" s="164">
        <v>1323.87</v>
      </c>
      <c r="H153" s="165"/>
      <c r="I153" s="165">
        <f t="shared" si="0"/>
        <v>0</v>
      </c>
      <c r="J153" s="166">
        <v>0.04783</v>
      </c>
      <c r="K153" s="164">
        <f t="shared" si="1"/>
        <v>63.32070209999999</v>
      </c>
      <c r="L153" s="166">
        <v>0</v>
      </c>
      <c r="M153" s="164">
        <f t="shared" si="2"/>
        <v>0</v>
      </c>
      <c r="N153" s="187" t="s">
        <v>2202</v>
      </c>
      <c r="O153" s="167">
        <v>4</v>
      </c>
      <c r="P153" s="16" t="s">
        <v>96</v>
      </c>
    </row>
    <row r="154" spans="1:16" s="16" customFormat="1" ht="13.5" customHeight="1">
      <c r="A154" s="162" t="s">
        <v>290</v>
      </c>
      <c r="B154" s="162" t="s">
        <v>91</v>
      </c>
      <c r="C154" s="162" t="s">
        <v>250</v>
      </c>
      <c r="D154" s="16" t="s">
        <v>291</v>
      </c>
      <c r="E154" s="163" t="s">
        <v>292</v>
      </c>
      <c r="F154" s="162" t="s">
        <v>258</v>
      </c>
      <c r="G154" s="164">
        <v>1</v>
      </c>
      <c r="H154" s="165"/>
      <c r="I154" s="165">
        <f t="shared" si="0"/>
        <v>0</v>
      </c>
      <c r="J154" s="166">
        <v>0</v>
      </c>
      <c r="K154" s="164">
        <f t="shared" si="1"/>
        <v>0</v>
      </c>
      <c r="L154" s="166">
        <v>0</v>
      </c>
      <c r="M154" s="164">
        <f t="shared" si="2"/>
        <v>0</v>
      </c>
      <c r="N154" s="187" t="s">
        <v>2202</v>
      </c>
      <c r="O154" s="167">
        <v>4</v>
      </c>
      <c r="P154" s="16" t="s">
        <v>96</v>
      </c>
    </row>
    <row r="155" spans="4:18" s="16" customFormat="1" ht="15.75" customHeight="1">
      <c r="D155" s="168"/>
      <c r="E155" s="168" t="s">
        <v>240</v>
      </c>
      <c r="G155" s="169"/>
      <c r="P155" s="168" t="s">
        <v>96</v>
      </c>
      <c r="Q155" s="168" t="s">
        <v>89</v>
      </c>
      <c r="R155" s="168" t="s">
        <v>98</v>
      </c>
    </row>
    <row r="156" spans="4:18" s="16" customFormat="1" ht="15.75" customHeight="1">
      <c r="D156" s="168"/>
      <c r="E156" s="168" t="s">
        <v>293</v>
      </c>
      <c r="G156" s="169"/>
      <c r="P156" s="168" t="s">
        <v>96</v>
      </c>
      <c r="Q156" s="168" t="s">
        <v>89</v>
      </c>
      <c r="R156" s="168" t="s">
        <v>98</v>
      </c>
    </row>
    <row r="157" spans="4:18" s="16" customFormat="1" ht="15.75" customHeight="1">
      <c r="D157" s="168"/>
      <c r="E157" s="168" t="s">
        <v>294</v>
      </c>
      <c r="G157" s="169"/>
      <c r="P157" s="168" t="s">
        <v>96</v>
      </c>
      <c r="Q157" s="168" t="s">
        <v>89</v>
      </c>
      <c r="R157" s="168" t="s">
        <v>98</v>
      </c>
    </row>
    <row r="158" spans="4:18" s="16" customFormat="1" ht="15.75" customHeight="1">
      <c r="D158" s="168"/>
      <c r="E158" s="168" t="s">
        <v>295</v>
      </c>
      <c r="G158" s="169"/>
      <c r="P158" s="168" t="s">
        <v>96</v>
      </c>
      <c r="Q158" s="168" t="s">
        <v>89</v>
      </c>
      <c r="R158" s="168" t="s">
        <v>98</v>
      </c>
    </row>
    <row r="159" spans="4:18" s="16" customFormat="1" ht="15.75" customHeight="1">
      <c r="D159" s="168"/>
      <c r="E159" s="168" t="s">
        <v>296</v>
      </c>
      <c r="G159" s="169"/>
      <c r="P159" s="168" t="s">
        <v>96</v>
      </c>
      <c r="Q159" s="168" t="s">
        <v>89</v>
      </c>
      <c r="R159" s="168" t="s">
        <v>98</v>
      </c>
    </row>
    <row r="160" spans="4:18" s="16" customFormat="1" ht="15.75" customHeight="1">
      <c r="D160" s="168"/>
      <c r="E160" s="168" t="s">
        <v>297</v>
      </c>
      <c r="G160" s="169"/>
      <c r="P160" s="168" t="s">
        <v>96</v>
      </c>
      <c r="Q160" s="168" t="s">
        <v>89</v>
      </c>
      <c r="R160" s="168" t="s">
        <v>98</v>
      </c>
    </row>
    <row r="161" spans="4:18" s="16" customFormat="1" ht="15.75" customHeight="1">
      <c r="D161" s="170"/>
      <c r="E161" s="170" t="s">
        <v>254</v>
      </c>
      <c r="G161" s="171">
        <v>1</v>
      </c>
      <c r="P161" s="170" t="s">
        <v>96</v>
      </c>
      <c r="Q161" s="170" t="s">
        <v>96</v>
      </c>
      <c r="R161" s="170" t="s">
        <v>98</v>
      </c>
    </row>
    <row r="162" spans="4:18" s="16" customFormat="1" ht="15.75" customHeight="1">
      <c r="D162" s="172"/>
      <c r="E162" s="172" t="s">
        <v>101</v>
      </c>
      <c r="G162" s="173">
        <v>1</v>
      </c>
      <c r="P162" s="172" t="s">
        <v>96</v>
      </c>
      <c r="Q162" s="172" t="s">
        <v>102</v>
      </c>
      <c r="R162" s="172" t="s">
        <v>98</v>
      </c>
    </row>
    <row r="163" spans="1:16" s="16" customFormat="1" ht="24" customHeight="1">
      <c r="A163" s="162" t="s">
        <v>298</v>
      </c>
      <c r="B163" s="162" t="s">
        <v>91</v>
      </c>
      <c r="C163" s="162" t="s">
        <v>284</v>
      </c>
      <c r="D163" s="16" t="s">
        <v>299</v>
      </c>
      <c r="E163" s="163" t="s">
        <v>300</v>
      </c>
      <c r="F163" s="162" t="s">
        <v>301</v>
      </c>
      <c r="G163" s="164">
        <v>624.5</v>
      </c>
      <c r="H163" s="165"/>
      <c r="I163" s="165">
        <f>ROUND(G163*H163,2)</f>
        <v>0</v>
      </c>
      <c r="J163" s="166">
        <v>0.00012</v>
      </c>
      <c r="K163" s="164">
        <f>G163*J163</f>
        <v>0.07494</v>
      </c>
      <c r="L163" s="166">
        <v>0</v>
      </c>
      <c r="M163" s="164">
        <f>G163*L163</f>
        <v>0</v>
      </c>
      <c r="N163" s="187" t="s">
        <v>2202</v>
      </c>
      <c r="O163" s="167">
        <v>4</v>
      </c>
      <c r="P163" s="16" t="s">
        <v>96</v>
      </c>
    </row>
    <row r="164" spans="1:16" s="16" customFormat="1" ht="13.5" customHeight="1">
      <c r="A164" s="162" t="s">
        <v>302</v>
      </c>
      <c r="B164" s="162" t="s">
        <v>91</v>
      </c>
      <c r="C164" s="162" t="s">
        <v>208</v>
      </c>
      <c r="D164" s="16" t="s">
        <v>303</v>
      </c>
      <c r="E164" s="163" t="s">
        <v>304</v>
      </c>
      <c r="F164" s="162" t="s">
        <v>95</v>
      </c>
      <c r="G164" s="164">
        <v>1234.624</v>
      </c>
      <c r="H164" s="165"/>
      <c r="I164" s="165">
        <f>ROUND(G164*H164,2)</f>
        <v>0</v>
      </c>
      <c r="J164" s="166">
        <v>0.13415</v>
      </c>
      <c r="K164" s="164">
        <f>G164*J164</f>
        <v>165.6248096</v>
      </c>
      <c r="L164" s="166">
        <v>0</v>
      </c>
      <c r="M164" s="164">
        <f>G164*L164</f>
        <v>0</v>
      </c>
      <c r="N164" s="187" t="s">
        <v>2202</v>
      </c>
      <c r="O164" s="167">
        <v>4</v>
      </c>
      <c r="P164" s="16" t="s">
        <v>96</v>
      </c>
    </row>
    <row r="165" spans="4:18" s="16" customFormat="1" ht="15.75" customHeight="1">
      <c r="D165" s="168"/>
      <c r="E165" s="168" t="s">
        <v>225</v>
      </c>
      <c r="G165" s="169"/>
      <c r="P165" s="168" t="s">
        <v>96</v>
      </c>
      <c r="Q165" s="168" t="s">
        <v>89</v>
      </c>
      <c r="R165" s="168" t="s">
        <v>98</v>
      </c>
    </row>
    <row r="166" spans="4:18" s="16" customFormat="1" ht="15.75" customHeight="1">
      <c r="D166" s="170"/>
      <c r="E166" s="170" t="s">
        <v>305</v>
      </c>
      <c r="G166" s="171">
        <v>1234.624</v>
      </c>
      <c r="P166" s="170" t="s">
        <v>96</v>
      </c>
      <c r="Q166" s="170" t="s">
        <v>96</v>
      </c>
      <c r="R166" s="170" t="s">
        <v>98</v>
      </c>
    </row>
    <row r="167" spans="4:18" s="16" customFormat="1" ht="15.75" customHeight="1">
      <c r="D167" s="172"/>
      <c r="E167" s="172" t="s">
        <v>101</v>
      </c>
      <c r="G167" s="173">
        <v>1234.624</v>
      </c>
      <c r="P167" s="172" t="s">
        <v>96</v>
      </c>
      <c r="Q167" s="172" t="s">
        <v>102</v>
      </c>
      <c r="R167" s="172" t="s">
        <v>98</v>
      </c>
    </row>
    <row r="168" spans="1:16" s="16" customFormat="1" ht="13.5" customHeight="1">
      <c r="A168" s="162" t="s">
        <v>306</v>
      </c>
      <c r="B168" s="162" t="s">
        <v>91</v>
      </c>
      <c r="C168" s="162" t="s">
        <v>208</v>
      </c>
      <c r="D168" s="16" t="s">
        <v>307</v>
      </c>
      <c r="E168" s="163" t="s">
        <v>308</v>
      </c>
      <c r="F168" s="162" t="s">
        <v>95</v>
      </c>
      <c r="G168" s="164">
        <v>1634.283</v>
      </c>
      <c r="H168" s="165"/>
      <c r="I168" s="165">
        <f>ROUND(G168*H168,2)</f>
        <v>0</v>
      </c>
      <c r="J168" s="166">
        <v>0.09623</v>
      </c>
      <c r="K168" s="164">
        <f>G168*J168</f>
        <v>157.26705309</v>
      </c>
      <c r="L168" s="166">
        <v>0</v>
      </c>
      <c r="M168" s="164">
        <f>G168*L168</f>
        <v>0</v>
      </c>
      <c r="N168" s="187" t="s">
        <v>2202</v>
      </c>
      <c r="O168" s="167">
        <v>4</v>
      </c>
      <c r="P168" s="16" t="s">
        <v>96</v>
      </c>
    </row>
    <row r="169" spans="4:18" s="16" customFormat="1" ht="15.75" customHeight="1">
      <c r="D169" s="168"/>
      <c r="E169" s="168" t="s">
        <v>225</v>
      </c>
      <c r="G169" s="169"/>
      <c r="P169" s="168" t="s">
        <v>96</v>
      </c>
      <c r="Q169" s="168" t="s">
        <v>89</v>
      </c>
      <c r="R169" s="168" t="s">
        <v>98</v>
      </c>
    </row>
    <row r="170" spans="4:18" s="16" customFormat="1" ht="15.75" customHeight="1">
      <c r="D170" s="170"/>
      <c r="E170" s="170" t="s">
        <v>309</v>
      </c>
      <c r="G170" s="171">
        <v>1501.248</v>
      </c>
      <c r="P170" s="170" t="s">
        <v>96</v>
      </c>
      <c r="Q170" s="170" t="s">
        <v>96</v>
      </c>
      <c r="R170" s="170" t="s">
        <v>98</v>
      </c>
    </row>
    <row r="171" spans="4:18" s="16" customFormat="1" ht="15.75" customHeight="1">
      <c r="D171" s="170"/>
      <c r="E171" s="170" t="s">
        <v>310</v>
      </c>
      <c r="G171" s="171">
        <v>133.035</v>
      </c>
      <c r="P171" s="170" t="s">
        <v>96</v>
      </c>
      <c r="Q171" s="170" t="s">
        <v>96</v>
      </c>
      <c r="R171" s="170" t="s">
        <v>98</v>
      </c>
    </row>
    <row r="172" spans="4:18" s="16" customFormat="1" ht="15.75" customHeight="1">
      <c r="D172" s="172"/>
      <c r="E172" s="172" t="s">
        <v>101</v>
      </c>
      <c r="G172" s="173">
        <v>1634.283</v>
      </c>
      <c r="P172" s="172" t="s">
        <v>96</v>
      </c>
      <c r="Q172" s="172" t="s">
        <v>102</v>
      </c>
      <c r="R172" s="172" t="s">
        <v>98</v>
      </c>
    </row>
    <row r="173" spans="1:16" s="16" customFormat="1" ht="13.5" customHeight="1">
      <c r="A173" s="162" t="s">
        <v>311</v>
      </c>
      <c r="B173" s="162" t="s">
        <v>91</v>
      </c>
      <c r="C173" s="162" t="s">
        <v>208</v>
      </c>
      <c r="D173" s="16" t="s">
        <v>312</v>
      </c>
      <c r="E173" s="163" t="s">
        <v>313</v>
      </c>
      <c r="F173" s="162" t="s">
        <v>95</v>
      </c>
      <c r="G173" s="164">
        <v>2160.476</v>
      </c>
      <c r="H173" s="165"/>
      <c r="I173" s="165">
        <f>ROUND(G173*H173,2)</f>
        <v>0</v>
      </c>
      <c r="J173" s="166">
        <v>0.12022</v>
      </c>
      <c r="K173" s="164">
        <f>G173*J173</f>
        <v>259.73242472</v>
      </c>
      <c r="L173" s="166">
        <v>0</v>
      </c>
      <c r="M173" s="164">
        <f>G173*L173</f>
        <v>0</v>
      </c>
      <c r="N173" s="187" t="s">
        <v>2202</v>
      </c>
      <c r="O173" s="167">
        <v>4</v>
      </c>
      <c r="P173" s="16" t="s">
        <v>96</v>
      </c>
    </row>
    <row r="174" spans="4:18" s="16" customFormat="1" ht="15.75" customHeight="1">
      <c r="D174" s="168"/>
      <c r="E174" s="168" t="s">
        <v>225</v>
      </c>
      <c r="G174" s="169"/>
      <c r="P174" s="168" t="s">
        <v>96</v>
      </c>
      <c r="Q174" s="168" t="s">
        <v>89</v>
      </c>
      <c r="R174" s="168" t="s">
        <v>98</v>
      </c>
    </row>
    <row r="175" spans="4:18" s="16" customFormat="1" ht="15.75" customHeight="1">
      <c r="D175" s="170"/>
      <c r="E175" s="170" t="s">
        <v>314</v>
      </c>
      <c r="G175" s="171">
        <v>2160.476</v>
      </c>
      <c r="P175" s="170" t="s">
        <v>96</v>
      </c>
      <c r="Q175" s="170" t="s">
        <v>96</v>
      </c>
      <c r="R175" s="170" t="s">
        <v>98</v>
      </c>
    </row>
    <row r="176" spans="4:18" s="16" customFormat="1" ht="15.75" customHeight="1">
      <c r="D176" s="172"/>
      <c r="E176" s="172" t="s">
        <v>101</v>
      </c>
      <c r="G176" s="173">
        <v>2160.476</v>
      </c>
      <c r="P176" s="172" t="s">
        <v>96</v>
      </c>
      <c r="Q176" s="172" t="s">
        <v>102</v>
      </c>
      <c r="R176" s="172" t="s">
        <v>98</v>
      </c>
    </row>
    <row r="177" spans="1:16" s="16" customFormat="1" ht="24" customHeight="1">
      <c r="A177" s="162" t="s">
        <v>315</v>
      </c>
      <c r="B177" s="162" t="s">
        <v>91</v>
      </c>
      <c r="C177" s="162" t="s">
        <v>208</v>
      </c>
      <c r="D177" s="16" t="s">
        <v>316</v>
      </c>
      <c r="E177" s="163" t="s">
        <v>317</v>
      </c>
      <c r="F177" s="162" t="s">
        <v>95</v>
      </c>
      <c r="G177" s="164">
        <v>71.25</v>
      </c>
      <c r="H177" s="165"/>
      <c r="I177" s="165">
        <f>ROUND(G177*H177,2)</f>
        <v>0</v>
      </c>
      <c r="J177" s="166">
        <v>0.10422</v>
      </c>
      <c r="K177" s="164">
        <f>G177*J177</f>
        <v>7.425674999999999</v>
      </c>
      <c r="L177" s="166">
        <v>0</v>
      </c>
      <c r="M177" s="164">
        <f>G177*L177</f>
        <v>0</v>
      </c>
      <c r="N177" s="187" t="s">
        <v>2202</v>
      </c>
      <c r="O177" s="167">
        <v>4</v>
      </c>
      <c r="P177" s="16" t="s">
        <v>96</v>
      </c>
    </row>
    <row r="178" spans="4:18" s="16" customFormat="1" ht="15.75" customHeight="1">
      <c r="D178" s="168"/>
      <c r="E178" s="168" t="s">
        <v>225</v>
      </c>
      <c r="G178" s="169"/>
      <c r="P178" s="168" t="s">
        <v>96</v>
      </c>
      <c r="Q178" s="168" t="s">
        <v>89</v>
      </c>
      <c r="R178" s="168" t="s">
        <v>98</v>
      </c>
    </row>
    <row r="179" spans="4:18" s="16" customFormat="1" ht="15.75" customHeight="1">
      <c r="D179" s="170"/>
      <c r="E179" s="170" t="s">
        <v>318</v>
      </c>
      <c r="G179" s="171">
        <v>71.25</v>
      </c>
      <c r="P179" s="170" t="s">
        <v>96</v>
      </c>
      <c r="Q179" s="170" t="s">
        <v>96</v>
      </c>
      <c r="R179" s="170" t="s">
        <v>98</v>
      </c>
    </row>
    <row r="180" spans="4:18" s="16" customFormat="1" ht="15.75" customHeight="1">
      <c r="D180" s="172"/>
      <c r="E180" s="172" t="s">
        <v>101</v>
      </c>
      <c r="G180" s="173">
        <v>71.25</v>
      </c>
      <c r="P180" s="172" t="s">
        <v>96</v>
      </c>
      <c r="Q180" s="172" t="s">
        <v>102</v>
      </c>
      <c r="R180" s="172" t="s">
        <v>98</v>
      </c>
    </row>
    <row r="181" spans="1:16" s="16" customFormat="1" ht="24" customHeight="1">
      <c r="A181" s="162" t="s">
        <v>319</v>
      </c>
      <c r="B181" s="162" t="s">
        <v>91</v>
      </c>
      <c r="C181" s="162" t="s">
        <v>208</v>
      </c>
      <c r="D181" s="16" t="s">
        <v>320</v>
      </c>
      <c r="E181" s="163" t="s">
        <v>321</v>
      </c>
      <c r="F181" s="162" t="s">
        <v>95</v>
      </c>
      <c r="G181" s="164">
        <v>48.56</v>
      </c>
      <c r="H181" s="165"/>
      <c r="I181" s="165">
        <f>ROUND(G181*H181,2)</f>
        <v>0</v>
      </c>
      <c r="J181" s="166">
        <v>0.1733</v>
      </c>
      <c r="K181" s="164">
        <f>G181*J181</f>
        <v>8.415448000000001</v>
      </c>
      <c r="L181" s="166">
        <v>0</v>
      </c>
      <c r="M181" s="164">
        <f>G181*L181</f>
        <v>0</v>
      </c>
      <c r="N181" s="187" t="s">
        <v>2203</v>
      </c>
      <c r="O181" s="167">
        <v>4</v>
      </c>
      <c r="P181" s="16" t="s">
        <v>96</v>
      </c>
    </row>
    <row r="182" spans="2:16" s="134" customFormat="1" ht="12.75" customHeight="1">
      <c r="B182" s="139" t="s">
        <v>49</v>
      </c>
      <c r="D182" s="140" t="s">
        <v>102</v>
      </c>
      <c r="E182" s="140" t="s">
        <v>322</v>
      </c>
      <c r="I182" s="141">
        <f>SUM(I183:I236)</f>
        <v>0</v>
      </c>
      <c r="K182" s="142">
        <f>SUM(K183:K236)</f>
        <v>272.67045506</v>
      </c>
      <c r="M182" s="142">
        <f>SUM(M183:M236)</f>
        <v>0</v>
      </c>
      <c r="P182" s="140" t="s">
        <v>89</v>
      </c>
    </row>
    <row r="183" spans="1:16" s="16" customFormat="1" ht="13.5" customHeight="1">
      <c r="A183" s="162" t="s">
        <v>323</v>
      </c>
      <c r="B183" s="162" t="s">
        <v>91</v>
      </c>
      <c r="C183" s="162" t="s">
        <v>208</v>
      </c>
      <c r="D183" s="16" t="s">
        <v>324</v>
      </c>
      <c r="E183" s="163" t="s">
        <v>325</v>
      </c>
      <c r="F183" s="162" t="s">
        <v>258</v>
      </c>
      <c r="G183" s="164">
        <v>275</v>
      </c>
      <c r="H183" s="165"/>
      <c r="I183" s="165">
        <f>ROUND(G183*H183,2)</f>
        <v>0</v>
      </c>
      <c r="J183" s="166">
        <v>0.00459</v>
      </c>
      <c r="K183" s="164">
        <f>G183*J183</f>
        <v>1.26225</v>
      </c>
      <c r="L183" s="166">
        <v>0</v>
      </c>
      <c r="M183" s="164">
        <f>G183*L183</f>
        <v>0</v>
      </c>
      <c r="N183" s="187" t="s">
        <v>2202</v>
      </c>
      <c r="O183" s="167">
        <v>4</v>
      </c>
      <c r="P183" s="16" t="s">
        <v>96</v>
      </c>
    </row>
    <row r="184" spans="1:16" s="16" customFormat="1" ht="13.5" customHeight="1">
      <c r="A184" s="174" t="s">
        <v>326</v>
      </c>
      <c r="B184" s="174" t="s">
        <v>327</v>
      </c>
      <c r="C184" s="174" t="s">
        <v>328</v>
      </c>
      <c r="D184" s="175" t="s">
        <v>329</v>
      </c>
      <c r="E184" s="176" t="s">
        <v>330</v>
      </c>
      <c r="F184" s="174" t="s">
        <v>258</v>
      </c>
      <c r="G184" s="177">
        <v>25.027</v>
      </c>
      <c r="H184" s="178"/>
      <c r="I184" s="178">
        <f>ROUND(G184*H184,2)</f>
        <v>0</v>
      </c>
      <c r="J184" s="179">
        <v>0.107</v>
      </c>
      <c r="K184" s="177">
        <f>G184*J184</f>
        <v>2.677889</v>
      </c>
      <c r="L184" s="179">
        <v>0</v>
      </c>
      <c r="M184" s="177">
        <f>G184*L184</f>
        <v>0</v>
      </c>
      <c r="N184" s="187" t="s">
        <v>2202</v>
      </c>
      <c r="O184" s="180">
        <v>8</v>
      </c>
      <c r="P184" s="175" t="s">
        <v>96</v>
      </c>
    </row>
    <row r="185" spans="1:16" s="16" customFormat="1" ht="13.5" customHeight="1">
      <c r="A185" s="162" t="s">
        <v>331</v>
      </c>
      <c r="B185" s="162" t="s">
        <v>91</v>
      </c>
      <c r="C185" s="162" t="s">
        <v>208</v>
      </c>
      <c r="D185" s="16" t="s">
        <v>332</v>
      </c>
      <c r="E185" s="163" t="s">
        <v>333</v>
      </c>
      <c r="F185" s="162" t="s">
        <v>122</v>
      </c>
      <c r="G185" s="164">
        <v>73.646</v>
      </c>
      <c r="H185" s="165"/>
      <c r="I185" s="165">
        <f>ROUND(G185*H185,2)</f>
        <v>0</v>
      </c>
      <c r="J185" s="166">
        <v>2.45343</v>
      </c>
      <c r="K185" s="164">
        <f>G185*J185</f>
        <v>180.68530578</v>
      </c>
      <c r="L185" s="166">
        <v>0</v>
      </c>
      <c r="M185" s="164">
        <f>G185*L185</f>
        <v>0</v>
      </c>
      <c r="N185" s="187" t="s">
        <v>2202</v>
      </c>
      <c r="O185" s="167">
        <v>4</v>
      </c>
      <c r="P185" s="16" t="s">
        <v>96</v>
      </c>
    </row>
    <row r="186" spans="4:18" s="16" customFormat="1" ht="15.75" customHeight="1">
      <c r="D186" s="168"/>
      <c r="E186" s="168" t="s">
        <v>334</v>
      </c>
      <c r="G186" s="169"/>
      <c r="P186" s="168" t="s">
        <v>96</v>
      </c>
      <c r="Q186" s="168" t="s">
        <v>89</v>
      </c>
      <c r="R186" s="168" t="s">
        <v>98</v>
      </c>
    </row>
    <row r="187" spans="4:18" s="16" customFormat="1" ht="15.75" customHeight="1">
      <c r="D187" s="170"/>
      <c r="E187" s="170" t="s">
        <v>335</v>
      </c>
      <c r="G187" s="171">
        <v>69.53562</v>
      </c>
      <c r="P187" s="170" t="s">
        <v>96</v>
      </c>
      <c r="Q187" s="170" t="s">
        <v>96</v>
      </c>
      <c r="R187" s="170" t="s">
        <v>98</v>
      </c>
    </row>
    <row r="188" spans="4:18" s="16" customFormat="1" ht="15.75" customHeight="1">
      <c r="D188" s="170"/>
      <c r="E188" s="170" t="s">
        <v>336</v>
      </c>
      <c r="G188" s="171">
        <v>4.11015</v>
      </c>
      <c r="P188" s="170" t="s">
        <v>96</v>
      </c>
      <c r="Q188" s="170" t="s">
        <v>96</v>
      </c>
      <c r="R188" s="170" t="s">
        <v>98</v>
      </c>
    </row>
    <row r="189" spans="4:18" s="16" customFormat="1" ht="15.75" customHeight="1">
      <c r="D189" s="172"/>
      <c r="E189" s="172" t="s">
        <v>101</v>
      </c>
      <c r="G189" s="173">
        <v>73.64577</v>
      </c>
      <c r="P189" s="172" t="s">
        <v>96</v>
      </c>
      <c r="Q189" s="172" t="s">
        <v>102</v>
      </c>
      <c r="R189" s="172" t="s">
        <v>98</v>
      </c>
    </row>
    <row r="190" spans="1:16" s="16" customFormat="1" ht="13.5" customHeight="1">
      <c r="A190" s="162" t="s">
        <v>337</v>
      </c>
      <c r="B190" s="162" t="s">
        <v>91</v>
      </c>
      <c r="C190" s="162" t="s">
        <v>208</v>
      </c>
      <c r="D190" s="16" t="s">
        <v>338</v>
      </c>
      <c r="E190" s="163" t="s">
        <v>339</v>
      </c>
      <c r="F190" s="162" t="s">
        <v>95</v>
      </c>
      <c r="G190" s="164">
        <v>164.003</v>
      </c>
      <c r="H190" s="165"/>
      <c r="I190" s="165">
        <f>ROUND(G190*H190,2)</f>
        <v>0</v>
      </c>
      <c r="J190" s="166">
        <v>0.00215</v>
      </c>
      <c r="K190" s="164">
        <f>G190*J190</f>
        <v>0.35260644999999996</v>
      </c>
      <c r="L190" s="166">
        <v>0</v>
      </c>
      <c r="M190" s="164">
        <f>G190*L190</f>
        <v>0</v>
      </c>
      <c r="N190" s="187" t="s">
        <v>2202</v>
      </c>
      <c r="O190" s="167">
        <v>4</v>
      </c>
      <c r="P190" s="16" t="s">
        <v>96</v>
      </c>
    </row>
    <row r="191" spans="4:18" s="16" customFormat="1" ht="15.75" customHeight="1">
      <c r="D191" s="168"/>
      <c r="E191" s="168" t="s">
        <v>334</v>
      </c>
      <c r="G191" s="169"/>
      <c r="P191" s="168" t="s">
        <v>96</v>
      </c>
      <c r="Q191" s="168" t="s">
        <v>89</v>
      </c>
      <c r="R191" s="168" t="s">
        <v>98</v>
      </c>
    </row>
    <row r="192" spans="4:18" s="16" customFormat="1" ht="15.75" customHeight="1">
      <c r="D192" s="170"/>
      <c r="E192" s="170" t="s">
        <v>340</v>
      </c>
      <c r="G192" s="171">
        <v>164.0025</v>
      </c>
      <c r="P192" s="170" t="s">
        <v>96</v>
      </c>
      <c r="Q192" s="170" t="s">
        <v>96</v>
      </c>
      <c r="R192" s="170" t="s">
        <v>98</v>
      </c>
    </row>
    <row r="193" spans="4:18" s="16" customFormat="1" ht="15.75" customHeight="1">
      <c r="D193" s="172"/>
      <c r="E193" s="172" t="s">
        <v>101</v>
      </c>
      <c r="G193" s="173">
        <v>164.0025</v>
      </c>
      <c r="P193" s="172" t="s">
        <v>96</v>
      </c>
      <c r="Q193" s="172" t="s">
        <v>102</v>
      </c>
      <c r="R193" s="172" t="s">
        <v>98</v>
      </c>
    </row>
    <row r="194" spans="1:16" s="16" customFormat="1" ht="13.5" customHeight="1">
      <c r="A194" s="162" t="s">
        <v>341</v>
      </c>
      <c r="B194" s="162" t="s">
        <v>91</v>
      </c>
      <c r="C194" s="162" t="s">
        <v>208</v>
      </c>
      <c r="D194" s="16" t="s">
        <v>342</v>
      </c>
      <c r="E194" s="163" t="s">
        <v>343</v>
      </c>
      <c r="F194" s="162" t="s">
        <v>95</v>
      </c>
      <c r="G194" s="164">
        <v>164.003</v>
      </c>
      <c r="H194" s="165"/>
      <c r="I194" s="165">
        <f>ROUND(G194*H194,2)</f>
        <v>0</v>
      </c>
      <c r="J194" s="166">
        <v>0</v>
      </c>
      <c r="K194" s="164">
        <f>G194*J194</f>
        <v>0</v>
      </c>
      <c r="L194" s="166">
        <v>0</v>
      </c>
      <c r="M194" s="164">
        <f>G194*L194</f>
        <v>0</v>
      </c>
      <c r="N194" s="187" t="s">
        <v>2202</v>
      </c>
      <c r="O194" s="167">
        <v>4</v>
      </c>
      <c r="P194" s="16" t="s">
        <v>96</v>
      </c>
    </row>
    <row r="195" spans="1:16" s="16" customFormat="1" ht="13.5" customHeight="1">
      <c r="A195" s="162" t="s">
        <v>344</v>
      </c>
      <c r="B195" s="162" t="s">
        <v>91</v>
      </c>
      <c r="C195" s="162" t="s">
        <v>208</v>
      </c>
      <c r="D195" s="16" t="s">
        <v>345</v>
      </c>
      <c r="E195" s="163" t="s">
        <v>346</v>
      </c>
      <c r="F195" s="162" t="s">
        <v>95</v>
      </c>
      <c r="G195" s="164">
        <v>164.003</v>
      </c>
      <c r="H195" s="165"/>
      <c r="I195" s="165">
        <f>ROUND(G195*H195,2)</f>
        <v>0</v>
      </c>
      <c r="J195" s="166">
        <v>0.00524</v>
      </c>
      <c r="K195" s="164">
        <f>G195*J195</f>
        <v>0.85937572</v>
      </c>
      <c r="L195" s="166">
        <v>0</v>
      </c>
      <c r="M195" s="164">
        <f>G195*L195</f>
        <v>0</v>
      </c>
      <c r="N195" s="187" t="s">
        <v>2202</v>
      </c>
      <c r="O195" s="167">
        <v>4</v>
      </c>
      <c r="P195" s="16" t="s">
        <v>96</v>
      </c>
    </row>
    <row r="196" spans="1:16" s="16" customFormat="1" ht="13.5" customHeight="1">
      <c r="A196" s="162" t="s">
        <v>347</v>
      </c>
      <c r="B196" s="162" t="s">
        <v>91</v>
      </c>
      <c r="C196" s="162" t="s">
        <v>208</v>
      </c>
      <c r="D196" s="16" t="s">
        <v>348</v>
      </c>
      <c r="E196" s="163" t="s">
        <v>349</v>
      </c>
      <c r="F196" s="162" t="s">
        <v>95</v>
      </c>
      <c r="G196" s="164">
        <v>164.003</v>
      </c>
      <c r="H196" s="165"/>
      <c r="I196" s="165">
        <f>ROUND(G196*H196,2)</f>
        <v>0</v>
      </c>
      <c r="J196" s="166">
        <v>0</v>
      </c>
      <c r="K196" s="164">
        <f>G196*J196</f>
        <v>0</v>
      </c>
      <c r="L196" s="166">
        <v>0</v>
      </c>
      <c r="M196" s="164">
        <f>G196*L196</f>
        <v>0</v>
      </c>
      <c r="N196" s="187" t="s">
        <v>2202</v>
      </c>
      <c r="O196" s="167">
        <v>4</v>
      </c>
      <c r="P196" s="16" t="s">
        <v>96</v>
      </c>
    </row>
    <row r="197" spans="1:16" s="16" customFormat="1" ht="13.5" customHeight="1">
      <c r="A197" s="162" t="s">
        <v>350</v>
      </c>
      <c r="B197" s="162" t="s">
        <v>91</v>
      </c>
      <c r="C197" s="162" t="s">
        <v>208</v>
      </c>
      <c r="D197" s="16" t="s">
        <v>351</v>
      </c>
      <c r="E197" s="163" t="s">
        <v>352</v>
      </c>
      <c r="F197" s="162" t="s">
        <v>177</v>
      </c>
      <c r="G197" s="164">
        <v>6.124</v>
      </c>
      <c r="H197" s="165"/>
      <c r="I197" s="165">
        <f>ROUND(G197*H197,2)</f>
        <v>0</v>
      </c>
      <c r="J197" s="166">
        <v>1.05516</v>
      </c>
      <c r="K197" s="164">
        <f>G197*J197</f>
        <v>6.46179984</v>
      </c>
      <c r="L197" s="166">
        <v>0</v>
      </c>
      <c r="M197" s="164">
        <f>G197*L197</f>
        <v>0</v>
      </c>
      <c r="N197" s="187" t="s">
        <v>2202</v>
      </c>
      <c r="O197" s="167">
        <v>4</v>
      </c>
      <c r="P197" s="16" t="s">
        <v>96</v>
      </c>
    </row>
    <row r="198" spans="4:18" s="16" customFormat="1" ht="15.75" customHeight="1">
      <c r="D198" s="168"/>
      <c r="E198" s="168" t="s">
        <v>334</v>
      </c>
      <c r="G198" s="169"/>
      <c r="P198" s="168" t="s">
        <v>96</v>
      </c>
      <c r="Q198" s="168" t="s">
        <v>89</v>
      </c>
      <c r="R198" s="168" t="s">
        <v>98</v>
      </c>
    </row>
    <row r="199" spans="4:18" s="16" customFormat="1" ht="15.75" customHeight="1">
      <c r="D199" s="170"/>
      <c r="E199" s="170" t="s">
        <v>353</v>
      </c>
      <c r="G199" s="171">
        <v>6.06625</v>
      </c>
      <c r="P199" s="170" t="s">
        <v>96</v>
      </c>
      <c r="Q199" s="170" t="s">
        <v>96</v>
      </c>
      <c r="R199" s="170" t="s">
        <v>98</v>
      </c>
    </row>
    <row r="200" spans="4:18" s="16" customFormat="1" ht="15.75" customHeight="1">
      <c r="D200" s="170"/>
      <c r="E200" s="170" t="s">
        <v>354</v>
      </c>
      <c r="G200" s="171">
        <v>0.0575</v>
      </c>
      <c r="P200" s="170" t="s">
        <v>96</v>
      </c>
      <c r="Q200" s="170" t="s">
        <v>96</v>
      </c>
      <c r="R200" s="170" t="s">
        <v>98</v>
      </c>
    </row>
    <row r="201" spans="4:18" s="16" customFormat="1" ht="15.75" customHeight="1">
      <c r="D201" s="172"/>
      <c r="E201" s="172" t="s">
        <v>101</v>
      </c>
      <c r="G201" s="173">
        <v>6.12375</v>
      </c>
      <c r="P201" s="172" t="s">
        <v>96</v>
      </c>
      <c r="Q201" s="172" t="s">
        <v>102</v>
      </c>
      <c r="R201" s="172" t="s">
        <v>98</v>
      </c>
    </row>
    <row r="202" spans="1:16" s="16" customFormat="1" ht="13.5" customHeight="1">
      <c r="A202" s="162" t="s">
        <v>355</v>
      </c>
      <c r="B202" s="162" t="s">
        <v>91</v>
      </c>
      <c r="C202" s="162" t="s">
        <v>208</v>
      </c>
      <c r="D202" s="16" t="s">
        <v>356</v>
      </c>
      <c r="E202" s="163" t="s">
        <v>357</v>
      </c>
      <c r="F202" s="162" t="s">
        <v>177</v>
      </c>
      <c r="G202" s="164">
        <v>0.059</v>
      </c>
      <c r="H202" s="165"/>
      <c r="I202" s="165">
        <f>ROUND(G202*H202,2)</f>
        <v>0</v>
      </c>
      <c r="J202" s="166">
        <v>1.05306</v>
      </c>
      <c r="K202" s="164">
        <f>G202*J202</f>
        <v>0.062130540000000005</v>
      </c>
      <c r="L202" s="166">
        <v>0</v>
      </c>
      <c r="M202" s="164">
        <f>G202*L202</f>
        <v>0</v>
      </c>
      <c r="N202" s="187" t="s">
        <v>2202</v>
      </c>
      <c r="O202" s="167">
        <v>4</v>
      </c>
      <c r="P202" s="16" t="s">
        <v>96</v>
      </c>
    </row>
    <row r="203" spans="4:18" s="16" customFormat="1" ht="15.75" customHeight="1">
      <c r="D203" s="168"/>
      <c r="E203" s="168" t="s">
        <v>334</v>
      </c>
      <c r="G203" s="169"/>
      <c r="P203" s="168" t="s">
        <v>96</v>
      </c>
      <c r="Q203" s="168" t="s">
        <v>89</v>
      </c>
      <c r="R203" s="168" t="s">
        <v>98</v>
      </c>
    </row>
    <row r="204" spans="4:18" s="16" customFormat="1" ht="15.75" customHeight="1">
      <c r="D204" s="170"/>
      <c r="E204" s="170" t="s">
        <v>358</v>
      </c>
      <c r="G204" s="171">
        <v>0.0585</v>
      </c>
      <c r="P204" s="170" t="s">
        <v>96</v>
      </c>
      <c r="Q204" s="170" t="s">
        <v>96</v>
      </c>
      <c r="R204" s="170" t="s">
        <v>98</v>
      </c>
    </row>
    <row r="205" spans="4:18" s="16" customFormat="1" ht="15.75" customHeight="1">
      <c r="D205" s="172"/>
      <c r="E205" s="172" t="s">
        <v>101</v>
      </c>
      <c r="G205" s="173">
        <v>0.0585</v>
      </c>
      <c r="P205" s="172" t="s">
        <v>96</v>
      </c>
      <c r="Q205" s="172" t="s">
        <v>102</v>
      </c>
      <c r="R205" s="172" t="s">
        <v>98</v>
      </c>
    </row>
    <row r="206" spans="1:16" s="16" customFormat="1" ht="13.5" customHeight="1">
      <c r="A206" s="162" t="s">
        <v>359</v>
      </c>
      <c r="B206" s="162" t="s">
        <v>91</v>
      </c>
      <c r="C206" s="162" t="s">
        <v>284</v>
      </c>
      <c r="D206" s="16" t="s">
        <v>360</v>
      </c>
      <c r="E206" s="163" t="s">
        <v>361</v>
      </c>
      <c r="F206" s="162" t="s">
        <v>258</v>
      </c>
      <c r="G206" s="164">
        <v>21</v>
      </c>
      <c r="H206" s="165"/>
      <c r="I206" s="165">
        <f>ROUND(G206*H206,2)</f>
        <v>0</v>
      </c>
      <c r="J206" s="166">
        <v>0.06234</v>
      </c>
      <c r="K206" s="164">
        <f>G206*J206</f>
        <v>1.30914</v>
      </c>
      <c r="L206" s="166">
        <v>0</v>
      </c>
      <c r="M206" s="164">
        <f>G206*L206</f>
        <v>0</v>
      </c>
      <c r="N206" s="187" t="s">
        <v>2202</v>
      </c>
      <c r="O206" s="167">
        <v>4</v>
      </c>
      <c r="P206" s="16" t="s">
        <v>96</v>
      </c>
    </row>
    <row r="207" spans="1:16" s="16" customFormat="1" ht="13.5" customHeight="1">
      <c r="A207" s="162" t="s">
        <v>362</v>
      </c>
      <c r="B207" s="162" t="s">
        <v>91</v>
      </c>
      <c r="C207" s="162" t="s">
        <v>284</v>
      </c>
      <c r="D207" s="16" t="s">
        <v>363</v>
      </c>
      <c r="E207" s="163" t="s">
        <v>364</v>
      </c>
      <c r="F207" s="162" t="s">
        <v>258</v>
      </c>
      <c r="G207" s="164">
        <v>75</v>
      </c>
      <c r="H207" s="165"/>
      <c r="I207" s="165">
        <f>ROUND(G207*H207,2)</f>
        <v>0</v>
      </c>
      <c r="J207" s="166">
        <v>0.08799</v>
      </c>
      <c r="K207" s="164">
        <f>G207*J207</f>
        <v>6.59925</v>
      </c>
      <c r="L207" s="166">
        <v>0</v>
      </c>
      <c r="M207" s="164">
        <f>G207*L207</f>
        <v>0</v>
      </c>
      <c r="N207" s="187" t="s">
        <v>2202</v>
      </c>
      <c r="O207" s="167">
        <v>4</v>
      </c>
      <c r="P207" s="16" t="s">
        <v>96</v>
      </c>
    </row>
    <row r="208" spans="1:16" s="16" customFormat="1" ht="13.5" customHeight="1">
      <c r="A208" s="162" t="s">
        <v>365</v>
      </c>
      <c r="B208" s="162" t="s">
        <v>91</v>
      </c>
      <c r="C208" s="162" t="s">
        <v>284</v>
      </c>
      <c r="D208" s="16" t="s">
        <v>366</v>
      </c>
      <c r="E208" s="163" t="s">
        <v>367</v>
      </c>
      <c r="F208" s="162" t="s">
        <v>258</v>
      </c>
      <c r="G208" s="164">
        <v>44</v>
      </c>
      <c r="H208" s="165"/>
      <c r="I208" s="165">
        <f>ROUND(G208*H208,2)</f>
        <v>0</v>
      </c>
      <c r="J208" s="166">
        <v>0.15182</v>
      </c>
      <c r="K208" s="164">
        <f>G208*J208</f>
        <v>6.68008</v>
      </c>
      <c r="L208" s="166">
        <v>0</v>
      </c>
      <c r="M208" s="164">
        <f>G208*L208</f>
        <v>0</v>
      </c>
      <c r="N208" s="187" t="s">
        <v>2202</v>
      </c>
      <c r="O208" s="167">
        <v>4</v>
      </c>
      <c r="P208" s="16" t="s">
        <v>96</v>
      </c>
    </row>
    <row r="209" spans="1:16" s="16" customFormat="1" ht="13.5" customHeight="1">
      <c r="A209" s="162" t="s">
        <v>368</v>
      </c>
      <c r="B209" s="162" t="s">
        <v>91</v>
      </c>
      <c r="C209" s="162" t="s">
        <v>208</v>
      </c>
      <c r="D209" s="16" t="s">
        <v>369</v>
      </c>
      <c r="E209" s="163" t="s">
        <v>370</v>
      </c>
      <c r="F209" s="162" t="s">
        <v>122</v>
      </c>
      <c r="G209" s="164">
        <v>21.721</v>
      </c>
      <c r="H209" s="165"/>
      <c r="I209" s="165">
        <f>ROUND(G209*H209,2)</f>
        <v>0</v>
      </c>
      <c r="J209" s="166">
        <v>2.45337</v>
      </c>
      <c r="K209" s="164">
        <f>G209*J209</f>
        <v>53.289649770000004</v>
      </c>
      <c r="L209" s="166">
        <v>0</v>
      </c>
      <c r="M209" s="164">
        <f>G209*L209</f>
        <v>0</v>
      </c>
      <c r="N209" s="187" t="s">
        <v>2202</v>
      </c>
      <c r="O209" s="167">
        <v>4</v>
      </c>
      <c r="P209" s="16" t="s">
        <v>96</v>
      </c>
    </row>
    <row r="210" spans="4:18" s="16" customFormat="1" ht="15.75" customHeight="1">
      <c r="D210" s="168"/>
      <c r="E210" s="168" t="s">
        <v>334</v>
      </c>
      <c r="G210" s="169"/>
      <c r="P210" s="168" t="s">
        <v>96</v>
      </c>
      <c r="Q210" s="168" t="s">
        <v>89</v>
      </c>
      <c r="R210" s="168" t="s">
        <v>98</v>
      </c>
    </row>
    <row r="211" spans="4:18" s="16" customFormat="1" ht="15.75" customHeight="1">
      <c r="D211" s="170"/>
      <c r="E211" s="170" t="s">
        <v>371</v>
      </c>
      <c r="G211" s="171">
        <v>20.24815</v>
      </c>
      <c r="P211" s="170" t="s">
        <v>96</v>
      </c>
      <c r="Q211" s="170" t="s">
        <v>96</v>
      </c>
      <c r="R211" s="170" t="s">
        <v>98</v>
      </c>
    </row>
    <row r="212" spans="4:18" s="16" customFormat="1" ht="15.75" customHeight="1">
      <c r="D212" s="170"/>
      <c r="E212" s="170" t="s">
        <v>372</v>
      </c>
      <c r="G212" s="171">
        <v>1.472625</v>
      </c>
      <c r="P212" s="170" t="s">
        <v>96</v>
      </c>
      <c r="Q212" s="170" t="s">
        <v>96</v>
      </c>
      <c r="R212" s="170" t="s">
        <v>98</v>
      </c>
    </row>
    <row r="213" spans="4:18" s="16" customFormat="1" ht="15.75" customHeight="1">
      <c r="D213" s="172"/>
      <c r="E213" s="172" t="s">
        <v>101</v>
      </c>
      <c r="G213" s="173">
        <v>21.720775</v>
      </c>
      <c r="P213" s="172" t="s">
        <v>96</v>
      </c>
      <c r="Q213" s="172" t="s">
        <v>102</v>
      </c>
      <c r="R213" s="172" t="s">
        <v>98</v>
      </c>
    </row>
    <row r="214" spans="1:16" s="16" customFormat="1" ht="13.5" customHeight="1">
      <c r="A214" s="162" t="s">
        <v>373</v>
      </c>
      <c r="B214" s="162" t="s">
        <v>91</v>
      </c>
      <c r="C214" s="162" t="s">
        <v>208</v>
      </c>
      <c r="D214" s="16" t="s">
        <v>374</v>
      </c>
      <c r="E214" s="163" t="s">
        <v>375</v>
      </c>
      <c r="F214" s="162" t="s">
        <v>177</v>
      </c>
      <c r="G214" s="164">
        <v>0.138</v>
      </c>
      <c r="H214" s="165"/>
      <c r="I214" s="165">
        <f>ROUND(G214*H214,2)</f>
        <v>0</v>
      </c>
      <c r="J214" s="166">
        <v>1.04887</v>
      </c>
      <c r="K214" s="164">
        <f>G214*J214</f>
        <v>0.14474406</v>
      </c>
      <c r="L214" s="166">
        <v>0</v>
      </c>
      <c r="M214" s="164">
        <f>G214*L214</f>
        <v>0</v>
      </c>
      <c r="N214" s="187" t="s">
        <v>2202</v>
      </c>
      <c r="O214" s="167">
        <v>4</v>
      </c>
      <c r="P214" s="16" t="s">
        <v>96</v>
      </c>
    </row>
    <row r="215" spans="4:18" s="16" customFormat="1" ht="15.75" customHeight="1">
      <c r="D215" s="168"/>
      <c r="E215" s="168" t="s">
        <v>334</v>
      </c>
      <c r="G215" s="169"/>
      <c r="P215" s="168" t="s">
        <v>96</v>
      </c>
      <c r="Q215" s="168" t="s">
        <v>89</v>
      </c>
      <c r="R215" s="168" t="s">
        <v>98</v>
      </c>
    </row>
    <row r="216" spans="4:18" s="16" customFormat="1" ht="15.75" customHeight="1">
      <c r="D216" s="170"/>
      <c r="E216" s="170" t="s">
        <v>376</v>
      </c>
      <c r="G216" s="171">
        <v>0.138</v>
      </c>
      <c r="P216" s="170" t="s">
        <v>96</v>
      </c>
      <c r="Q216" s="170" t="s">
        <v>96</v>
      </c>
      <c r="R216" s="170" t="s">
        <v>98</v>
      </c>
    </row>
    <row r="217" spans="4:18" s="16" customFormat="1" ht="15.75" customHeight="1">
      <c r="D217" s="172"/>
      <c r="E217" s="172" t="s">
        <v>101</v>
      </c>
      <c r="G217" s="173">
        <v>0.138</v>
      </c>
      <c r="P217" s="172" t="s">
        <v>96</v>
      </c>
      <c r="Q217" s="172" t="s">
        <v>102</v>
      </c>
      <c r="R217" s="172" t="s">
        <v>98</v>
      </c>
    </row>
    <row r="218" spans="1:16" s="16" customFormat="1" ht="13.5" customHeight="1">
      <c r="A218" s="162" t="s">
        <v>377</v>
      </c>
      <c r="B218" s="162" t="s">
        <v>91</v>
      </c>
      <c r="C218" s="162" t="s">
        <v>208</v>
      </c>
      <c r="D218" s="16" t="s">
        <v>378</v>
      </c>
      <c r="E218" s="163" t="s">
        <v>379</v>
      </c>
      <c r="F218" s="162" t="s">
        <v>177</v>
      </c>
      <c r="G218" s="164">
        <v>0.338</v>
      </c>
      <c r="H218" s="165"/>
      <c r="I218" s="165">
        <f>ROUND(G218*H218,2)</f>
        <v>0</v>
      </c>
      <c r="J218" s="166">
        <v>1.05306</v>
      </c>
      <c r="K218" s="164">
        <f>G218*J218</f>
        <v>0.35593428000000005</v>
      </c>
      <c r="L218" s="166">
        <v>0</v>
      </c>
      <c r="M218" s="164">
        <f>G218*L218</f>
        <v>0</v>
      </c>
      <c r="N218" s="187" t="s">
        <v>2202</v>
      </c>
      <c r="O218" s="167">
        <v>4</v>
      </c>
      <c r="P218" s="16" t="s">
        <v>96</v>
      </c>
    </row>
    <row r="219" spans="4:18" s="16" customFormat="1" ht="15.75" customHeight="1">
      <c r="D219" s="168"/>
      <c r="E219" s="168" t="s">
        <v>334</v>
      </c>
      <c r="G219" s="169"/>
      <c r="P219" s="168" t="s">
        <v>96</v>
      </c>
      <c r="Q219" s="168" t="s">
        <v>89</v>
      </c>
      <c r="R219" s="168" t="s">
        <v>98</v>
      </c>
    </row>
    <row r="220" spans="4:18" s="16" customFormat="1" ht="15.75" customHeight="1">
      <c r="D220" s="170"/>
      <c r="E220" s="170" t="s">
        <v>380</v>
      </c>
      <c r="G220" s="171">
        <v>0.338</v>
      </c>
      <c r="P220" s="170" t="s">
        <v>96</v>
      </c>
      <c r="Q220" s="170" t="s">
        <v>96</v>
      </c>
      <c r="R220" s="170" t="s">
        <v>98</v>
      </c>
    </row>
    <row r="221" spans="4:18" s="16" customFormat="1" ht="15.75" customHeight="1">
      <c r="D221" s="172"/>
      <c r="E221" s="172" t="s">
        <v>101</v>
      </c>
      <c r="G221" s="173">
        <v>0.338</v>
      </c>
      <c r="P221" s="172" t="s">
        <v>96</v>
      </c>
      <c r="Q221" s="172" t="s">
        <v>102</v>
      </c>
      <c r="R221" s="172" t="s">
        <v>98</v>
      </c>
    </row>
    <row r="222" spans="1:16" s="16" customFormat="1" ht="13.5" customHeight="1">
      <c r="A222" s="162" t="s">
        <v>381</v>
      </c>
      <c r="B222" s="162" t="s">
        <v>91</v>
      </c>
      <c r="C222" s="162" t="s">
        <v>208</v>
      </c>
      <c r="D222" s="16" t="s">
        <v>382</v>
      </c>
      <c r="E222" s="163" t="s">
        <v>383</v>
      </c>
      <c r="F222" s="162" t="s">
        <v>95</v>
      </c>
      <c r="G222" s="164">
        <v>86.025</v>
      </c>
      <c r="H222" s="165"/>
      <c r="I222" s="165">
        <f>ROUND(G222*H222,2)</f>
        <v>0</v>
      </c>
      <c r="J222" s="166">
        <v>0.01288</v>
      </c>
      <c r="K222" s="164">
        <f>G222*J222</f>
        <v>1.1080020000000002</v>
      </c>
      <c r="L222" s="166">
        <v>0</v>
      </c>
      <c r="M222" s="164">
        <f>G222*L222</f>
        <v>0</v>
      </c>
      <c r="N222" s="187" t="s">
        <v>2203</v>
      </c>
      <c r="O222" s="167">
        <v>4</v>
      </c>
      <c r="P222" s="16" t="s">
        <v>96</v>
      </c>
    </row>
    <row r="223" spans="4:18" s="16" customFormat="1" ht="15.75" customHeight="1">
      <c r="D223" s="168"/>
      <c r="E223" s="168" t="s">
        <v>334</v>
      </c>
      <c r="G223" s="169"/>
      <c r="P223" s="168" t="s">
        <v>96</v>
      </c>
      <c r="Q223" s="168" t="s">
        <v>89</v>
      </c>
      <c r="R223" s="168" t="s">
        <v>98</v>
      </c>
    </row>
    <row r="224" spans="4:18" s="16" customFormat="1" ht="15.75" customHeight="1">
      <c r="D224" s="170"/>
      <c r="E224" s="170" t="s">
        <v>384</v>
      </c>
      <c r="G224" s="171">
        <v>79.82</v>
      </c>
      <c r="P224" s="170" t="s">
        <v>96</v>
      </c>
      <c r="Q224" s="170" t="s">
        <v>96</v>
      </c>
      <c r="R224" s="170" t="s">
        <v>98</v>
      </c>
    </row>
    <row r="225" spans="4:18" s="16" customFormat="1" ht="15.75" customHeight="1">
      <c r="D225" s="170"/>
      <c r="E225" s="170" t="s">
        <v>385</v>
      </c>
      <c r="G225" s="171">
        <v>6.205</v>
      </c>
      <c r="P225" s="170" t="s">
        <v>96</v>
      </c>
      <c r="Q225" s="170" t="s">
        <v>96</v>
      </c>
      <c r="R225" s="170" t="s">
        <v>98</v>
      </c>
    </row>
    <row r="226" spans="4:18" s="16" customFormat="1" ht="15.75" customHeight="1">
      <c r="D226" s="172"/>
      <c r="E226" s="172" t="s">
        <v>101</v>
      </c>
      <c r="G226" s="173">
        <v>86.025</v>
      </c>
      <c r="P226" s="172" t="s">
        <v>96</v>
      </c>
      <c r="Q226" s="172" t="s">
        <v>102</v>
      </c>
      <c r="R226" s="172" t="s">
        <v>98</v>
      </c>
    </row>
    <row r="227" spans="1:16" s="16" customFormat="1" ht="13.5" customHeight="1">
      <c r="A227" s="162" t="s">
        <v>386</v>
      </c>
      <c r="B227" s="162" t="s">
        <v>91</v>
      </c>
      <c r="C227" s="162" t="s">
        <v>208</v>
      </c>
      <c r="D227" s="16" t="s">
        <v>387</v>
      </c>
      <c r="E227" s="163" t="s">
        <v>388</v>
      </c>
      <c r="F227" s="162" t="s">
        <v>95</v>
      </c>
      <c r="G227" s="164">
        <v>86.025</v>
      </c>
      <c r="H227" s="165"/>
      <c r="I227" s="165">
        <f>ROUND(G227*H227,2)</f>
        <v>0</v>
      </c>
      <c r="J227" s="166">
        <v>0</v>
      </c>
      <c r="K227" s="164">
        <f>G227*J227</f>
        <v>0</v>
      </c>
      <c r="L227" s="166">
        <v>0</v>
      </c>
      <c r="M227" s="164">
        <f>G227*L227</f>
        <v>0</v>
      </c>
      <c r="N227" s="187" t="s">
        <v>2203</v>
      </c>
      <c r="O227" s="167">
        <v>4</v>
      </c>
      <c r="P227" s="16" t="s">
        <v>96</v>
      </c>
    </row>
    <row r="228" spans="1:16" s="16" customFormat="1" ht="13.5" customHeight="1">
      <c r="A228" s="162" t="s">
        <v>389</v>
      </c>
      <c r="B228" s="162" t="s">
        <v>91</v>
      </c>
      <c r="C228" s="162" t="s">
        <v>390</v>
      </c>
      <c r="D228" s="16" t="s">
        <v>391</v>
      </c>
      <c r="E228" s="163" t="s">
        <v>392</v>
      </c>
      <c r="F228" s="162" t="s">
        <v>95</v>
      </c>
      <c r="G228" s="164">
        <v>790.5</v>
      </c>
      <c r="H228" s="165"/>
      <c r="I228" s="165">
        <f>ROUND(G228*H228,2)</f>
        <v>0</v>
      </c>
      <c r="J228" s="166">
        <v>0</v>
      </c>
      <c r="K228" s="164">
        <f>G228*J228</f>
        <v>0</v>
      </c>
      <c r="L228" s="166">
        <v>0</v>
      </c>
      <c r="M228" s="164">
        <f>G228*L228</f>
        <v>0</v>
      </c>
      <c r="N228" s="187" t="s">
        <v>2202</v>
      </c>
      <c r="O228" s="167">
        <v>4</v>
      </c>
      <c r="P228" s="16" t="s">
        <v>96</v>
      </c>
    </row>
    <row r="229" spans="4:18" s="16" customFormat="1" ht="15.75" customHeight="1">
      <c r="D229" s="170"/>
      <c r="E229" s="170" t="s">
        <v>393</v>
      </c>
      <c r="G229" s="171">
        <v>790.5</v>
      </c>
      <c r="P229" s="170" t="s">
        <v>96</v>
      </c>
      <c r="Q229" s="170" t="s">
        <v>96</v>
      </c>
      <c r="R229" s="170" t="s">
        <v>98</v>
      </c>
    </row>
    <row r="230" spans="4:18" s="16" customFormat="1" ht="15.75" customHeight="1">
      <c r="D230" s="172"/>
      <c r="E230" s="172" t="s">
        <v>101</v>
      </c>
      <c r="G230" s="173">
        <v>790.5</v>
      </c>
      <c r="P230" s="172" t="s">
        <v>96</v>
      </c>
      <c r="Q230" s="172" t="s">
        <v>102</v>
      </c>
      <c r="R230" s="172" t="s">
        <v>98</v>
      </c>
    </row>
    <row r="231" spans="1:16" s="16" customFormat="1" ht="13.5" customHeight="1">
      <c r="A231" s="162" t="s">
        <v>394</v>
      </c>
      <c r="B231" s="162" t="s">
        <v>91</v>
      </c>
      <c r="C231" s="162" t="s">
        <v>390</v>
      </c>
      <c r="D231" s="16" t="s">
        <v>395</v>
      </c>
      <c r="E231" s="163" t="s">
        <v>396</v>
      </c>
      <c r="F231" s="162" t="s">
        <v>95</v>
      </c>
      <c r="G231" s="164">
        <v>790.5</v>
      </c>
      <c r="H231" s="165"/>
      <c r="I231" s="165">
        <f>ROUND(G231*H231,2)</f>
        <v>0</v>
      </c>
      <c r="J231" s="166">
        <v>0</v>
      </c>
      <c r="K231" s="164">
        <f>G231*J231</f>
        <v>0</v>
      </c>
      <c r="L231" s="166">
        <v>0</v>
      </c>
      <c r="M231" s="164">
        <f>G231*L231</f>
        <v>0</v>
      </c>
      <c r="N231" s="187" t="s">
        <v>2202</v>
      </c>
      <c r="O231" s="167">
        <v>4</v>
      </c>
      <c r="P231" s="16" t="s">
        <v>96</v>
      </c>
    </row>
    <row r="232" spans="4:18" s="16" customFormat="1" ht="15.75" customHeight="1">
      <c r="D232" s="170"/>
      <c r="E232" s="170" t="s">
        <v>393</v>
      </c>
      <c r="G232" s="171">
        <v>790.5</v>
      </c>
      <c r="P232" s="170" t="s">
        <v>96</v>
      </c>
      <c r="Q232" s="170" t="s">
        <v>96</v>
      </c>
      <c r="R232" s="170" t="s">
        <v>98</v>
      </c>
    </row>
    <row r="233" spans="4:18" s="16" customFormat="1" ht="15.75" customHeight="1">
      <c r="D233" s="172"/>
      <c r="E233" s="172" t="s">
        <v>101</v>
      </c>
      <c r="G233" s="173">
        <v>790.5</v>
      </c>
      <c r="P233" s="172" t="s">
        <v>96</v>
      </c>
      <c r="Q233" s="172" t="s">
        <v>102</v>
      </c>
      <c r="R233" s="172" t="s">
        <v>98</v>
      </c>
    </row>
    <row r="234" spans="1:16" s="16" customFormat="1" ht="13.5" customHeight="1">
      <c r="A234" s="162" t="s">
        <v>397</v>
      </c>
      <c r="B234" s="162" t="s">
        <v>91</v>
      </c>
      <c r="C234" s="162" t="s">
        <v>208</v>
      </c>
      <c r="D234" s="16" t="s">
        <v>398</v>
      </c>
      <c r="E234" s="163" t="s">
        <v>399</v>
      </c>
      <c r="F234" s="162" t="s">
        <v>177</v>
      </c>
      <c r="G234" s="164">
        <v>10.277</v>
      </c>
      <c r="H234" s="165"/>
      <c r="I234" s="165">
        <f>ROUND(G234*H234,2)</f>
        <v>0</v>
      </c>
      <c r="J234" s="166">
        <v>1.05306</v>
      </c>
      <c r="K234" s="164">
        <f>G234*J234</f>
        <v>10.82229762</v>
      </c>
      <c r="L234" s="166">
        <v>0</v>
      </c>
      <c r="M234" s="164">
        <f>G234*L234</f>
        <v>0</v>
      </c>
      <c r="N234" s="187" t="s">
        <v>2202</v>
      </c>
      <c r="O234" s="167">
        <v>4</v>
      </c>
      <c r="P234" s="16" t="s">
        <v>96</v>
      </c>
    </row>
    <row r="235" spans="4:18" s="16" customFormat="1" ht="15.75" customHeight="1">
      <c r="D235" s="170"/>
      <c r="E235" s="170" t="s">
        <v>400</v>
      </c>
      <c r="G235" s="171">
        <v>10.2765</v>
      </c>
      <c r="P235" s="170" t="s">
        <v>96</v>
      </c>
      <c r="Q235" s="170" t="s">
        <v>96</v>
      </c>
      <c r="R235" s="170" t="s">
        <v>98</v>
      </c>
    </row>
    <row r="236" spans="4:18" s="16" customFormat="1" ht="15.75" customHeight="1">
      <c r="D236" s="172"/>
      <c r="E236" s="172" t="s">
        <v>101</v>
      </c>
      <c r="G236" s="173">
        <v>10.2765</v>
      </c>
      <c r="P236" s="172" t="s">
        <v>96</v>
      </c>
      <c r="Q236" s="172" t="s">
        <v>102</v>
      </c>
      <c r="R236" s="172" t="s">
        <v>98</v>
      </c>
    </row>
    <row r="237" spans="2:16" s="134" customFormat="1" ht="12.75" customHeight="1">
      <c r="B237" s="139" t="s">
        <v>49</v>
      </c>
      <c r="D237" s="140" t="s">
        <v>114</v>
      </c>
      <c r="E237" s="140" t="s">
        <v>401</v>
      </c>
      <c r="I237" s="141">
        <f>SUM(I238:I253)</f>
        <v>0</v>
      </c>
      <c r="K237" s="142">
        <f>SUM(K238:K253)</f>
        <v>876.6659999999999</v>
      </c>
      <c r="M237" s="142">
        <f>SUM(M238:M253)</f>
        <v>0</v>
      </c>
      <c r="P237" s="140" t="s">
        <v>89</v>
      </c>
    </row>
    <row r="238" spans="1:16" s="16" customFormat="1" ht="13.5" customHeight="1">
      <c r="A238" s="162" t="s">
        <v>402</v>
      </c>
      <c r="B238" s="162" t="s">
        <v>91</v>
      </c>
      <c r="C238" s="162" t="s">
        <v>92</v>
      </c>
      <c r="D238" s="16" t="s">
        <v>403</v>
      </c>
      <c r="E238" s="163" t="s">
        <v>404</v>
      </c>
      <c r="F238" s="162" t="s">
        <v>95</v>
      </c>
      <c r="G238" s="164">
        <v>840</v>
      </c>
      <c r="H238" s="165"/>
      <c r="I238" s="165">
        <f>ROUND(G238*H238,2)</f>
        <v>0</v>
      </c>
      <c r="J238" s="166">
        <v>0.06</v>
      </c>
      <c r="K238" s="164">
        <f>G238*J238</f>
        <v>50.4</v>
      </c>
      <c r="L238" s="166">
        <v>0</v>
      </c>
      <c r="M238" s="164">
        <f>G238*L238</f>
        <v>0</v>
      </c>
      <c r="N238" s="187" t="s">
        <v>2202</v>
      </c>
      <c r="O238" s="167">
        <v>4</v>
      </c>
      <c r="P238" s="16" t="s">
        <v>96</v>
      </c>
    </row>
    <row r="239" spans="4:18" s="16" customFormat="1" ht="15.75" customHeight="1">
      <c r="D239" s="170"/>
      <c r="E239" s="170" t="s">
        <v>405</v>
      </c>
      <c r="G239" s="171">
        <v>840</v>
      </c>
      <c r="P239" s="170" t="s">
        <v>96</v>
      </c>
      <c r="Q239" s="170" t="s">
        <v>96</v>
      </c>
      <c r="R239" s="170" t="s">
        <v>98</v>
      </c>
    </row>
    <row r="240" spans="4:18" s="16" customFormat="1" ht="15.75" customHeight="1">
      <c r="D240" s="172"/>
      <c r="E240" s="172" t="s">
        <v>101</v>
      </c>
      <c r="G240" s="173">
        <v>840</v>
      </c>
      <c r="P240" s="172" t="s">
        <v>96</v>
      </c>
      <c r="Q240" s="172" t="s">
        <v>102</v>
      </c>
      <c r="R240" s="172" t="s">
        <v>98</v>
      </c>
    </row>
    <row r="241" spans="1:16" s="16" customFormat="1" ht="13.5" customHeight="1">
      <c r="A241" s="162" t="s">
        <v>406</v>
      </c>
      <c r="B241" s="162" t="s">
        <v>91</v>
      </c>
      <c r="C241" s="162" t="s">
        <v>92</v>
      </c>
      <c r="D241" s="16" t="s">
        <v>407</v>
      </c>
      <c r="E241" s="163" t="s">
        <v>408</v>
      </c>
      <c r="F241" s="162" t="s">
        <v>95</v>
      </c>
      <c r="G241" s="164">
        <v>840</v>
      </c>
      <c r="H241" s="165"/>
      <c r="I241" s="165">
        <f>ROUND(G241*H241,2)</f>
        <v>0</v>
      </c>
      <c r="J241" s="166">
        <v>0.2</v>
      </c>
      <c r="K241" s="164">
        <f>G241*J241</f>
        <v>168</v>
      </c>
      <c r="L241" s="166">
        <v>0</v>
      </c>
      <c r="M241" s="164">
        <f>G241*L241</f>
        <v>0</v>
      </c>
      <c r="N241" s="187" t="s">
        <v>2202</v>
      </c>
      <c r="O241" s="167">
        <v>4</v>
      </c>
      <c r="P241" s="16" t="s">
        <v>96</v>
      </c>
    </row>
    <row r="242" spans="4:18" s="16" customFormat="1" ht="15.75" customHeight="1">
      <c r="D242" s="170"/>
      <c r="E242" s="170" t="s">
        <v>409</v>
      </c>
      <c r="G242" s="171">
        <v>840</v>
      </c>
      <c r="P242" s="170" t="s">
        <v>96</v>
      </c>
      <c r="Q242" s="170" t="s">
        <v>96</v>
      </c>
      <c r="R242" s="170" t="s">
        <v>98</v>
      </c>
    </row>
    <row r="243" spans="4:18" s="16" customFormat="1" ht="15.75" customHeight="1">
      <c r="D243" s="172"/>
      <c r="E243" s="172" t="s">
        <v>101</v>
      </c>
      <c r="G243" s="173">
        <v>840</v>
      </c>
      <c r="P243" s="172" t="s">
        <v>96</v>
      </c>
      <c r="Q243" s="172" t="s">
        <v>102</v>
      </c>
      <c r="R243" s="172" t="s">
        <v>98</v>
      </c>
    </row>
    <row r="244" spans="1:16" s="16" customFormat="1" ht="13.5" customHeight="1">
      <c r="A244" s="162" t="s">
        <v>410</v>
      </c>
      <c r="B244" s="162" t="s">
        <v>91</v>
      </c>
      <c r="C244" s="162" t="s">
        <v>92</v>
      </c>
      <c r="D244" s="16" t="s">
        <v>411</v>
      </c>
      <c r="E244" s="163" t="s">
        <v>412</v>
      </c>
      <c r="F244" s="162" t="s">
        <v>95</v>
      </c>
      <c r="G244" s="164">
        <v>840</v>
      </c>
      <c r="H244" s="165"/>
      <c r="I244" s="165">
        <f>ROUND(G244*H244,2)</f>
        <v>0</v>
      </c>
      <c r="J244" s="166">
        <v>0.1</v>
      </c>
      <c r="K244" s="164">
        <f>G244*J244</f>
        <v>84</v>
      </c>
      <c r="L244" s="166">
        <v>0</v>
      </c>
      <c r="M244" s="164">
        <f>G244*L244</f>
        <v>0</v>
      </c>
      <c r="N244" s="187" t="s">
        <v>2202</v>
      </c>
      <c r="O244" s="167">
        <v>4</v>
      </c>
      <c r="P244" s="16" t="s">
        <v>96</v>
      </c>
    </row>
    <row r="245" spans="4:18" s="16" customFormat="1" ht="15.75" customHeight="1">
      <c r="D245" s="170"/>
      <c r="E245" s="170" t="s">
        <v>409</v>
      </c>
      <c r="G245" s="171">
        <v>840</v>
      </c>
      <c r="P245" s="170" t="s">
        <v>96</v>
      </c>
      <c r="Q245" s="170" t="s">
        <v>96</v>
      </c>
      <c r="R245" s="170" t="s">
        <v>98</v>
      </c>
    </row>
    <row r="246" spans="4:18" s="16" customFormat="1" ht="15.75" customHeight="1">
      <c r="D246" s="172"/>
      <c r="E246" s="172" t="s">
        <v>101</v>
      </c>
      <c r="G246" s="173">
        <v>840</v>
      </c>
      <c r="P246" s="172" t="s">
        <v>96</v>
      </c>
      <c r="Q246" s="172" t="s">
        <v>102</v>
      </c>
      <c r="R246" s="172" t="s">
        <v>98</v>
      </c>
    </row>
    <row r="247" spans="1:16" s="16" customFormat="1" ht="13.5" customHeight="1">
      <c r="A247" s="162" t="s">
        <v>413</v>
      </c>
      <c r="B247" s="162" t="s">
        <v>91</v>
      </c>
      <c r="C247" s="162" t="s">
        <v>92</v>
      </c>
      <c r="D247" s="16" t="s">
        <v>414</v>
      </c>
      <c r="E247" s="163" t="s">
        <v>415</v>
      </c>
      <c r="F247" s="162" t="s">
        <v>95</v>
      </c>
      <c r="G247" s="164">
        <v>840</v>
      </c>
      <c r="H247" s="165"/>
      <c r="I247" s="165">
        <f>ROUND(G247*H247,2)</f>
        <v>0</v>
      </c>
      <c r="J247" s="166">
        <v>0.4</v>
      </c>
      <c r="K247" s="164">
        <f>G247*J247</f>
        <v>336</v>
      </c>
      <c r="L247" s="166">
        <v>0</v>
      </c>
      <c r="M247" s="164">
        <f>G247*L247</f>
        <v>0</v>
      </c>
      <c r="N247" s="187" t="s">
        <v>2202</v>
      </c>
      <c r="O247" s="167">
        <v>4</v>
      </c>
      <c r="P247" s="16" t="s">
        <v>96</v>
      </c>
    </row>
    <row r="248" spans="4:18" s="16" customFormat="1" ht="15.75" customHeight="1">
      <c r="D248" s="170"/>
      <c r="E248" s="170" t="s">
        <v>409</v>
      </c>
      <c r="G248" s="171">
        <v>840</v>
      </c>
      <c r="P248" s="170" t="s">
        <v>96</v>
      </c>
      <c r="Q248" s="170" t="s">
        <v>96</v>
      </c>
      <c r="R248" s="170" t="s">
        <v>98</v>
      </c>
    </row>
    <row r="249" spans="4:18" s="16" customFormat="1" ht="15.75" customHeight="1">
      <c r="D249" s="172"/>
      <c r="E249" s="172" t="s">
        <v>101</v>
      </c>
      <c r="G249" s="173">
        <v>840</v>
      </c>
      <c r="P249" s="172" t="s">
        <v>96</v>
      </c>
      <c r="Q249" s="172" t="s">
        <v>102</v>
      </c>
      <c r="R249" s="172" t="s">
        <v>98</v>
      </c>
    </row>
    <row r="250" spans="1:16" s="16" customFormat="1" ht="13.5" customHeight="1">
      <c r="A250" s="162" t="s">
        <v>416</v>
      </c>
      <c r="B250" s="162" t="s">
        <v>91</v>
      </c>
      <c r="C250" s="162" t="s">
        <v>92</v>
      </c>
      <c r="D250" s="16" t="s">
        <v>417</v>
      </c>
      <c r="E250" s="163" t="s">
        <v>418</v>
      </c>
      <c r="F250" s="162" t="s">
        <v>95</v>
      </c>
      <c r="G250" s="164">
        <v>840</v>
      </c>
      <c r="H250" s="165"/>
      <c r="I250" s="165">
        <f>ROUND(G250*H250,2)</f>
        <v>0</v>
      </c>
      <c r="J250" s="166">
        <v>0.08565</v>
      </c>
      <c r="K250" s="164">
        <f>G250*J250</f>
        <v>71.946</v>
      </c>
      <c r="L250" s="166">
        <v>0</v>
      </c>
      <c r="M250" s="164">
        <f>G250*L250</f>
        <v>0</v>
      </c>
      <c r="N250" s="187" t="s">
        <v>2202</v>
      </c>
      <c r="O250" s="167">
        <v>4</v>
      </c>
      <c r="P250" s="16" t="s">
        <v>96</v>
      </c>
    </row>
    <row r="251" spans="4:18" s="16" customFormat="1" ht="15.75" customHeight="1">
      <c r="D251" s="170"/>
      <c r="E251" s="170" t="s">
        <v>409</v>
      </c>
      <c r="G251" s="171">
        <v>840</v>
      </c>
      <c r="P251" s="170" t="s">
        <v>96</v>
      </c>
      <c r="Q251" s="170" t="s">
        <v>96</v>
      </c>
      <c r="R251" s="170" t="s">
        <v>98</v>
      </c>
    </row>
    <row r="252" spans="4:18" s="16" customFormat="1" ht="15.75" customHeight="1">
      <c r="D252" s="172"/>
      <c r="E252" s="172" t="s">
        <v>101</v>
      </c>
      <c r="G252" s="173">
        <v>840</v>
      </c>
      <c r="P252" s="172" t="s">
        <v>96</v>
      </c>
      <c r="Q252" s="172" t="s">
        <v>102</v>
      </c>
      <c r="R252" s="172" t="s">
        <v>98</v>
      </c>
    </row>
    <row r="253" spans="1:16" s="16" customFormat="1" ht="13.5" customHeight="1">
      <c r="A253" s="174" t="s">
        <v>419</v>
      </c>
      <c r="B253" s="174" t="s">
        <v>327</v>
      </c>
      <c r="C253" s="174" t="s">
        <v>328</v>
      </c>
      <c r="D253" s="175" t="s">
        <v>420</v>
      </c>
      <c r="E253" s="176" t="s">
        <v>421</v>
      </c>
      <c r="F253" s="174" t="s">
        <v>95</v>
      </c>
      <c r="G253" s="177">
        <v>924</v>
      </c>
      <c r="H253" s="178"/>
      <c r="I253" s="178">
        <f>ROUND(G253*H253,2)</f>
        <v>0</v>
      </c>
      <c r="J253" s="179">
        <v>0.18</v>
      </c>
      <c r="K253" s="177">
        <f>G253*J253</f>
        <v>166.32</v>
      </c>
      <c r="L253" s="179">
        <v>0</v>
      </c>
      <c r="M253" s="177">
        <f>G253*L253</f>
        <v>0</v>
      </c>
      <c r="N253" s="187" t="s">
        <v>2203</v>
      </c>
      <c r="O253" s="180">
        <v>8</v>
      </c>
      <c r="P253" s="175" t="s">
        <v>96</v>
      </c>
    </row>
    <row r="254" spans="2:16" s="134" customFormat="1" ht="12.75" customHeight="1">
      <c r="B254" s="139" t="s">
        <v>49</v>
      </c>
      <c r="D254" s="140" t="s">
        <v>119</v>
      </c>
      <c r="E254" s="140" t="s">
        <v>422</v>
      </c>
      <c r="I254" s="141">
        <f>SUM(I255:I388)</f>
        <v>0</v>
      </c>
      <c r="K254" s="142">
        <f>SUM(K255:K388)</f>
        <v>2805.44064693</v>
      </c>
      <c r="M254" s="142">
        <f>SUM(M255:M388)</f>
        <v>0</v>
      </c>
      <c r="P254" s="140" t="s">
        <v>89</v>
      </c>
    </row>
    <row r="255" spans="1:16" s="16" customFormat="1" ht="24" customHeight="1">
      <c r="A255" s="162" t="s">
        <v>423</v>
      </c>
      <c r="B255" s="162" t="s">
        <v>91</v>
      </c>
      <c r="C255" s="162" t="s">
        <v>208</v>
      </c>
      <c r="D255" s="16" t="s">
        <v>424</v>
      </c>
      <c r="E255" s="163" t="s">
        <v>425</v>
      </c>
      <c r="F255" s="162" t="s">
        <v>95</v>
      </c>
      <c r="G255" s="164">
        <v>143.18</v>
      </c>
      <c r="H255" s="165"/>
      <c r="I255" s="165">
        <f>ROUND(G255*H255,2)</f>
        <v>0</v>
      </c>
      <c r="J255" s="166">
        <v>0.00489</v>
      </c>
      <c r="K255" s="164">
        <f>G255*J255</f>
        <v>0.7001502000000001</v>
      </c>
      <c r="L255" s="166">
        <v>0</v>
      </c>
      <c r="M255" s="164">
        <f>G255*L255</f>
        <v>0</v>
      </c>
      <c r="N255" s="187" t="s">
        <v>2202</v>
      </c>
      <c r="O255" s="167">
        <v>4</v>
      </c>
      <c r="P255" s="16" t="s">
        <v>96</v>
      </c>
    </row>
    <row r="256" spans="4:18" s="16" customFormat="1" ht="15.75" customHeight="1">
      <c r="D256" s="170"/>
      <c r="E256" s="170" t="s">
        <v>426</v>
      </c>
      <c r="G256" s="171">
        <v>143.18</v>
      </c>
      <c r="P256" s="170" t="s">
        <v>96</v>
      </c>
      <c r="Q256" s="170" t="s">
        <v>96</v>
      </c>
      <c r="R256" s="170" t="s">
        <v>98</v>
      </c>
    </row>
    <row r="257" spans="4:18" s="16" customFormat="1" ht="15.75" customHeight="1">
      <c r="D257" s="172"/>
      <c r="E257" s="172" t="s">
        <v>101</v>
      </c>
      <c r="G257" s="173">
        <v>143.18</v>
      </c>
      <c r="P257" s="172" t="s">
        <v>96</v>
      </c>
      <c r="Q257" s="172" t="s">
        <v>102</v>
      </c>
      <c r="R257" s="172" t="s">
        <v>98</v>
      </c>
    </row>
    <row r="258" spans="1:16" s="16" customFormat="1" ht="13.5" customHeight="1">
      <c r="A258" s="162" t="s">
        <v>427</v>
      </c>
      <c r="B258" s="162" t="s">
        <v>91</v>
      </c>
      <c r="C258" s="162" t="s">
        <v>208</v>
      </c>
      <c r="D258" s="16" t="s">
        <v>428</v>
      </c>
      <c r="E258" s="163" t="s">
        <v>429</v>
      </c>
      <c r="F258" s="162" t="s">
        <v>95</v>
      </c>
      <c r="G258" s="164">
        <v>143.18</v>
      </c>
      <c r="H258" s="165"/>
      <c r="I258" s="165">
        <f>ROUND(G258*H258,2)</f>
        <v>0</v>
      </c>
      <c r="J258" s="166">
        <v>0.00094</v>
      </c>
      <c r="K258" s="164">
        <f>G258*J258</f>
        <v>0.1345892</v>
      </c>
      <c r="L258" s="166">
        <v>0</v>
      </c>
      <c r="M258" s="164">
        <f>G258*L258</f>
        <v>0</v>
      </c>
      <c r="N258" s="187" t="s">
        <v>2202</v>
      </c>
      <c r="O258" s="167">
        <v>4</v>
      </c>
      <c r="P258" s="16" t="s">
        <v>96</v>
      </c>
    </row>
    <row r="259" spans="4:18" s="16" customFormat="1" ht="15.75" customHeight="1">
      <c r="D259" s="170"/>
      <c r="E259" s="170" t="s">
        <v>430</v>
      </c>
      <c r="G259" s="171">
        <v>143.18</v>
      </c>
      <c r="P259" s="170" t="s">
        <v>96</v>
      </c>
      <c r="Q259" s="170" t="s">
        <v>96</v>
      </c>
      <c r="R259" s="170" t="s">
        <v>98</v>
      </c>
    </row>
    <row r="260" spans="4:18" s="16" customFormat="1" ht="15.75" customHeight="1">
      <c r="D260" s="172"/>
      <c r="E260" s="172" t="s">
        <v>101</v>
      </c>
      <c r="G260" s="173">
        <v>143.18</v>
      </c>
      <c r="P260" s="172" t="s">
        <v>96</v>
      </c>
      <c r="Q260" s="172" t="s">
        <v>102</v>
      </c>
      <c r="R260" s="172" t="s">
        <v>98</v>
      </c>
    </row>
    <row r="261" spans="1:16" s="16" customFormat="1" ht="24" customHeight="1">
      <c r="A261" s="162" t="s">
        <v>431</v>
      </c>
      <c r="B261" s="162" t="s">
        <v>91</v>
      </c>
      <c r="C261" s="162" t="s">
        <v>208</v>
      </c>
      <c r="D261" s="16" t="s">
        <v>432</v>
      </c>
      <c r="E261" s="163" t="s">
        <v>433</v>
      </c>
      <c r="F261" s="162" t="s">
        <v>95</v>
      </c>
      <c r="G261" s="164">
        <v>1166</v>
      </c>
      <c r="H261" s="165"/>
      <c r="I261" s="165">
        <f>ROUND(G261*H261,2)</f>
        <v>0</v>
      </c>
      <c r="J261" s="166">
        <v>0.01575</v>
      </c>
      <c r="K261" s="164">
        <f>G261*J261</f>
        <v>18.3645</v>
      </c>
      <c r="L261" s="166">
        <v>0</v>
      </c>
      <c r="M261" s="164">
        <f>G261*L261</f>
        <v>0</v>
      </c>
      <c r="N261" s="187" t="s">
        <v>2202</v>
      </c>
      <c r="O261" s="167">
        <v>4</v>
      </c>
      <c r="P261" s="16" t="s">
        <v>96</v>
      </c>
    </row>
    <row r="262" spans="4:18" s="16" customFormat="1" ht="15.75" customHeight="1">
      <c r="D262" s="170"/>
      <c r="E262" s="170" t="s">
        <v>434</v>
      </c>
      <c r="G262" s="171">
        <v>1166</v>
      </c>
      <c r="P262" s="170" t="s">
        <v>96</v>
      </c>
      <c r="Q262" s="170" t="s">
        <v>96</v>
      </c>
      <c r="R262" s="170" t="s">
        <v>98</v>
      </c>
    </row>
    <row r="263" spans="4:18" s="16" customFormat="1" ht="15.75" customHeight="1">
      <c r="D263" s="172"/>
      <c r="E263" s="172" t="s">
        <v>101</v>
      </c>
      <c r="G263" s="173">
        <v>1166</v>
      </c>
      <c r="P263" s="172" t="s">
        <v>96</v>
      </c>
      <c r="Q263" s="172" t="s">
        <v>102</v>
      </c>
      <c r="R263" s="172" t="s">
        <v>98</v>
      </c>
    </row>
    <row r="264" spans="1:16" s="16" customFormat="1" ht="24" customHeight="1">
      <c r="A264" s="162" t="s">
        <v>435</v>
      </c>
      <c r="B264" s="162" t="s">
        <v>91</v>
      </c>
      <c r="C264" s="162" t="s">
        <v>208</v>
      </c>
      <c r="D264" s="16" t="s">
        <v>436</v>
      </c>
      <c r="E264" s="163" t="s">
        <v>437</v>
      </c>
      <c r="F264" s="162" t="s">
        <v>95</v>
      </c>
      <c r="G264" s="164">
        <v>2332</v>
      </c>
      <c r="H264" s="165"/>
      <c r="I264" s="165">
        <f>ROUND(G264*H264,2)</f>
        <v>0</v>
      </c>
      <c r="J264" s="166">
        <v>0.0079</v>
      </c>
      <c r="K264" s="164">
        <f>G264*J264</f>
        <v>18.422800000000002</v>
      </c>
      <c r="L264" s="166">
        <v>0</v>
      </c>
      <c r="M264" s="164">
        <f>G264*L264</f>
        <v>0</v>
      </c>
      <c r="N264" s="187" t="s">
        <v>2202</v>
      </c>
      <c r="O264" s="167">
        <v>4</v>
      </c>
      <c r="P264" s="16" t="s">
        <v>96</v>
      </c>
    </row>
    <row r="265" spans="1:16" s="16" customFormat="1" ht="13.5" customHeight="1">
      <c r="A265" s="162" t="s">
        <v>438</v>
      </c>
      <c r="B265" s="162" t="s">
        <v>91</v>
      </c>
      <c r="C265" s="162" t="s">
        <v>284</v>
      </c>
      <c r="D265" s="16" t="s">
        <v>439</v>
      </c>
      <c r="E265" s="163" t="s">
        <v>440</v>
      </c>
      <c r="F265" s="162" t="s">
        <v>95</v>
      </c>
      <c r="G265" s="164">
        <v>143.18</v>
      </c>
      <c r="H265" s="165"/>
      <c r="I265" s="165">
        <f>ROUND(G265*H265,2)</f>
        <v>0</v>
      </c>
      <c r="J265" s="166">
        <v>0.10712</v>
      </c>
      <c r="K265" s="164">
        <f>G265*J265</f>
        <v>15.337441600000002</v>
      </c>
      <c r="L265" s="166">
        <v>0</v>
      </c>
      <c r="M265" s="164">
        <f>G265*L265</f>
        <v>0</v>
      </c>
      <c r="N265" s="187" t="s">
        <v>2202</v>
      </c>
      <c r="O265" s="167">
        <v>4</v>
      </c>
      <c r="P265" s="16" t="s">
        <v>96</v>
      </c>
    </row>
    <row r="266" spans="4:18" s="16" customFormat="1" ht="15.75" customHeight="1">
      <c r="D266" s="170"/>
      <c r="E266" s="170" t="s">
        <v>441</v>
      </c>
      <c r="G266" s="171">
        <v>143.18</v>
      </c>
      <c r="P266" s="170" t="s">
        <v>96</v>
      </c>
      <c r="Q266" s="170" t="s">
        <v>96</v>
      </c>
      <c r="R266" s="170" t="s">
        <v>98</v>
      </c>
    </row>
    <row r="267" spans="4:18" s="16" customFormat="1" ht="15.75" customHeight="1">
      <c r="D267" s="172"/>
      <c r="E267" s="172" t="s">
        <v>101</v>
      </c>
      <c r="G267" s="173">
        <v>143.18</v>
      </c>
      <c r="P267" s="172" t="s">
        <v>96</v>
      </c>
      <c r="Q267" s="172" t="s">
        <v>102</v>
      </c>
      <c r="R267" s="172" t="s">
        <v>98</v>
      </c>
    </row>
    <row r="268" spans="1:16" s="16" customFormat="1" ht="24" customHeight="1">
      <c r="A268" s="162" t="s">
        <v>442</v>
      </c>
      <c r="B268" s="162" t="s">
        <v>91</v>
      </c>
      <c r="C268" s="162" t="s">
        <v>284</v>
      </c>
      <c r="D268" s="16" t="s">
        <v>443</v>
      </c>
      <c r="E268" s="163" t="s">
        <v>444</v>
      </c>
      <c r="F268" s="162" t="s">
        <v>95</v>
      </c>
      <c r="G268" s="164">
        <v>265.8</v>
      </c>
      <c r="H268" s="165"/>
      <c r="I268" s="165">
        <f>ROUND(G268*H268,2)</f>
        <v>0</v>
      </c>
      <c r="J268" s="166">
        <v>0.03103</v>
      </c>
      <c r="K268" s="164">
        <f>G268*J268</f>
        <v>8.247774</v>
      </c>
      <c r="L268" s="166">
        <v>0</v>
      </c>
      <c r="M268" s="164">
        <f>G268*L268</f>
        <v>0</v>
      </c>
      <c r="N268" s="187" t="s">
        <v>2203</v>
      </c>
      <c r="O268" s="167">
        <v>4</v>
      </c>
      <c r="P268" s="16" t="s">
        <v>96</v>
      </c>
    </row>
    <row r="269" spans="1:16" s="16" customFormat="1" ht="24" customHeight="1">
      <c r="A269" s="162" t="s">
        <v>445</v>
      </c>
      <c r="B269" s="162" t="s">
        <v>91</v>
      </c>
      <c r="C269" s="162" t="s">
        <v>284</v>
      </c>
      <c r="D269" s="16" t="s">
        <v>446</v>
      </c>
      <c r="E269" s="163" t="s">
        <v>447</v>
      </c>
      <c r="F269" s="162" t="s">
        <v>95</v>
      </c>
      <c r="G269" s="164">
        <v>65.89</v>
      </c>
      <c r="H269" s="165"/>
      <c r="I269" s="165">
        <f>ROUND(G269*H269,2)</f>
        <v>0</v>
      </c>
      <c r="J269" s="166">
        <v>0.03103</v>
      </c>
      <c r="K269" s="164">
        <f>G269*J269</f>
        <v>2.0445667</v>
      </c>
      <c r="L269" s="166">
        <v>0</v>
      </c>
      <c r="M269" s="164">
        <f>G269*L269</f>
        <v>0</v>
      </c>
      <c r="N269" s="187" t="s">
        <v>2203</v>
      </c>
      <c r="O269" s="167">
        <v>4</v>
      </c>
      <c r="P269" s="16" t="s">
        <v>96</v>
      </c>
    </row>
    <row r="270" spans="4:18" s="16" customFormat="1" ht="15.75" customHeight="1">
      <c r="D270" s="168"/>
      <c r="E270" s="168" t="s">
        <v>225</v>
      </c>
      <c r="G270" s="169"/>
      <c r="P270" s="168" t="s">
        <v>96</v>
      </c>
      <c r="Q270" s="168" t="s">
        <v>89</v>
      </c>
      <c r="R270" s="168" t="s">
        <v>98</v>
      </c>
    </row>
    <row r="271" spans="4:18" s="16" customFormat="1" ht="15.75" customHeight="1">
      <c r="D271" s="170"/>
      <c r="E271" s="170" t="s">
        <v>448</v>
      </c>
      <c r="G271" s="171">
        <v>65.89</v>
      </c>
      <c r="P271" s="170" t="s">
        <v>96</v>
      </c>
      <c r="Q271" s="170" t="s">
        <v>96</v>
      </c>
      <c r="R271" s="170" t="s">
        <v>98</v>
      </c>
    </row>
    <row r="272" spans="4:18" s="16" customFormat="1" ht="15.75" customHeight="1">
      <c r="D272" s="172"/>
      <c r="E272" s="172" t="s">
        <v>101</v>
      </c>
      <c r="G272" s="173">
        <v>65.89</v>
      </c>
      <c r="P272" s="172" t="s">
        <v>96</v>
      </c>
      <c r="Q272" s="172" t="s">
        <v>102</v>
      </c>
      <c r="R272" s="172" t="s">
        <v>98</v>
      </c>
    </row>
    <row r="273" spans="1:16" s="16" customFormat="1" ht="24" customHeight="1">
      <c r="A273" s="162" t="s">
        <v>449</v>
      </c>
      <c r="B273" s="162" t="s">
        <v>91</v>
      </c>
      <c r="C273" s="162" t="s">
        <v>208</v>
      </c>
      <c r="D273" s="16" t="s">
        <v>450</v>
      </c>
      <c r="E273" s="163" t="s">
        <v>451</v>
      </c>
      <c r="F273" s="162" t="s">
        <v>95</v>
      </c>
      <c r="G273" s="164">
        <v>1166</v>
      </c>
      <c r="H273" s="165"/>
      <c r="I273" s="165">
        <f>ROUND(G273*H273,2)</f>
        <v>0</v>
      </c>
      <c r="J273" s="166">
        <v>0.0061</v>
      </c>
      <c r="K273" s="164">
        <f>G273*J273</f>
        <v>7.1126000000000005</v>
      </c>
      <c r="L273" s="166">
        <v>0</v>
      </c>
      <c r="M273" s="164">
        <f>G273*L273</f>
        <v>0</v>
      </c>
      <c r="N273" s="187" t="s">
        <v>2202</v>
      </c>
      <c r="O273" s="167">
        <v>4</v>
      </c>
      <c r="P273" s="16" t="s">
        <v>96</v>
      </c>
    </row>
    <row r="274" spans="1:16" s="16" customFormat="1" ht="13.5" customHeight="1">
      <c r="A274" s="162" t="s">
        <v>452</v>
      </c>
      <c r="B274" s="162" t="s">
        <v>91</v>
      </c>
      <c r="C274" s="162" t="s">
        <v>208</v>
      </c>
      <c r="D274" s="16" t="s">
        <v>453</v>
      </c>
      <c r="E274" s="163" t="s">
        <v>454</v>
      </c>
      <c r="F274" s="162" t="s">
        <v>95</v>
      </c>
      <c r="G274" s="164">
        <v>2019.467</v>
      </c>
      <c r="H274" s="165"/>
      <c r="I274" s="165">
        <f>ROUND(G274*H274,2)</f>
        <v>0</v>
      </c>
      <c r="J274" s="166">
        <v>0.00489</v>
      </c>
      <c r="K274" s="164">
        <f>G274*J274</f>
        <v>9.875193630000002</v>
      </c>
      <c r="L274" s="166">
        <v>0</v>
      </c>
      <c r="M274" s="164">
        <f>G274*L274</f>
        <v>0</v>
      </c>
      <c r="N274" s="187" t="s">
        <v>2202</v>
      </c>
      <c r="O274" s="167">
        <v>4</v>
      </c>
      <c r="P274" s="16" t="s">
        <v>96</v>
      </c>
    </row>
    <row r="275" spans="4:18" s="16" customFormat="1" ht="15.75" customHeight="1">
      <c r="D275" s="170"/>
      <c r="E275" s="170" t="s">
        <v>455</v>
      </c>
      <c r="G275" s="171">
        <v>2019.4666</v>
      </c>
      <c r="P275" s="170" t="s">
        <v>96</v>
      </c>
      <c r="Q275" s="170" t="s">
        <v>96</v>
      </c>
      <c r="R275" s="170" t="s">
        <v>98</v>
      </c>
    </row>
    <row r="276" spans="4:18" s="16" customFormat="1" ht="15.75" customHeight="1">
      <c r="D276" s="172"/>
      <c r="E276" s="172" t="s">
        <v>101</v>
      </c>
      <c r="G276" s="173">
        <v>2019.4666</v>
      </c>
      <c r="P276" s="172" t="s">
        <v>96</v>
      </c>
      <c r="Q276" s="172" t="s">
        <v>102</v>
      </c>
      <c r="R276" s="172" t="s">
        <v>98</v>
      </c>
    </row>
    <row r="277" spans="1:16" s="16" customFormat="1" ht="24" customHeight="1">
      <c r="A277" s="162" t="s">
        <v>456</v>
      </c>
      <c r="B277" s="162" t="s">
        <v>91</v>
      </c>
      <c r="C277" s="162" t="s">
        <v>208</v>
      </c>
      <c r="D277" s="16" t="s">
        <v>457</v>
      </c>
      <c r="E277" s="163" t="s">
        <v>458</v>
      </c>
      <c r="F277" s="162" t="s">
        <v>95</v>
      </c>
      <c r="G277" s="164">
        <v>20194.666</v>
      </c>
      <c r="H277" s="165"/>
      <c r="I277" s="165">
        <f>ROUND(G277*H277,2)</f>
        <v>0</v>
      </c>
      <c r="J277" s="166">
        <v>0</v>
      </c>
      <c r="K277" s="164">
        <f>G277*J277</f>
        <v>0</v>
      </c>
      <c r="L277" s="166">
        <v>0</v>
      </c>
      <c r="M277" s="164">
        <f>G277*L277</f>
        <v>0</v>
      </c>
      <c r="N277" s="187" t="s">
        <v>2203</v>
      </c>
      <c r="O277" s="167">
        <v>4</v>
      </c>
      <c r="P277" s="16" t="s">
        <v>96</v>
      </c>
    </row>
    <row r="278" spans="4:18" s="16" customFormat="1" ht="15.75" customHeight="1">
      <c r="D278" s="168"/>
      <c r="E278" s="168" t="s">
        <v>191</v>
      </c>
      <c r="G278" s="169"/>
      <c r="P278" s="168" t="s">
        <v>96</v>
      </c>
      <c r="Q278" s="168" t="s">
        <v>89</v>
      </c>
      <c r="R278" s="168" t="s">
        <v>98</v>
      </c>
    </row>
    <row r="279" spans="4:18" s="16" customFormat="1" ht="15.75" customHeight="1">
      <c r="D279" s="170"/>
      <c r="E279" s="170" t="s">
        <v>459</v>
      </c>
      <c r="G279" s="171">
        <v>20194.666</v>
      </c>
      <c r="P279" s="170" t="s">
        <v>96</v>
      </c>
      <c r="Q279" s="170" t="s">
        <v>96</v>
      </c>
      <c r="R279" s="170" t="s">
        <v>98</v>
      </c>
    </row>
    <row r="280" spans="4:18" s="16" customFormat="1" ht="15.75" customHeight="1">
      <c r="D280" s="172"/>
      <c r="E280" s="172" t="s">
        <v>101</v>
      </c>
      <c r="G280" s="173">
        <v>20194.666</v>
      </c>
      <c r="P280" s="172" t="s">
        <v>96</v>
      </c>
      <c r="Q280" s="172" t="s">
        <v>102</v>
      </c>
      <c r="R280" s="172" t="s">
        <v>98</v>
      </c>
    </row>
    <row r="281" spans="1:16" s="16" customFormat="1" ht="13.5" customHeight="1">
      <c r="A281" s="162" t="s">
        <v>460</v>
      </c>
      <c r="B281" s="162" t="s">
        <v>91</v>
      </c>
      <c r="C281" s="162" t="s">
        <v>208</v>
      </c>
      <c r="D281" s="16" t="s">
        <v>461</v>
      </c>
      <c r="E281" s="163" t="s">
        <v>462</v>
      </c>
      <c r="F281" s="162" t="s">
        <v>95</v>
      </c>
      <c r="G281" s="164">
        <v>621.506</v>
      </c>
      <c r="H281" s="165"/>
      <c r="I281" s="165">
        <f>ROUND(G281*H281,2)</f>
        <v>0</v>
      </c>
      <c r="J281" s="166">
        <v>0.0154</v>
      </c>
      <c r="K281" s="164">
        <f>G281*J281</f>
        <v>9.5711924</v>
      </c>
      <c r="L281" s="166">
        <v>0</v>
      </c>
      <c r="M281" s="164">
        <f>G281*L281</f>
        <v>0</v>
      </c>
      <c r="N281" s="187" t="s">
        <v>2202</v>
      </c>
      <c r="O281" s="167">
        <v>4</v>
      </c>
      <c r="P281" s="16" t="s">
        <v>96</v>
      </c>
    </row>
    <row r="282" spans="1:16" s="16" customFormat="1" ht="24" customHeight="1">
      <c r="A282" s="162" t="s">
        <v>463</v>
      </c>
      <c r="B282" s="162" t="s">
        <v>91</v>
      </c>
      <c r="C282" s="162" t="s">
        <v>208</v>
      </c>
      <c r="D282" s="16" t="s">
        <v>464</v>
      </c>
      <c r="E282" s="163" t="s">
        <v>465</v>
      </c>
      <c r="F282" s="162" t="s">
        <v>95</v>
      </c>
      <c r="G282" s="164">
        <v>20194.666</v>
      </c>
      <c r="H282" s="165"/>
      <c r="I282" s="165">
        <f>ROUND(G282*H282,2)</f>
        <v>0</v>
      </c>
      <c r="J282" s="166">
        <v>0.01575</v>
      </c>
      <c r="K282" s="164">
        <f>G282*J282</f>
        <v>318.0659895</v>
      </c>
      <c r="L282" s="166">
        <v>0</v>
      </c>
      <c r="M282" s="164">
        <f>G282*L282</f>
        <v>0</v>
      </c>
      <c r="N282" s="187" t="s">
        <v>2202</v>
      </c>
      <c r="O282" s="167">
        <v>4</v>
      </c>
      <c r="P282" s="16" t="s">
        <v>96</v>
      </c>
    </row>
    <row r="283" spans="4:18" s="16" customFormat="1" ht="15.75" customHeight="1">
      <c r="D283" s="168"/>
      <c r="E283" s="168" t="s">
        <v>225</v>
      </c>
      <c r="G283" s="169"/>
      <c r="P283" s="168" t="s">
        <v>96</v>
      </c>
      <c r="Q283" s="168" t="s">
        <v>89</v>
      </c>
      <c r="R283" s="168" t="s">
        <v>98</v>
      </c>
    </row>
    <row r="284" spans="4:18" s="16" customFormat="1" ht="15.75" customHeight="1">
      <c r="D284" s="170"/>
      <c r="E284" s="170" t="s">
        <v>466</v>
      </c>
      <c r="G284" s="171">
        <v>20194.666</v>
      </c>
      <c r="P284" s="170" t="s">
        <v>96</v>
      </c>
      <c r="Q284" s="170" t="s">
        <v>96</v>
      </c>
      <c r="R284" s="170" t="s">
        <v>98</v>
      </c>
    </row>
    <row r="285" spans="4:18" s="16" customFormat="1" ht="15.75" customHeight="1">
      <c r="D285" s="172"/>
      <c r="E285" s="172" t="s">
        <v>101</v>
      </c>
      <c r="G285" s="173">
        <v>20194.666</v>
      </c>
      <c r="P285" s="172" t="s">
        <v>96</v>
      </c>
      <c r="Q285" s="172" t="s">
        <v>102</v>
      </c>
      <c r="R285" s="172" t="s">
        <v>98</v>
      </c>
    </row>
    <row r="286" spans="1:16" s="16" customFormat="1" ht="13.5" customHeight="1">
      <c r="A286" s="162" t="s">
        <v>467</v>
      </c>
      <c r="B286" s="162" t="s">
        <v>91</v>
      </c>
      <c r="C286" s="162" t="s">
        <v>284</v>
      </c>
      <c r="D286" s="16" t="s">
        <v>468</v>
      </c>
      <c r="E286" s="163" t="s">
        <v>469</v>
      </c>
      <c r="F286" s="162" t="s">
        <v>95</v>
      </c>
      <c r="G286" s="164">
        <v>2019.467</v>
      </c>
      <c r="H286" s="165"/>
      <c r="I286" s="165">
        <f>ROUND(G286*H286,2)</f>
        <v>0</v>
      </c>
      <c r="J286" s="166">
        <v>0.10712</v>
      </c>
      <c r="K286" s="164">
        <f>G286*J286</f>
        <v>216.32530504000002</v>
      </c>
      <c r="L286" s="166">
        <v>0</v>
      </c>
      <c r="M286" s="164">
        <f>G286*L286</f>
        <v>0</v>
      </c>
      <c r="N286" s="187" t="s">
        <v>2202</v>
      </c>
      <c r="O286" s="167">
        <v>4</v>
      </c>
      <c r="P286" s="16" t="s">
        <v>96</v>
      </c>
    </row>
    <row r="287" spans="4:18" s="16" customFormat="1" ht="15.75" customHeight="1">
      <c r="D287" s="170"/>
      <c r="E287" s="170" t="s">
        <v>470</v>
      </c>
      <c r="G287" s="171">
        <v>2019.467</v>
      </c>
      <c r="P287" s="170" t="s">
        <v>96</v>
      </c>
      <c r="Q287" s="170" t="s">
        <v>96</v>
      </c>
      <c r="R287" s="170" t="s">
        <v>98</v>
      </c>
    </row>
    <row r="288" spans="4:18" s="16" customFormat="1" ht="15.75" customHeight="1">
      <c r="D288" s="172"/>
      <c r="E288" s="172" t="s">
        <v>101</v>
      </c>
      <c r="G288" s="173">
        <v>2019.467</v>
      </c>
      <c r="P288" s="172" t="s">
        <v>96</v>
      </c>
      <c r="Q288" s="172" t="s">
        <v>102</v>
      </c>
      <c r="R288" s="172" t="s">
        <v>98</v>
      </c>
    </row>
    <row r="289" spans="1:16" s="16" customFormat="1" ht="24" customHeight="1">
      <c r="A289" s="162" t="s">
        <v>471</v>
      </c>
      <c r="B289" s="162" t="s">
        <v>91</v>
      </c>
      <c r="C289" s="162" t="s">
        <v>208</v>
      </c>
      <c r="D289" s="16" t="s">
        <v>472</v>
      </c>
      <c r="E289" s="163" t="s">
        <v>473</v>
      </c>
      <c r="F289" s="162" t="s">
        <v>95</v>
      </c>
      <c r="G289" s="164">
        <v>20194.666</v>
      </c>
      <c r="H289" s="165"/>
      <c r="I289" s="165">
        <f>ROUND(G289*H289,2)</f>
        <v>0</v>
      </c>
      <c r="J289" s="166">
        <v>0.00474</v>
      </c>
      <c r="K289" s="164">
        <f>G289*J289</f>
        <v>95.72271684</v>
      </c>
      <c r="L289" s="166">
        <v>0</v>
      </c>
      <c r="M289" s="164">
        <f>G289*L289</f>
        <v>0</v>
      </c>
      <c r="N289" s="187" t="s">
        <v>2202</v>
      </c>
      <c r="O289" s="167">
        <v>4</v>
      </c>
      <c r="P289" s="16" t="s">
        <v>96</v>
      </c>
    </row>
    <row r="290" spans="1:16" s="16" customFormat="1" ht="24" customHeight="1">
      <c r="A290" s="162" t="s">
        <v>474</v>
      </c>
      <c r="B290" s="162" t="s">
        <v>91</v>
      </c>
      <c r="C290" s="162" t="s">
        <v>208</v>
      </c>
      <c r="D290" s="16" t="s">
        <v>475</v>
      </c>
      <c r="E290" s="163" t="s">
        <v>476</v>
      </c>
      <c r="F290" s="162" t="s">
        <v>95</v>
      </c>
      <c r="G290" s="164">
        <v>40389.332</v>
      </c>
      <c r="H290" s="165"/>
      <c r="I290" s="165">
        <f>ROUND(G290*H290,2)</f>
        <v>0</v>
      </c>
      <c r="J290" s="166">
        <v>0.0079</v>
      </c>
      <c r="K290" s="164">
        <f>G290*J290</f>
        <v>319.07572280000005</v>
      </c>
      <c r="L290" s="166">
        <v>0</v>
      </c>
      <c r="M290" s="164">
        <f>G290*L290</f>
        <v>0</v>
      </c>
      <c r="N290" s="187" t="s">
        <v>2202</v>
      </c>
      <c r="O290" s="167">
        <v>4</v>
      </c>
      <c r="P290" s="16" t="s">
        <v>96</v>
      </c>
    </row>
    <row r="291" spans="1:16" s="16" customFormat="1" ht="13.5" customHeight="1">
      <c r="A291" s="162" t="s">
        <v>477</v>
      </c>
      <c r="B291" s="162" t="s">
        <v>91</v>
      </c>
      <c r="C291" s="162" t="s">
        <v>208</v>
      </c>
      <c r="D291" s="16" t="s">
        <v>478</v>
      </c>
      <c r="E291" s="163" t="s">
        <v>479</v>
      </c>
      <c r="F291" s="162" t="s">
        <v>95</v>
      </c>
      <c r="G291" s="164">
        <v>1166</v>
      </c>
      <c r="H291" s="165"/>
      <c r="I291" s="165">
        <f>ROUND(G291*H291,2)</f>
        <v>0</v>
      </c>
      <c r="J291" s="166">
        <v>0.00469</v>
      </c>
      <c r="K291" s="164">
        <f>G291*J291</f>
        <v>5.46854</v>
      </c>
      <c r="L291" s="166">
        <v>0</v>
      </c>
      <c r="M291" s="164">
        <f>G291*L291</f>
        <v>0</v>
      </c>
      <c r="N291" s="187" t="s">
        <v>2202</v>
      </c>
      <c r="O291" s="167">
        <v>4</v>
      </c>
      <c r="P291" s="16" t="s">
        <v>96</v>
      </c>
    </row>
    <row r="292" spans="1:16" s="16" customFormat="1" ht="13.5" customHeight="1">
      <c r="A292" s="162" t="s">
        <v>480</v>
      </c>
      <c r="B292" s="162" t="s">
        <v>91</v>
      </c>
      <c r="C292" s="162" t="s">
        <v>208</v>
      </c>
      <c r="D292" s="16" t="s">
        <v>481</v>
      </c>
      <c r="E292" s="163" t="s">
        <v>482</v>
      </c>
      <c r="F292" s="162" t="s">
        <v>95</v>
      </c>
      <c r="G292" s="164">
        <v>29.491</v>
      </c>
      <c r="H292" s="165"/>
      <c r="I292" s="165">
        <f>ROUND(G292*H292,2)</f>
        <v>0</v>
      </c>
      <c r="J292" s="166">
        <v>0.00625</v>
      </c>
      <c r="K292" s="164">
        <f>G292*J292</f>
        <v>0.18431875</v>
      </c>
      <c r="L292" s="166">
        <v>0</v>
      </c>
      <c r="M292" s="164">
        <f>G292*L292</f>
        <v>0</v>
      </c>
      <c r="N292" s="187" t="s">
        <v>2202</v>
      </c>
      <c r="O292" s="167">
        <v>4</v>
      </c>
      <c r="P292" s="16" t="s">
        <v>96</v>
      </c>
    </row>
    <row r="293" spans="4:18" s="16" customFormat="1" ht="15.75" customHeight="1">
      <c r="D293" s="168"/>
      <c r="E293" s="168" t="s">
        <v>483</v>
      </c>
      <c r="G293" s="169"/>
      <c r="P293" s="168" t="s">
        <v>96</v>
      </c>
      <c r="Q293" s="168" t="s">
        <v>89</v>
      </c>
      <c r="R293" s="168" t="s">
        <v>98</v>
      </c>
    </row>
    <row r="294" spans="4:18" s="16" customFormat="1" ht="15.75" customHeight="1">
      <c r="D294" s="170"/>
      <c r="E294" s="170" t="s">
        <v>484</v>
      </c>
      <c r="G294" s="171">
        <v>29.491</v>
      </c>
      <c r="P294" s="170" t="s">
        <v>96</v>
      </c>
      <c r="Q294" s="170" t="s">
        <v>96</v>
      </c>
      <c r="R294" s="170" t="s">
        <v>98</v>
      </c>
    </row>
    <row r="295" spans="4:18" s="16" customFormat="1" ht="15.75" customHeight="1">
      <c r="D295" s="172"/>
      <c r="E295" s="172" t="s">
        <v>101</v>
      </c>
      <c r="G295" s="173">
        <v>29.491</v>
      </c>
      <c r="P295" s="172" t="s">
        <v>96</v>
      </c>
      <c r="Q295" s="172" t="s">
        <v>102</v>
      </c>
      <c r="R295" s="172" t="s">
        <v>98</v>
      </c>
    </row>
    <row r="296" spans="1:16" s="16" customFormat="1" ht="13.5" customHeight="1">
      <c r="A296" s="162" t="s">
        <v>485</v>
      </c>
      <c r="B296" s="162" t="s">
        <v>91</v>
      </c>
      <c r="C296" s="162" t="s">
        <v>208</v>
      </c>
      <c r="D296" s="16" t="s">
        <v>486</v>
      </c>
      <c r="E296" s="163" t="s">
        <v>487</v>
      </c>
      <c r="F296" s="162" t="s">
        <v>95</v>
      </c>
      <c r="G296" s="164">
        <v>333.21</v>
      </c>
      <c r="H296" s="165"/>
      <c r="I296" s="165">
        <f>ROUND(G296*H296,2)</f>
        <v>0</v>
      </c>
      <c r="J296" s="166">
        <v>0.00489</v>
      </c>
      <c r="K296" s="164">
        <f>G296*J296</f>
        <v>1.6293969</v>
      </c>
      <c r="L296" s="166">
        <v>0</v>
      </c>
      <c r="M296" s="164">
        <f>G296*L296</f>
        <v>0</v>
      </c>
      <c r="N296" s="187" t="s">
        <v>2202</v>
      </c>
      <c r="O296" s="167">
        <v>4</v>
      </c>
      <c r="P296" s="16" t="s">
        <v>96</v>
      </c>
    </row>
    <row r="297" spans="1:16" s="16" customFormat="1" ht="24" customHeight="1">
      <c r="A297" s="162" t="s">
        <v>488</v>
      </c>
      <c r="B297" s="162" t="s">
        <v>91</v>
      </c>
      <c r="C297" s="162" t="s">
        <v>208</v>
      </c>
      <c r="D297" s="16" t="s">
        <v>489</v>
      </c>
      <c r="E297" s="163" t="s">
        <v>490</v>
      </c>
      <c r="F297" s="162" t="s">
        <v>95</v>
      </c>
      <c r="G297" s="164">
        <v>333.21</v>
      </c>
      <c r="H297" s="165"/>
      <c r="I297" s="165">
        <f>ROUND(G297*H297,2)</f>
        <v>0</v>
      </c>
      <c r="J297" s="166">
        <v>0.02636</v>
      </c>
      <c r="K297" s="164">
        <f>G297*J297</f>
        <v>8.7834156</v>
      </c>
      <c r="L297" s="166">
        <v>0</v>
      </c>
      <c r="M297" s="164">
        <f>G297*L297</f>
        <v>0</v>
      </c>
      <c r="N297" s="187" t="s">
        <v>2203</v>
      </c>
      <c r="O297" s="167">
        <v>4</v>
      </c>
      <c r="P297" s="16" t="s">
        <v>96</v>
      </c>
    </row>
    <row r="298" spans="1:16" s="16" customFormat="1" ht="24" customHeight="1">
      <c r="A298" s="162" t="s">
        <v>491</v>
      </c>
      <c r="B298" s="162" t="s">
        <v>91</v>
      </c>
      <c r="C298" s="162" t="s">
        <v>208</v>
      </c>
      <c r="D298" s="16" t="s">
        <v>492</v>
      </c>
      <c r="E298" s="163" t="s">
        <v>493</v>
      </c>
      <c r="F298" s="162" t="s">
        <v>95</v>
      </c>
      <c r="G298" s="164">
        <v>333.21</v>
      </c>
      <c r="H298" s="165"/>
      <c r="I298" s="165">
        <f>ROUND(G298*H298,2)</f>
        <v>0</v>
      </c>
      <c r="J298" s="166">
        <v>0.0231</v>
      </c>
      <c r="K298" s="164">
        <f>G298*J298</f>
        <v>7.697150999999999</v>
      </c>
      <c r="L298" s="166">
        <v>0</v>
      </c>
      <c r="M298" s="164">
        <f>G298*L298</f>
        <v>0</v>
      </c>
      <c r="N298" s="187" t="s">
        <v>2203</v>
      </c>
      <c r="O298" s="167">
        <v>4</v>
      </c>
      <c r="P298" s="16" t="s">
        <v>96</v>
      </c>
    </row>
    <row r="299" spans="1:16" s="16" customFormat="1" ht="13.5" customHeight="1">
      <c r="A299" s="162" t="s">
        <v>494</v>
      </c>
      <c r="B299" s="162" t="s">
        <v>91</v>
      </c>
      <c r="C299" s="162" t="s">
        <v>208</v>
      </c>
      <c r="D299" s="16" t="s">
        <v>495</v>
      </c>
      <c r="E299" s="163" t="s">
        <v>496</v>
      </c>
      <c r="F299" s="162" t="s">
        <v>95</v>
      </c>
      <c r="G299" s="164">
        <v>107.36</v>
      </c>
      <c r="H299" s="165"/>
      <c r="I299" s="165">
        <f>ROUND(G299*H299,2)</f>
        <v>0</v>
      </c>
      <c r="J299" s="166">
        <v>0.0315</v>
      </c>
      <c r="K299" s="164">
        <f>G299*J299</f>
        <v>3.38184</v>
      </c>
      <c r="L299" s="166">
        <v>0</v>
      </c>
      <c r="M299" s="164">
        <f>G299*L299</f>
        <v>0</v>
      </c>
      <c r="N299" s="187" t="s">
        <v>2202</v>
      </c>
      <c r="O299" s="167">
        <v>4</v>
      </c>
      <c r="P299" s="16" t="s">
        <v>96</v>
      </c>
    </row>
    <row r="300" spans="4:18" s="16" customFormat="1" ht="15.75" customHeight="1">
      <c r="D300" s="168"/>
      <c r="E300" s="168" t="s">
        <v>97</v>
      </c>
      <c r="G300" s="169"/>
      <c r="P300" s="168" t="s">
        <v>96</v>
      </c>
      <c r="Q300" s="168" t="s">
        <v>89</v>
      </c>
      <c r="R300" s="168" t="s">
        <v>98</v>
      </c>
    </row>
    <row r="301" spans="4:18" s="16" customFormat="1" ht="15.75" customHeight="1">
      <c r="D301" s="170"/>
      <c r="E301" s="170" t="s">
        <v>145</v>
      </c>
      <c r="G301" s="171">
        <v>107.36</v>
      </c>
      <c r="P301" s="170" t="s">
        <v>96</v>
      </c>
      <c r="Q301" s="170" t="s">
        <v>96</v>
      </c>
      <c r="R301" s="170" t="s">
        <v>98</v>
      </c>
    </row>
    <row r="302" spans="4:18" s="16" customFormat="1" ht="15.75" customHeight="1">
      <c r="D302" s="172"/>
      <c r="E302" s="172" t="s">
        <v>101</v>
      </c>
      <c r="G302" s="173">
        <v>107.36</v>
      </c>
      <c r="P302" s="172" t="s">
        <v>96</v>
      </c>
      <c r="Q302" s="172" t="s">
        <v>102</v>
      </c>
      <c r="R302" s="172" t="s">
        <v>98</v>
      </c>
    </row>
    <row r="303" spans="1:16" s="16" customFormat="1" ht="13.5" customHeight="1">
      <c r="A303" s="162" t="s">
        <v>497</v>
      </c>
      <c r="B303" s="162" t="s">
        <v>91</v>
      </c>
      <c r="C303" s="162" t="s">
        <v>208</v>
      </c>
      <c r="D303" s="16" t="s">
        <v>498</v>
      </c>
      <c r="E303" s="163" t="s">
        <v>499</v>
      </c>
      <c r="F303" s="162" t="s">
        <v>95</v>
      </c>
      <c r="G303" s="164">
        <v>173.58</v>
      </c>
      <c r="H303" s="165"/>
      <c r="I303" s="165">
        <f>ROUND(G303*H303,2)</f>
        <v>0</v>
      </c>
      <c r="J303" s="166">
        <v>0.0315</v>
      </c>
      <c r="K303" s="164">
        <f>G303*J303</f>
        <v>5.467770000000001</v>
      </c>
      <c r="L303" s="166">
        <v>0</v>
      </c>
      <c r="M303" s="164">
        <f>G303*L303</f>
        <v>0</v>
      </c>
      <c r="N303" s="187" t="s">
        <v>2202</v>
      </c>
      <c r="O303" s="167">
        <v>4</v>
      </c>
      <c r="P303" s="16" t="s">
        <v>96</v>
      </c>
    </row>
    <row r="304" spans="4:18" s="16" customFormat="1" ht="15.75" customHeight="1">
      <c r="D304" s="168"/>
      <c r="E304" s="168" t="s">
        <v>483</v>
      </c>
      <c r="G304" s="169"/>
      <c r="P304" s="168" t="s">
        <v>96</v>
      </c>
      <c r="Q304" s="168" t="s">
        <v>89</v>
      </c>
      <c r="R304" s="168" t="s">
        <v>98</v>
      </c>
    </row>
    <row r="305" spans="4:18" s="16" customFormat="1" ht="15.75" customHeight="1">
      <c r="D305" s="170"/>
      <c r="E305" s="170" t="s">
        <v>500</v>
      </c>
      <c r="G305" s="171">
        <v>173.58</v>
      </c>
      <c r="P305" s="170" t="s">
        <v>96</v>
      </c>
      <c r="Q305" s="170" t="s">
        <v>96</v>
      </c>
      <c r="R305" s="170" t="s">
        <v>98</v>
      </c>
    </row>
    <row r="306" spans="4:18" s="16" customFormat="1" ht="15.75" customHeight="1">
      <c r="D306" s="172"/>
      <c r="E306" s="172" t="s">
        <v>101</v>
      </c>
      <c r="G306" s="173">
        <v>173.58</v>
      </c>
      <c r="P306" s="172" t="s">
        <v>96</v>
      </c>
      <c r="Q306" s="172" t="s">
        <v>102</v>
      </c>
      <c r="R306" s="172" t="s">
        <v>98</v>
      </c>
    </row>
    <row r="307" spans="1:16" s="16" customFormat="1" ht="24" customHeight="1">
      <c r="A307" s="162" t="s">
        <v>501</v>
      </c>
      <c r="B307" s="162" t="s">
        <v>91</v>
      </c>
      <c r="C307" s="162" t="s">
        <v>284</v>
      </c>
      <c r="D307" s="16" t="s">
        <v>502</v>
      </c>
      <c r="E307" s="163" t="s">
        <v>503</v>
      </c>
      <c r="F307" s="162" t="s">
        <v>95</v>
      </c>
      <c r="G307" s="164">
        <v>537.312</v>
      </c>
      <c r="H307" s="165"/>
      <c r="I307" s="165">
        <f>ROUND(G307*H307,2)</f>
        <v>0</v>
      </c>
      <c r="J307" s="166">
        <v>0.0464</v>
      </c>
      <c r="K307" s="164">
        <f>G307*J307</f>
        <v>24.9312768</v>
      </c>
      <c r="L307" s="166">
        <v>0</v>
      </c>
      <c r="M307" s="164">
        <f>G307*L307</f>
        <v>0</v>
      </c>
      <c r="N307" s="187" t="s">
        <v>2202</v>
      </c>
      <c r="O307" s="167">
        <v>4</v>
      </c>
      <c r="P307" s="16" t="s">
        <v>96</v>
      </c>
    </row>
    <row r="308" spans="1:16" s="16" customFormat="1" ht="24" customHeight="1">
      <c r="A308" s="162" t="s">
        <v>504</v>
      </c>
      <c r="B308" s="162" t="s">
        <v>91</v>
      </c>
      <c r="C308" s="162" t="s">
        <v>284</v>
      </c>
      <c r="D308" s="16" t="s">
        <v>505</v>
      </c>
      <c r="E308" s="163" t="s">
        <v>506</v>
      </c>
      <c r="F308" s="162" t="s">
        <v>95</v>
      </c>
      <c r="G308" s="164">
        <v>333.21</v>
      </c>
      <c r="H308" s="165"/>
      <c r="I308" s="165">
        <f>ROUND(G308*H308,2)</f>
        <v>0</v>
      </c>
      <c r="J308" s="166">
        <v>0.05007</v>
      </c>
      <c r="K308" s="164">
        <f>G308*J308</f>
        <v>16.6838247</v>
      </c>
      <c r="L308" s="166">
        <v>0</v>
      </c>
      <c r="M308" s="164">
        <f>G308*L308</f>
        <v>0</v>
      </c>
      <c r="N308" s="187" t="s">
        <v>2203</v>
      </c>
      <c r="O308" s="167">
        <v>4</v>
      </c>
      <c r="P308" s="16" t="s">
        <v>96</v>
      </c>
    </row>
    <row r="309" spans="4:18" s="16" customFormat="1" ht="15.75" customHeight="1">
      <c r="D309" s="168"/>
      <c r="E309" s="168" t="s">
        <v>483</v>
      </c>
      <c r="G309" s="169"/>
      <c r="P309" s="168" t="s">
        <v>96</v>
      </c>
      <c r="Q309" s="168" t="s">
        <v>89</v>
      </c>
      <c r="R309" s="168" t="s">
        <v>98</v>
      </c>
    </row>
    <row r="310" spans="4:18" s="16" customFormat="1" ht="15.75" customHeight="1">
      <c r="D310" s="170"/>
      <c r="E310" s="170" t="s">
        <v>507</v>
      </c>
      <c r="G310" s="171">
        <v>333.21</v>
      </c>
      <c r="P310" s="170" t="s">
        <v>96</v>
      </c>
      <c r="Q310" s="170" t="s">
        <v>96</v>
      </c>
      <c r="R310" s="170" t="s">
        <v>98</v>
      </c>
    </row>
    <row r="311" spans="4:18" s="16" customFormat="1" ht="15.75" customHeight="1">
      <c r="D311" s="172"/>
      <c r="E311" s="172" t="s">
        <v>101</v>
      </c>
      <c r="G311" s="173">
        <v>333.21</v>
      </c>
      <c r="P311" s="172" t="s">
        <v>96</v>
      </c>
      <c r="Q311" s="172" t="s">
        <v>102</v>
      </c>
      <c r="R311" s="172" t="s">
        <v>98</v>
      </c>
    </row>
    <row r="312" spans="1:16" s="16" customFormat="1" ht="24" customHeight="1">
      <c r="A312" s="162" t="s">
        <v>508</v>
      </c>
      <c r="B312" s="162" t="s">
        <v>91</v>
      </c>
      <c r="C312" s="162" t="s">
        <v>284</v>
      </c>
      <c r="D312" s="16" t="s">
        <v>509</v>
      </c>
      <c r="E312" s="163" t="s">
        <v>510</v>
      </c>
      <c r="F312" s="162" t="s">
        <v>95</v>
      </c>
      <c r="G312" s="164">
        <v>2307.313</v>
      </c>
      <c r="H312" s="165"/>
      <c r="I312" s="165">
        <f>ROUND(G312*H312,2)</f>
        <v>0</v>
      </c>
      <c r="J312" s="166">
        <v>0.06761</v>
      </c>
      <c r="K312" s="164">
        <f>G312*J312</f>
        <v>155.99743193</v>
      </c>
      <c r="L312" s="166">
        <v>0</v>
      </c>
      <c r="M312" s="164">
        <f>G312*L312</f>
        <v>0</v>
      </c>
      <c r="N312" s="187" t="s">
        <v>2202</v>
      </c>
      <c r="O312" s="167">
        <v>4</v>
      </c>
      <c r="P312" s="16" t="s">
        <v>96</v>
      </c>
    </row>
    <row r="313" spans="4:18" s="16" customFormat="1" ht="15.75" customHeight="1">
      <c r="D313" s="168"/>
      <c r="E313" s="168" t="s">
        <v>483</v>
      </c>
      <c r="G313" s="169"/>
      <c r="P313" s="168" t="s">
        <v>96</v>
      </c>
      <c r="Q313" s="168" t="s">
        <v>89</v>
      </c>
      <c r="R313" s="168" t="s">
        <v>98</v>
      </c>
    </row>
    <row r="314" spans="4:18" s="16" customFormat="1" ht="15.75" customHeight="1">
      <c r="D314" s="168"/>
      <c r="E314" s="168" t="s">
        <v>511</v>
      </c>
      <c r="G314" s="169"/>
      <c r="P314" s="168" t="s">
        <v>96</v>
      </c>
      <c r="Q314" s="168" t="s">
        <v>89</v>
      </c>
      <c r="R314" s="168" t="s">
        <v>98</v>
      </c>
    </row>
    <row r="315" spans="4:18" s="16" customFormat="1" ht="15.75" customHeight="1">
      <c r="D315" s="168"/>
      <c r="E315" s="168" t="s">
        <v>512</v>
      </c>
      <c r="G315" s="169"/>
      <c r="P315" s="168" t="s">
        <v>96</v>
      </c>
      <c r="Q315" s="168" t="s">
        <v>89</v>
      </c>
      <c r="R315" s="168" t="s">
        <v>98</v>
      </c>
    </row>
    <row r="316" spans="4:18" s="16" customFormat="1" ht="15.75" customHeight="1">
      <c r="D316" s="170"/>
      <c r="E316" s="170" t="s">
        <v>513</v>
      </c>
      <c r="G316" s="171">
        <v>2307.3125</v>
      </c>
      <c r="P316" s="170" t="s">
        <v>96</v>
      </c>
      <c r="Q316" s="170" t="s">
        <v>96</v>
      </c>
      <c r="R316" s="170" t="s">
        <v>98</v>
      </c>
    </row>
    <row r="317" spans="4:18" s="16" customFormat="1" ht="15.75" customHeight="1">
      <c r="D317" s="172"/>
      <c r="E317" s="172" t="s">
        <v>101</v>
      </c>
      <c r="G317" s="173">
        <v>2307.3125</v>
      </c>
      <c r="P317" s="172" t="s">
        <v>96</v>
      </c>
      <c r="Q317" s="172" t="s">
        <v>102</v>
      </c>
      <c r="R317" s="172" t="s">
        <v>98</v>
      </c>
    </row>
    <row r="318" spans="1:16" s="16" customFormat="1" ht="13.5" customHeight="1">
      <c r="A318" s="162" t="s">
        <v>514</v>
      </c>
      <c r="B318" s="162" t="s">
        <v>91</v>
      </c>
      <c r="C318" s="162" t="s">
        <v>208</v>
      </c>
      <c r="D318" s="16" t="s">
        <v>515</v>
      </c>
      <c r="E318" s="163" t="s">
        <v>516</v>
      </c>
      <c r="F318" s="162" t="s">
        <v>95</v>
      </c>
      <c r="G318" s="164">
        <v>64.539</v>
      </c>
      <c r="H318" s="165"/>
      <c r="I318" s="165">
        <f>ROUND(G318*H318,2)</f>
        <v>0</v>
      </c>
      <c r="J318" s="166">
        <v>0.0115</v>
      </c>
      <c r="K318" s="164">
        <f>G318*J318</f>
        <v>0.7421985</v>
      </c>
      <c r="L318" s="166">
        <v>0</v>
      </c>
      <c r="M318" s="164">
        <f>G318*L318</f>
        <v>0</v>
      </c>
      <c r="N318" s="187" t="s">
        <v>2203</v>
      </c>
      <c r="O318" s="167">
        <v>4</v>
      </c>
      <c r="P318" s="16" t="s">
        <v>96</v>
      </c>
    </row>
    <row r="319" spans="4:18" s="16" customFormat="1" ht="15.75" customHeight="1">
      <c r="D319" s="168"/>
      <c r="E319" s="168" t="s">
        <v>517</v>
      </c>
      <c r="G319" s="169"/>
      <c r="P319" s="168" t="s">
        <v>96</v>
      </c>
      <c r="Q319" s="168" t="s">
        <v>89</v>
      </c>
      <c r="R319" s="168" t="s">
        <v>98</v>
      </c>
    </row>
    <row r="320" spans="4:18" s="16" customFormat="1" ht="15.75" customHeight="1">
      <c r="D320" s="168"/>
      <c r="E320" s="168" t="s">
        <v>518</v>
      </c>
      <c r="G320" s="169"/>
      <c r="P320" s="168" t="s">
        <v>96</v>
      </c>
      <c r="Q320" s="168" t="s">
        <v>89</v>
      </c>
      <c r="R320" s="168" t="s">
        <v>98</v>
      </c>
    </row>
    <row r="321" spans="4:18" s="16" customFormat="1" ht="15.75" customHeight="1">
      <c r="D321" s="168"/>
      <c r="E321" s="168" t="s">
        <v>519</v>
      </c>
      <c r="G321" s="169"/>
      <c r="P321" s="168" t="s">
        <v>96</v>
      </c>
      <c r="Q321" s="168" t="s">
        <v>89</v>
      </c>
      <c r="R321" s="168" t="s">
        <v>98</v>
      </c>
    </row>
    <row r="322" spans="4:18" s="16" customFormat="1" ht="15.75" customHeight="1">
      <c r="D322" s="168"/>
      <c r="E322" s="168" t="s">
        <v>520</v>
      </c>
      <c r="G322" s="169"/>
      <c r="P322" s="168" t="s">
        <v>96</v>
      </c>
      <c r="Q322" s="168" t="s">
        <v>89</v>
      </c>
      <c r="R322" s="168" t="s">
        <v>98</v>
      </c>
    </row>
    <row r="323" spans="4:18" s="16" customFormat="1" ht="15.75" customHeight="1">
      <c r="D323" s="168"/>
      <c r="E323" s="168" t="s">
        <v>521</v>
      </c>
      <c r="G323" s="169"/>
      <c r="P323" s="168" t="s">
        <v>96</v>
      </c>
      <c r="Q323" s="168" t="s">
        <v>89</v>
      </c>
      <c r="R323" s="168" t="s">
        <v>98</v>
      </c>
    </row>
    <row r="324" spans="4:18" s="16" customFormat="1" ht="15.75" customHeight="1">
      <c r="D324" s="168"/>
      <c r="E324" s="168" t="s">
        <v>522</v>
      </c>
      <c r="G324" s="169"/>
      <c r="P324" s="168" t="s">
        <v>96</v>
      </c>
      <c r="Q324" s="168" t="s">
        <v>89</v>
      </c>
      <c r="R324" s="168" t="s">
        <v>98</v>
      </c>
    </row>
    <row r="325" spans="4:18" s="16" customFormat="1" ht="15.75" customHeight="1">
      <c r="D325" s="168"/>
      <c r="E325" s="168" t="s">
        <v>523</v>
      </c>
      <c r="G325" s="169"/>
      <c r="P325" s="168" t="s">
        <v>96</v>
      </c>
      <c r="Q325" s="168" t="s">
        <v>89</v>
      </c>
      <c r="R325" s="168" t="s">
        <v>98</v>
      </c>
    </row>
    <row r="326" spans="4:18" s="16" customFormat="1" ht="15.75" customHeight="1">
      <c r="D326" s="170"/>
      <c r="E326" s="170" t="s">
        <v>524</v>
      </c>
      <c r="G326" s="171">
        <v>64.5392</v>
      </c>
      <c r="P326" s="170" t="s">
        <v>96</v>
      </c>
      <c r="Q326" s="170" t="s">
        <v>96</v>
      </c>
      <c r="R326" s="170" t="s">
        <v>98</v>
      </c>
    </row>
    <row r="327" spans="4:18" s="16" customFormat="1" ht="15.75" customHeight="1">
      <c r="D327" s="172"/>
      <c r="E327" s="172" t="s">
        <v>101</v>
      </c>
      <c r="G327" s="173">
        <v>64.5392</v>
      </c>
      <c r="P327" s="172" t="s">
        <v>96</v>
      </c>
      <c r="Q327" s="172" t="s">
        <v>102</v>
      </c>
      <c r="R327" s="172" t="s">
        <v>98</v>
      </c>
    </row>
    <row r="328" spans="1:16" s="16" customFormat="1" ht="13.5" customHeight="1">
      <c r="A328" s="162" t="s">
        <v>525</v>
      </c>
      <c r="B328" s="162" t="s">
        <v>91</v>
      </c>
      <c r="C328" s="162" t="s">
        <v>208</v>
      </c>
      <c r="D328" s="16" t="s">
        <v>526</v>
      </c>
      <c r="E328" s="163" t="s">
        <v>527</v>
      </c>
      <c r="F328" s="162" t="s">
        <v>95</v>
      </c>
      <c r="G328" s="164">
        <v>591.043</v>
      </c>
      <c r="H328" s="165"/>
      <c r="I328" s="165">
        <f>ROUND(G328*H328,2)</f>
        <v>0</v>
      </c>
      <c r="J328" s="166">
        <v>0.0115</v>
      </c>
      <c r="K328" s="164">
        <f>G328*J328</f>
        <v>6.7969945</v>
      </c>
      <c r="L328" s="166">
        <v>0</v>
      </c>
      <c r="M328" s="164">
        <f>G328*L328</f>
        <v>0</v>
      </c>
      <c r="N328" s="187" t="s">
        <v>2203</v>
      </c>
      <c r="O328" s="167">
        <v>4</v>
      </c>
      <c r="P328" s="16" t="s">
        <v>96</v>
      </c>
    </row>
    <row r="329" spans="4:18" s="16" customFormat="1" ht="15.75" customHeight="1">
      <c r="D329" s="168"/>
      <c r="E329" s="168" t="s">
        <v>528</v>
      </c>
      <c r="G329" s="169"/>
      <c r="P329" s="168" t="s">
        <v>96</v>
      </c>
      <c r="Q329" s="168" t="s">
        <v>89</v>
      </c>
      <c r="R329" s="168" t="s">
        <v>98</v>
      </c>
    </row>
    <row r="330" spans="4:18" s="16" customFormat="1" ht="15.75" customHeight="1">
      <c r="D330" s="168"/>
      <c r="E330" s="168" t="s">
        <v>518</v>
      </c>
      <c r="G330" s="169"/>
      <c r="P330" s="168" t="s">
        <v>96</v>
      </c>
      <c r="Q330" s="168" t="s">
        <v>89</v>
      </c>
      <c r="R330" s="168" t="s">
        <v>98</v>
      </c>
    </row>
    <row r="331" spans="4:18" s="16" customFormat="1" ht="15.75" customHeight="1">
      <c r="D331" s="168"/>
      <c r="E331" s="168" t="s">
        <v>519</v>
      </c>
      <c r="G331" s="169"/>
      <c r="P331" s="168" t="s">
        <v>96</v>
      </c>
      <c r="Q331" s="168" t="s">
        <v>89</v>
      </c>
      <c r="R331" s="168" t="s">
        <v>98</v>
      </c>
    </row>
    <row r="332" spans="4:18" s="16" customFormat="1" ht="15.75" customHeight="1">
      <c r="D332" s="168"/>
      <c r="E332" s="168" t="s">
        <v>520</v>
      </c>
      <c r="G332" s="169"/>
      <c r="P332" s="168" t="s">
        <v>96</v>
      </c>
      <c r="Q332" s="168" t="s">
        <v>89</v>
      </c>
      <c r="R332" s="168" t="s">
        <v>98</v>
      </c>
    </row>
    <row r="333" spans="4:18" s="16" customFormat="1" ht="15.75" customHeight="1">
      <c r="D333" s="168"/>
      <c r="E333" s="168" t="s">
        <v>521</v>
      </c>
      <c r="G333" s="169"/>
      <c r="P333" s="168" t="s">
        <v>96</v>
      </c>
      <c r="Q333" s="168" t="s">
        <v>89</v>
      </c>
      <c r="R333" s="168" t="s">
        <v>98</v>
      </c>
    </row>
    <row r="334" spans="4:18" s="16" customFormat="1" ht="15.75" customHeight="1">
      <c r="D334" s="168"/>
      <c r="E334" s="168" t="s">
        <v>522</v>
      </c>
      <c r="G334" s="169"/>
      <c r="P334" s="168" t="s">
        <v>96</v>
      </c>
      <c r="Q334" s="168" t="s">
        <v>89</v>
      </c>
      <c r="R334" s="168" t="s">
        <v>98</v>
      </c>
    </row>
    <row r="335" spans="4:18" s="16" customFormat="1" ht="15.75" customHeight="1">
      <c r="D335" s="168"/>
      <c r="E335" s="168" t="s">
        <v>529</v>
      </c>
      <c r="G335" s="169"/>
      <c r="P335" s="168" t="s">
        <v>96</v>
      </c>
      <c r="Q335" s="168" t="s">
        <v>89</v>
      </c>
      <c r="R335" s="168" t="s">
        <v>98</v>
      </c>
    </row>
    <row r="336" spans="4:18" s="16" customFormat="1" ht="15.75" customHeight="1">
      <c r="D336" s="170"/>
      <c r="E336" s="170" t="s">
        <v>530</v>
      </c>
      <c r="G336" s="171">
        <v>591.0432</v>
      </c>
      <c r="P336" s="170" t="s">
        <v>96</v>
      </c>
      <c r="Q336" s="170" t="s">
        <v>96</v>
      </c>
      <c r="R336" s="170" t="s">
        <v>98</v>
      </c>
    </row>
    <row r="337" spans="4:18" s="16" customFormat="1" ht="15.75" customHeight="1">
      <c r="D337" s="172"/>
      <c r="E337" s="172" t="s">
        <v>101</v>
      </c>
      <c r="G337" s="173">
        <v>591.0432</v>
      </c>
      <c r="P337" s="172" t="s">
        <v>96</v>
      </c>
      <c r="Q337" s="172" t="s">
        <v>102</v>
      </c>
      <c r="R337" s="172" t="s">
        <v>98</v>
      </c>
    </row>
    <row r="338" spans="1:16" s="16" customFormat="1" ht="13.5" customHeight="1">
      <c r="A338" s="162" t="s">
        <v>531</v>
      </c>
      <c r="B338" s="162" t="s">
        <v>91</v>
      </c>
      <c r="C338" s="162" t="s">
        <v>284</v>
      </c>
      <c r="D338" s="16" t="s">
        <v>532</v>
      </c>
      <c r="E338" s="163" t="s">
        <v>533</v>
      </c>
      <c r="F338" s="162" t="s">
        <v>95</v>
      </c>
      <c r="G338" s="164">
        <v>710.892</v>
      </c>
      <c r="H338" s="165"/>
      <c r="I338" s="165">
        <f>ROUND(G338*H338,2)</f>
        <v>0</v>
      </c>
      <c r="J338" s="166">
        <v>0.0001</v>
      </c>
      <c r="K338" s="164">
        <f>G338*J338</f>
        <v>0.0710892</v>
      </c>
      <c r="L338" s="166">
        <v>0</v>
      </c>
      <c r="M338" s="164">
        <f>G338*L338</f>
        <v>0</v>
      </c>
      <c r="N338" s="187" t="s">
        <v>2202</v>
      </c>
      <c r="O338" s="167">
        <v>4</v>
      </c>
      <c r="P338" s="16" t="s">
        <v>96</v>
      </c>
    </row>
    <row r="339" spans="4:18" s="16" customFormat="1" ht="15.75" customHeight="1">
      <c r="D339" s="168"/>
      <c r="E339" s="168" t="s">
        <v>483</v>
      </c>
      <c r="G339" s="169"/>
      <c r="P339" s="168" t="s">
        <v>96</v>
      </c>
      <c r="Q339" s="168" t="s">
        <v>89</v>
      </c>
      <c r="R339" s="168" t="s">
        <v>98</v>
      </c>
    </row>
    <row r="340" spans="4:18" s="16" customFormat="1" ht="15.75" customHeight="1">
      <c r="D340" s="168"/>
      <c r="E340" s="168" t="s">
        <v>534</v>
      </c>
      <c r="G340" s="169"/>
      <c r="P340" s="168" t="s">
        <v>96</v>
      </c>
      <c r="Q340" s="168" t="s">
        <v>89</v>
      </c>
      <c r="R340" s="168" t="s">
        <v>98</v>
      </c>
    </row>
    <row r="341" spans="4:18" s="16" customFormat="1" ht="15.75" customHeight="1">
      <c r="D341" s="170"/>
      <c r="E341" s="170" t="s">
        <v>535</v>
      </c>
      <c r="G341" s="171">
        <v>710.892</v>
      </c>
      <c r="P341" s="170" t="s">
        <v>96</v>
      </c>
      <c r="Q341" s="170" t="s">
        <v>96</v>
      </c>
      <c r="R341" s="170" t="s">
        <v>98</v>
      </c>
    </row>
    <row r="342" spans="4:18" s="16" customFormat="1" ht="15.75" customHeight="1">
      <c r="D342" s="172"/>
      <c r="E342" s="172" t="s">
        <v>101</v>
      </c>
      <c r="G342" s="173">
        <v>710.892</v>
      </c>
      <c r="P342" s="172" t="s">
        <v>96</v>
      </c>
      <c r="Q342" s="172" t="s">
        <v>102</v>
      </c>
      <c r="R342" s="172" t="s">
        <v>98</v>
      </c>
    </row>
    <row r="343" spans="1:16" s="16" customFormat="1" ht="13.5" customHeight="1">
      <c r="A343" s="162" t="s">
        <v>536</v>
      </c>
      <c r="B343" s="162" t="s">
        <v>91</v>
      </c>
      <c r="C343" s="162" t="s">
        <v>284</v>
      </c>
      <c r="D343" s="16" t="s">
        <v>537</v>
      </c>
      <c r="E343" s="163" t="s">
        <v>538</v>
      </c>
      <c r="F343" s="162" t="s">
        <v>95</v>
      </c>
      <c r="G343" s="164">
        <v>333.21</v>
      </c>
      <c r="H343" s="165"/>
      <c r="I343" s="165">
        <f>ROUND(G343*H343,2)</f>
        <v>0</v>
      </c>
      <c r="J343" s="166">
        <v>0.0001</v>
      </c>
      <c r="K343" s="164">
        <f>G343*J343</f>
        <v>0.033320999999999996</v>
      </c>
      <c r="L343" s="166">
        <v>0</v>
      </c>
      <c r="M343" s="164">
        <f>G343*L343</f>
        <v>0</v>
      </c>
      <c r="N343" s="187" t="s">
        <v>2202</v>
      </c>
      <c r="O343" s="167">
        <v>4</v>
      </c>
      <c r="P343" s="16" t="s">
        <v>96</v>
      </c>
    </row>
    <row r="344" spans="4:18" s="16" customFormat="1" ht="15.75" customHeight="1">
      <c r="D344" s="168"/>
      <c r="E344" s="168" t="s">
        <v>483</v>
      </c>
      <c r="G344" s="169"/>
      <c r="P344" s="168" t="s">
        <v>96</v>
      </c>
      <c r="Q344" s="168" t="s">
        <v>89</v>
      </c>
      <c r="R344" s="168" t="s">
        <v>98</v>
      </c>
    </row>
    <row r="345" spans="4:18" s="16" customFormat="1" ht="15.75" customHeight="1">
      <c r="D345" s="168"/>
      <c r="E345" s="168" t="s">
        <v>534</v>
      </c>
      <c r="G345" s="169"/>
      <c r="P345" s="168" t="s">
        <v>96</v>
      </c>
      <c r="Q345" s="168" t="s">
        <v>89</v>
      </c>
      <c r="R345" s="168" t="s">
        <v>98</v>
      </c>
    </row>
    <row r="346" spans="4:18" s="16" customFormat="1" ht="15.75" customHeight="1">
      <c r="D346" s="170"/>
      <c r="E346" s="170" t="s">
        <v>539</v>
      </c>
      <c r="G346" s="171">
        <v>333.21</v>
      </c>
      <c r="P346" s="170" t="s">
        <v>96</v>
      </c>
      <c r="Q346" s="170" t="s">
        <v>96</v>
      </c>
      <c r="R346" s="170" t="s">
        <v>98</v>
      </c>
    </row>
    <row r="347" spans="4:18" s="16" customFormat="1" ht="15.75" customHeight="1">
      <c r="D347" s="172"/>
      <c r="E347" s="172" t="s">
        <v>101</v>
      </c>
      <c r="G347" s="173">
        <v>333.21</v>
      </c>
      <c r="P347" s="172" t="s">
        <v>96</v>
      </c>
      <c r="Q347" s="172" t="s">
        <v>102</v>
      </c>
      <c r="R347" s="172" t="s">
        <v>98</v>
      </c>
    </row>
    <row r="348" spans="1:16" s="16" customFormat="1" ht="13.5" customHeight="1">
      <c r="A348" s="162" t="s">
        <v>540</v>
      </c>
      <c r="B348" s="162" t="s">
        <v>91</v>
      </c>
      <c r="C348" s="162" t="s">
        <v>284</v>
      </c>
      <c r="D348" s="16" t="s">
        <v>541</v>
      </c>
      <c r="E348" s="163" t="s">
        <v>542</v>
      </c>
      <c r="F348" s="162" t="s">
        <v>95</v>
      </c>
      <c r="G348" s="164">
        <v>2307.313</v>
      </c>
      <c r="H348" s="165"/>
      <c r="I348" s="165">
        <f>ROUND(G348*H348,2)</f>
        <v>0</v>
      </c>
      <c r="J348" s="166">
        <v>0.00012</v>
      </c>
      <c r="K348" s="164">
        <f>G348*J348</f>
        <v>0.27687756</v>
      </c>
      <c r="L348" s="166">
        <v>0</v>
      </c>
      <c r="M348" s="164">
        <f>G348*L348</f>
        <v>0</v>
      </c>
      <c r="N348" s="187" t="s">
        <v>2202</v>
      </c>
      <c r="O348" s="167">
        <v>4</v>
      </c>
      <c r="P348" s="16" t="s">
        <v>96</v>
      </c>
    </row>
    <row r="349" spans="4:18" s="16" customFormat="1" ht="15.75" customHeight="1">
      <c r="D349" s="168"/>
      <c r="E349" s="168" t="s">
        <v>483</v>
      </c>
      <c r="G349" s="169"/>
      <c r="P349" s="168" t="s">
        <v>96</v>
      </c>
      <c r="Q349" s="168" t="s">
        <v>89</v>
      </c>
      <c r="R349" s="168" t="s">
        <v>98</v>
      </c>
    </row>
    <row r="350" spans="4:18" s="16" customFormat="1" ht="15.75" customHeight="1">
      <c r="D350" s="168"/>
      <c r="E350" s="168" t="s">
        <v>534</v>
      </c>
      <c r="G350" s="169"/>
      <c r="P350" s="168" t="s">
        <v>96</v>
      </c>
      <c r="Q350" s="168" t="s">
        <v>89</v>
      </c>
      <c r="R350" s="168" t="s">
        <v>98</v>
      </c>
    </row>
    <row r="351" spans="4:18" s="16" customFormat="1" ht="15.75" customHeight="1">
      <c r="D351" s="168"/>
      <c r="E351" s="168" t="s">
        <v>511</v>
      </c>
      <c r="G351" s="169"/>
      <c r="P351" s="168" t="s">
        <v>96</v>
      </c>
      <c r="Q351" s="168" t="s">
        <v>89</v>
      </c>
      <c r="R351" s="168" t="s">
        <v>98</v>
      </c>
    </row>
    <row r="352" spans="4:18" s="16" customFormat="1" ht="15.75" customHeight="1">
      <c r="D352" s="170"/>
      <c r="E352" s="170" t="s">
        <v>513</v>
      </c>
      <c r="G352" s="171">
        <v>2307.3125</v>
      </c>
      <c r="P352" s="170" t="s">
        <v>96</v>
      </c>
      <c r="Q352" s="170" t="s">
        <v>96</v>
      </c>
      <c r="R352" s="170" t="s">
        <v>98</v>
      </c>
    </row>
    <row r="353" spans="4:18" s="16" customFormat="1" ht="15.75" customHeight="1">
      <c r="D353" s="172"/>
      <c r="E353" s="172" t="s">
        <v>101</v>
      </c>
      <c r="G353" s="173">
        <v>2307.3125</v>
      </c>
      <c r="P353" s="172" t="s">
        <v>96</v>
      </c>
      <c r="Q353" s="172" t="s">
        <v>102</v>
      </c>
      <c r="R353" s="172" t="s">
        <v>98</v>
      </c>
    </row>
    <row r="354" spans="1:16" s="16" customFormat="1" ht="24" customHeight="1">
      <c r="A354" s="162" t="s">
        <v>543</v>
      </c>
      <c r="B354" s="162" t="s">
        <v>91</v>
      </c>
      <c r="C354" s="162" t="s">
        <v>208</v>
      </c>
      <c r="D354" s="16" t="s">
        <v>544</v>
      </c>
      <c r="E354" s="163" t="s">
        <v>545</v>
      </c>
      <c r="F354" s="162" t="s">
        <v>95</v>
      </c>
      <c r="G354" s="164">
        <v>1673.5</v>
      </c>
      <c r="H354" s="165"/>
      <c r="I354" s="165">
        <f>ROUND(G354*H354,2)</f>
        <v>0</v>
      </c>
      <c r="J354" s="166">
        <v>0.00498</v>
      </c>
      <c r="K354" s="164">
        <f>G354*J354</f>
        <v>8.33403</v>
      </c>
      <c r="L354" s="166">
        <v>0</v>
      </c>
      <c r="M354" s="164">
        <f>G354*L354</f>
        <v>0</v>
      </c>
      <c r="N354" s="187" t="s">
        <v>2203</v>
      </c>
      <c r="O354" s="167">
        <v>4</v>
      </c>
      <c r="P354" s="16" t="s">
        <v>96</v>
      </c>
    </row>
    <row r="355" spans="4:18" s="16" customFormat="1" ht="15.75" customHeight="1">
      <c r="D355" s="168"/>
      <c r="E355" s="168" t="s">
        <v>191</v>
      </c>
      <c r="G355" s="169"/>
      <c r="P355" s="168" t="s">
        <v>96</v>
      </c>
      <c r="Q355" s="168" t="s">
        <v>89</v>
      </c>
      <c r="R355" s="168" t="s">
        <v>98</v>
      </c>
    </row>
    <row r="356" spans="4:18" s="16" customFormat="1" ht="15.75" customHeight="1">
      <c r="D356" s="168"/>
      <c r="E356" s="168" t="s">
        <v>546</v>
      </c>
      <c r="G356" s="169"/>
      <c r="P356" s="168" t="s">
        <v>96</v>
      </c>
      <c r="Q356" s="168" t="s">
        <v>89</v>
      </c>
      <c r="R356" s="168" t="s">
        <v>98</v>
      </c>
    </row>
    <row r="357" spans="4:18" s="16" customFormat="1" ht="15.75" customHeight="1">
      <c r="D357" s="170"/>
      <c r="E357" s="170" t="s">
        <v>547</v>
      </c>
      <c r="G357" s="171">
        <v>1673.5</v>
      </c>
      <c r="P357" s="170" t="s">
        <v>96</v>
      </c>
      <c r="Q357" s="170" t="s">
        <v>96</v>
      </c>
      <c r="R357" s="170" t="s">
        <v>98</v>
      </c>
    </row>
    <row r="358" spans="4:18" s="16" customFormat="1" ht="15.75" customHeight="1">
      <c r="D358" s="172"/>
      <c r="E358" s="172" t="s">
        <v>101</v>
      </c>
      <c r="G358" s="173">
        <v>1673.5</v>
      </c>
      <c r="P358" s="172" t="s">
        <v>96</v>
      </c>
      <c r="Q358" s="172" t="s">
        <v>102</v>
      </c>
      <c r="R358" s="172" t="s">
        <v>98</v>
      </c>
    </row>
    <row r="359" spans="1:16" s="16" customFormat="1" ht="13.5" customHeight="1">
      <c r="A359" s="162" t="s">
        <v>548</v>
      </c>
      <c r="B359" s="162" t="s">
        <v>91</v>
      </c>
      <c r="C359" s="162" t="s">
        <v>208</v>
      </c>
      <c r="D359" s="16" t="s">
        <v>549</v>
      </c>
      <c r="E359" s="163" t="s">
        <v>550</v>
      </c>
      <c r="F359" s="162" t="s">
        <v>122</v>
      </c>
      <c r="G359" s="164">
        <v>22.752</v>
      </c>
      <c r="H359" s="165"/>
      <c r="I359" s="165">
        <f>ROUND(G359*H359,2)</f>
        <v>0</v>
      </c>
      <c r="J359" s="166">
        <v>2.45329</v>
      </c>
      <c r="K359" s="164">
        <f>G359*J359</f>
        <v>55.81725408</v>
      </c>
      <c r="L359" s="166">
        <v>0</v>
      </c>
      <c r="M359" s="164">
        <f>G359*L359</f>
        <v>0</v>
      </c>
      <c r="N359" s="187" t="s">
        <v>2202</v>
      </c>
      <c r="O359" s="167">
        <v>4</v>
      </c>
      <c r="P359" s="16" t="s">
        <v>96</v>
      </c>
    </row>
    <row r="360" spans="4:18" s="16" customFormat="1" ht="15.75" customHeight="1">
      <c r="D360" s="170"/>
      <c r="E360" s="170" t="s">
        <v>551</v>
      </c>
      <c r="G360" s="171">
        <v>22.752</v>
      </c>
      <c r="P360" s="170" t="s">
        <v>96</v>
      </c>
      <c r="Q360" s="170" t="s">
        <v>96</v>
      </c>
      <c r="R360" s="170" t="s">
        <v>98</v>
      </c>
    </row>
    <row r="361" spans="4:18" s="16" customFormat="1" ht="15.75" customHeight="1">
      <c r="D361" s="172"/>
      <c r="E361" s="172" t="s">
        <v>101</v>
      </c>
      <c r="G361" s="173">
        <v>22.752</v>
      </c>
      <c r="P361" s="172" t="s">
        <v>96</v>
      </c>
      <c r="Q361" s="172" t="s">
        <v>102</v>
      </c>
      <c r="R361" s="172" t="s">
        <v>98</v>
      </c>
    </row>
    <row r="362" spans="1:16" s="16" customFormat="1" ht="13.5" customHeight="1">
      <c r="A362" s="162" t="s">
        <v>552</v>
      </c>
      <c r="B362" s="162" t="s">
        <v>91</v>
      </c>
      <c r="C362" s="162" t="s">
        <v>208</v>
      </c>
      <c r="D362" s="16" t="s">
        <v>553</v>
      </c>
      <c r="E362" s="163" t="s">
        <v>554</v>
      </c>
      <c r="F362" s="162" t="s">
        <v>122</v>
      </c>
      <c r="G362" s="164">
        <v>19.05</v>
      </c>
      <c r="H362" s="165"/>
      <c r="I362" s="165">
        <f>ROUND(G362*H362,2)</f>
        <v>0</v>
      </c>
      <c r="J362" s="166">
        <v>2.45329</v>
      </c>
      <c r="K362" s="164">
        <f>G362*J362</f>
        <v>46.7351745</v>
      </c>
      <c r="L362" s="166">
        <v>0</v>
      </c>
      <c r="M362" s="164">
        <f>G362*L362</f>
        <v>0</v>
      </c>
      <c r="N362" s="187" t="s">
        <v>2202</v>
      </c>
      <c r="O362" s="167">
        <v>4</v>
      </c>
      <c r="P362" s="16" t="s">
        <v>96</v>
      </c>
    </row>
    <row r="363" spans="4:18" s="16" customFormat="1" ht="15.75" customHeight="1">
      <c r="D363" s="170"/>
      <c r="E363" s="170" t="s">
        <v>555</v>
      </c>
      <c r="G363" s="171">
        <v>19.05</v>
      </c>
      <c r="P363" s="170" t="s">
        <v>96</v>
      </c>
      <c r="Q363" s="170" t="s">
        <v>96</v>
      </c>
      <c r="R363" s="170" t="s">
        <v>98</v>
      </c>
    </row>
    <row r="364" spans="4:18" s="16" customFormat="1" ht="15.75" customHeight="1">
      <c r="D364" s="172"/>
      <c r="E364" s="172" t="s">
        <v>101</v>
      </c>
      <c r="G364" s="173">
        <v>19.05</v>
      </c>
      <c r="P364" s="172" t="s">
        <v>96</v>
      </c>
      <c r="Q364" s="172" t="s">
        <v>102</v>
      </c>
      <c r="R364" s="172" t="s">
        <v>98</v>
      </c>
    </row>
    <row r="365" spans="1:16" s="16" customFormat="1" ht="13.5" customHeight="1">
      <c r="A365" s="162" t="s">
        <v>556</v>
      </c>
      <c r="B365" s="162" t="s">
        <v>91</v>
      </c>
      <c r="C365" s="162" t="s">
        <v>208</v>
      </c>
      <c r="D365" s="16" t="s">
        <v>557</v>
      </c>
      <c r="E365" s="163" t="s">
        <v>558</v>
      </c>
      <c r="F365" s="162" t="s">
        <v>95</v>
      </c>
      <c r="G365" s="164">
        <v>1265.2</v>
      </c>
      <c r="H365" s="165"/>
      <c r="I365" s="165">
        <f>ROUND(G365*H365,2)</f>
        <v>0</v>
      </c>
      <c r="J365" s="166">
        <v>0.0945</v>
      </c>
      <c r="K365" s="164">
        <f>G365*J365</f>
        <v>119.5614</v>
      </c>
      <c r="L365" s="166">
        <v>0</v>
      </c>
      <c r="M365" s="164">
        <f>G365*L365</f>
        <v>0</v>
      </c>
      <c r="N365" s="187" t="s">
        <v>2203</v>
      </c>
      <c r="O365" s="167">
        <v>4</v>
      </c>
      <c r="P365" s="16" t="s">
        <v>96</v>
      </c>
    </row>
    <row r="366" spans="4:18" s="16" customFormat="1" ht="15.75" customHeight="1">
      <c r="D366" s="168"/>
      <c r="E366" s="168" t="s">
        <v>191</v>
      </c>
      <c r="G366" s="169"/>
      <c r="P366" s="168" t="s">
        <v>96</v>
      </c>
      <c r="Q366" s="168" t="s">
        <v>89</v>
      </c>
      <c r="R366" s="168" t="s">
        <v>98</v>
      </c>
    </row>
    <row r="367" spans="4:18" s="16" customFormat="1" ht="15.75" customHeight="1">
      <c r="D367" s="170"/>
      <c r="E367" s="170" t="s">
        <v>559</v>
      </c>
      <c r="G367" s="171">
        <v>1265.2</v>
      </c>
      <c r="P367" s="170" t="s">
        <v>96</v>
      </c>
      <c r="Q367" s="170" t="s">
        <v>96</v>
      </c>
      <c r="R367" s="170" t="s">
        <v>98</v>
      </c>
    </row>
    <row r="368" spans="4:18" s="16" customFormat="1" ht="15.75" customHeight="1">
      <c r="D368" s="168"/>
      <c r="E368" s="168" t="s">
        <v>560</v>
      </c>
      <c r="G368" s="181"/>
      <c r="P368" s="168" t="s">
        <v>96</v>
      </c>
      <c r="Q368" s="168" t="s">
        <v>89</v>
      </c>
      <c r="R368" s="168" t="s">
        <v>98</v>
      </c>
    </row>
    <row r="369" spans="4:18" s="16" customFormat="1" ht="15.75" customHeight="1">
      <c r="D369" s="172"/>
      <c r="E369" s="172" t="s">
        <v>101</v>
      </c>
      <c r="G369" s="173">
        <v>1265.2</v>
      </c>
      <c r="P369" s="172" t="s">
        <v>96</v>
      </c>
      <c r="Q369" s="172" t="s">
        <v>102</v>
      </c>
      <c r="R369" s="172" t="s">
        <v>98</v>
      </c>
    </row>
    <row r="370" spans="1:16" s="16" customFormat="1" ht="13.5" customHeight="1">
      <c r="A370" s="162" t="s">
        <v>561</v>
      </c>
      <c r="B370" s="162" t="s">
        <v>91</v>
      </c>
      <c r="C370" s="162" t="s">
        <v>208</v>
      </c>
      <c r="D370" s="16" t="s">
        <v>562</v>
      </c>
      <c r="E370" s="163" t="s">
        <v>563</v>
      </c>
      <c r="F370" s="162" t="s">
        <v>95</v>
      </c>
      <c r="G370" s="164">
        <v>204.1</v>
      </c>
      <c r="H370" s="165"/>
      <c r="I370" s="165">
        <f>ROUND(G370*H370,2)</f>
        <v>0</v>
      </c>
      <c r="J370" s="166">
        <v>0.0945</v>
      </c>
      <c r="K370" s="164">
        <f>G370*J370</f>
        <v>19.28745</v>
      </c>
      <c r="L370" s="166">
        <v>0</v>
      </c>
      <c r="M370" s="164">
        <f>G370*L370</f>
        <v>0</v>
      </c>
      <c r="N370" s="187" t="s">
        <v>2203</v>
      </c>
      <c r="O370" s="167">
        <v>4</v>
      </c>
      <c r="P370" s="16" t="s">
        <v>96</v>
      </c>
    </row>
    <row r="371" spans="4:18" s="16" customFormat="1" ht="15.75" customHeight="1">
      <c r="D371" s="168"/>
      <c r="E371" s="168" t="s">
        <v>191</v>
      </c>
      <c r="G371" s="169"/>
      <c r="P371" s="168" t="s">
        <v>96</v>
      </c>
      <c r="Q371" s="168" t="s">
        <v>89</v>
      </c>
      <c r="R371" s="168" t="s">
        <v>98</v>
      </c>
    </row>
    <row r="372" spans="4:18" s="16" customFormat="1" ht="15.75" customHeight="1">
      <c r="D372" s="170"/>
      <c r="E372" s="170" t="s">
        <v>564</v>
      </c>
      <c r="G372" s="171">
        <v>204.1</v>
      </c>
      <c r="P372" s="170" t="s">
        <v>96</v>
      </c>
      <c r="Q372" s="170" t="s">
        <v>96</v>
      </c>
      <c r="R372" s="170" t="s">
        <v>98</v>
      </c>
    </row>
    <row r="373" spans="4:18" s="16" customFormat="1" ht="15.75" customHeight="1">
      <c r="D373" s="168"/>
      <c r="E373" s="168" t="s">
        <v>560</v>
      </c>
      <c r="G373" s="181"/>
      <c r="P373" s="168" t="s">
        <v>96</v>
      </c>
      <c r="Q373" s="168" t="s">
        <v>89</v>
      </c>
      <c r="R373" s="168" t="s">
        <v>98</v>
      </c>
    </row>
    <row r="374" spans="4:18" s="16" customFormat="1" ht="15.75" customHeight="1">
      <c r="D374" s="172"/>
      <c r="E374" s="172" t="s">
        <v>101</v>
      </c>
      <c r="G374" s="173">
        <v>204.1</v>
      </c>
      <c r="P374" s="172" t="s">
        <v>96</v>
      </c>
      <c r="Q374" s="172" t="s">
        <v>102</v>
      </c>
      <c r="R374" s="172" t="s">
        <v>98</v>
      </c>
    </row>
    <row r="375" spans="1:16" s="16" customFormat="1" ht="24" customHeight="1">
      <c r="A375" s="162" t="s">
        <v>565</v>
      </c>
      <c r="B375" s="162" t="s">
        <v>91</v>
      </c>
      <c r="C375" s="162" t="s">
        <v>208</v>
      </c>
      <c r="D375" s="16" t="s">
        <v>566</v>
      </c>
      <c r="E375" s="163" t="s">
        <v>567</v>
      </c>
      <c r="F375" s="162" t="s">
        <v>95</v>
      </c>
      <c r="G375" s="164">
        <v>2190.5</v>
      </c>
      <c r="H375" s="165"/>
      <c r="I375" s="165">
        <f>ROUND(G375*H375,2)</f>
        <v>0</v>
      </c>
      <c r="J375" s="166">
        <v>0.0945</v>
      </c>
      <c r="K375" s="164">
        <f>G375*J375</f>
        <v>207.00225</v>
      </c>
      <c r="L375" s="166">
        <v>0</v>
      </c>
      <c r="M375" s="164">
        <f>G375*L375</f>
        <v>0</v>
      </c>
      <c r="N375" s="187" t="s">
        <v>2203</v>
      </c>
      <c r="O375" s="167">
        <v>4</v>
      </c>
      <c r="P375" s="16" t="s">
        <v>96</v>
      </c>
    </row>
    <row r="376" spans="4:18" s="16" customFormat="1" ht="15.75" customHeight="1">
      <c r="D376" s="168"/>
      <c r="E376" s="168" t="s">
        <v>191</v>
      </c>
      <c r="G376" s="169"/>
      <c r="P376" s="168" t="s">
        <v>96</v>
      </c>
      <c r="Q376" s="168" t="s">
        <v>89</v>
      </c>
      <c r="R376" s="168" t="s">
        <v>98</v>
      </c>
    </row>
    <row r="377" spans="4:18" s="16" customFormat="1" ht="15.75" customHeight="1">
      <c r="D377" s="168"/>
      <c r="E377" s="168" t="s">
        <v>568</v>
      </c>
      <c r="G377" s="169"/>
      <c r="P377" s="168" t="s">
        <v>96</v>
      </c>
      <c r="Q377" s="168" t="s">
        <v>89</v>
      </c>
      <c r="R377" s="168" t="s">
        <v>98</v>
      </c>
    </row>
    <row r="378" spans="4:18" s="16" customFormat="1" ht="15.75" customHeight="1">
      <c r="D378" s="170"/>
      <c r="E378" s="170" t="s">
        <v>569</v>
      </c>
      <c r="G378" s="171">
        <v>2190.5</v>
      </c>
      <c r="P378" s="170" t="s">
        <v>96</v>
      </c>
      <c r="Q378" s="170" t="s">
        <v>96</v>
      </c>
      <c r="R378" s="170" t="s">
        <v>98</v>
      </c>
    </row>
    <row r="379" spans="4:18" s="16" customFormat="1" ht="15.75" customHeight="1">
      <c r="D379" s="172"/>
      <c r="E379" s="172" t="s">
        <v>101</v>
      </c>
      <c r="G379" s="173">
        <v>2190.5</v>
      </c>
      <c r="P379" s="172" t="s">
        <v>96</v>
      </c>
      <c r="Q379" s="172" t="s">
        <v>102</v>
      </c>
      <c r="R379" s="172" t="s">
        <v>98</v>
      </c>
    </row>
    <row r="380" spans="1:16" s="16" customFormat="1" ht="24" customHeight="1">
      <c r="A380" s="162" t="s">
        <v>570</v>
      </c>
      <c r="B380" s="162" t="s">
        <v>91</v>
      </c>
      <c r="C380" s="162" t="s">
        <v>208</v>
      </c>
      <c r="D380" s="16" t="s">
        <v>571</v>
      </c>
      <c r="E380" s="163" t="s">
        <v>572</v>
      </c>
      <c r="F380" s="162" t="s">
        <v>95</v>
      </c>
      <c r="G380" s="164">
        <v>580.5</v>
      </c>
      <c r="H380" s="165"/>
      <c r="I380" s="165">
        <f>ROUND(G380*H380,2)</f>
        <v>0</v>
      </c>
      <c r="J380" s="166">
        <v>0.063</v>
      </c>
      <c r="K380" s="164">
        <f>G380*J380</f>
        <v>36.5715</v>
      </c>
      <c r="L380" s="166">
        <v>0</v>
      </c>
      <c r="M380" s="164">
        <f>G380*L380</f>
        <v>0</v>
      </c>
      <c r="N380" s="187" t="s">
        <v>2203</v>
      </c>
      <c r="O380" s="167">
        <v>4</v>
      </c>
      <c r="P380" s="16" t="s">
        <v>96</v>
      </c>
    </row>
    <row r="381" spans="4:18" s="16" customFormat="1" ht="15.75" customHeight="1">
      <c r="D381" s="168"/>
      <c r="E381" s="168" t="s">
        <v>191</v>
      </c>
      <c r="G381" s="169"/>
      <c r="P381" s="168" t="s">
        <v>96</v>
      </c>
      <c r="Q381" s="168" t="s">
        <v>89</v>
      </c>
      <c r="R381" s="168" t="s">
        <v>98</v>
      </c>
    </row>
    <row r="382" spans="4:18" s="16" customFormat="1" ht="15.75" customHeight="1">
      <c r="D382" s="170"/>
      <c r="E382" s="170" t="s">
        <v>573</v>
      </c>
      <c r="G382" s="171">
        <v>580.5</v>
      </c>
      <c r="P382" s="170" t="s">
        <v>96</v>
      </c>
      <c r="Q382" s="170" t="s">
        <v>96</v>
      </c>
      <c r="R382" s="170" t="s">
        <v>98</v>
      </c>
    </row>
    <row r="383" spans="4:18" s="16" customFormat="1" ht="15.75" customHeight="1">
      <c r="D383" s="168"/>
      <c r="E383" s="168" t="s">
        <v>574</v>
      </c>
      <c r="G383" s="181"/>
      <c r="P383" s="168" t="s">
        <v>96</v>
      </c>
      <c r="Q383" s="168" t="s">
        <v>89</v>
      </c>
      <c r="R383" s="168" t="s">
        <v>98</v>
      </c>
    </row>
    <row r="384" spans="4:18" s="16" customFormat="1" ht="15.75" customHeight="1">
      <c r="D384" s="172"/>
      <c r="E384" s="172" t="s">
        <v>101</v>
      </c>
      <c r="G384" s="173">
        <v>580.5</v>
      </c>
      <c r="P384" s="172" t="s">
        <v>96</v>
      </c>
      <c r="Q384" s="172" t="s">
        <v>102</v>
      </c>
      <c r="R384" s="172" t="s">
        <v>98</v>
      </c>
    </row>
    <row r="385" spans="1:16" s="16" customFormat="1" ht="13.5" customHeight="1">
      <c r="A385" s="162" t="s">
        <v>575</v>
      </c>
      <c r="B385" s="162" t="s">
        <v>91</v>
      </c>
      <c r="C385" s="162" t="s">
        <v>208</v>
      </c>
      <c r="D385" s="16" t="s">
        <v>576</v>
      </c>
      <c r="E385" s="163" t="s">
        <v>577</v>
      </c>
      <c r="F385" s="162" t="s">
        <v>122</v>
      </c>
      <c r="G385" s="164">
        <v>522.72</v>
      </c>
      <c r="H385" s="165"/>
      <c r="I385" s="165">
        <f>ROUND(G385*H385,2)</f>
        <v>0</v>
      </c>
      <c r="J385" s="166">
        <v>1.98</v>
      </c>
      <c r="K385" s="164">
        <f>G385*J385</f>
        <v>1034.9856</v>
      </c>
      <c r="L385" s="166">
        <v>0</v>
      </c>
      <c r="M385" s="164">
        <f>G385*L385</f>
        <v>0</v>
      </c>
      <c r="N385" s="187" t="s">
        <v>2202</v>
      </c>
      <c r="O385" s="167">
        <v>4</v>
      </c>
      <c r="P385" s="16" t="s">
        <v>96</v>
      </c>
    </row>
    <row r="386" spans="4:18" s="16" customFormat="1" ht="15.75" customHeight="1">
      <c r="D386" s="168"/>
      <c r="E386" s="168" t="s">
        <v>578</v>
      </c>
      <c r="G386" s="169"/>
      <c r="P386" s="168" t="s">
        <v>96</v>
      </c>
      <c r="Q386" s="168" t="s">
        <v>89</v>
      </c>
      <c r="R386" s="168" t="s">
        <v>98</v>
      </c>
    </row>
    <row r="387" spans="4:18" s="16" customFormat="1" ht="15.75" customHeight="1">
      <c r="D387" s="170"/>
      <c r="E387" s="170" t="s">
        <v>579</v>
      </c>
      <c r="G387" s="171">
        <v>522.72</v>
      </c>
      <c r="P387" s="170" t="s">
        <v>96</v>
      </c>
      <c r="Q387" s="170" t="s">
        <v>96</v>
      </c>
      <c r="R387" s="170" t="s">
        <v>98</v>
      </c>
    </row>
    <row r="388" spans="4:18" s="16" customFormat="1" ht="15.75" customHeight="1">
      <c r="D388" s="172"/>
      <c r="E388" s="172" t="s">
        <v>101</v>
      </c>
      <c r="G388" s="173">
        <v>522.72</v>
      </c>
      <c r="P388" s="172" t="s">
        <v>96</v>
      </c>
      <c r="Q388" s="172" t="s">
        <v>102</v>
      </c>
      <c r="R388" s="172" t="s">
        <v>98</v>
      </c>
    </row>
    <row r="389" spans="2:16" s="134" customFormat="1" ht="12.75" customHeight="1">
      <c r="B389" s="139" t="s">
        <v>49</v>
      </c>
      <c r="D389" s="140" t="s">
        <v>134</v>
      </c>
      <c r="E389" s="140" t="s">
        <v>580</v>
      </c>
      <c r="I389" s="141">
        <f>I390+I498</f>
        <v>0</v>
      </c>
      <c r="K389" s="142">
        <f>K390+K498</f>
        <v>1.4862</v>
      </c>
      <c r="M389" s="142">
        <f>M390+M498</f>
        <v>4763.778266</v>
      </c>
      <c r="P389" s="140" t="s">
        <v>89</v>
      </c>
    </row>
    <row r="390" spans="2:16" s="134" customFormat="1" ht="12.75" customHeight="1">
      <c r="B390" s="143" t="s">
        <v>49</v>
      </c>
      <c r="D390" s="144" t="s">
        <v>471</v>
      </c>
      <c r="E390" s="144" t="s">
        <v>581</v>
      </c>
      <c r="I390" s="145">
        <f>SUM(I391:I497)</f>
        <v>0</v>
      </c>
      <c r="K390" s="146">
        <f>SUM(K391:K497)</f>
        <v>0.9702</v>
      </c>
      <c r="M390" s="146">
        <f>SUM(M391:M497)</f>
        <v>651.42</v>
      </c>
      <c r="P390" s="144" t="s">
        <v>96</v>
      </c>
    </row>
    <row r="391" spans="1:16" s="16" customFormat="1" ht="24" customHeight="1">
      <c r="A391" s="162" t="s">
        <v>582</v>
      </c>
      <c r="B391" s="162" t="s">
        <v>91</v>
      </c>
      <c r="C391" s="162" t="s">
        <v>250</v>
      </c>
      <c r="D391" s="16" t="s">
        <v>583</v>
      </c>
      <c r="E391" s="163" t="s">
        <v>584</v>
      </c>
      <c r="F391" s="162" t="s">
        <v>258</v>
      </c>
      <c r="G391" s="164">
        <v>1</v>
      </c>
      <c r="H391" s="165"/>
      <c r="I391" s="165">
        <f>ROUND(G391*H391,2)</f>
        <v>0</v>
      </c>
      <c r="J391" s="166">
        <v>0</v>
      </c>
      <c r="K391" s="164">
        <f>G391*J391</f>
        <v>0</v>
      </c>
      <c r="L391" s="166">
        <v>0</v>
      </c>
      <c r="M391" s="164">
        <f>G391*L391</f>
        <v>0</v>
      </c>
      <c r="N391" s="187" t="s">
        <v>2203</v>
      </c>
      <c r="O391" s="167">
        <v>4</v>
      </c>
      <c r="P391" s="16" t="s">
        <v>105</v>
      </c>
    </row>
    <row r="392" spans="1:16" s="16" customFormat="1" ht="13.5" customHeight="1">
      <c r="A392" s="162" t="s">
        <v>585</v>
      </c>
      <c r="B392" s="162" t="s">
        <v>91</v>
      </c>
      <c r="C392" s="162" t="s">
        <v>250</v>
      </c>
      <c r="D392" s="16" t="s">
        <v>586</v>
      </c>
      <c r="E392" s="163" t="s">
        <v>587</v>
      </c>
      <c r="F392" s="162" t="s">
        <v>48</v>
      </c>
      <c r="G392" s="164">
        <v>4950</v>
      </c>
      <c r="H392" s="165"/>
      <c r="I392" s="165">
        <f>ROUND(G392*H392,2)</f>
        <v>0</v>
      </c>
      <c r="J392" s="166">
        <v>0</v>
      </c>
      <c r="K392" s="164">
        <f>G392*J392</f>
        <v>0</v>
      </c>
      <c r="L392" s="166">
        <v>0</v>
      </c>
      <c r="M392" s="164">
        <f>G392*L392</f>
        <v>0</v>
      </c>
      <c r="N392" s="187" t="s">
        <v>2203</v>
      </c>
      <c r="O392" s="167">
        <v>4</v>
      </c>
      <c r="P392" s="16" t="s">
        <v>105</v>
      </c>
    </row>
    <row r="393" spans="1:16" s="16" customFormat="1" ht="13.5" customHeight="1">
      <c r="A393" s="162" t="s">
        <v>588</v>
      </c>
      <c r="B393" s="162" t="s">
        <v>91</v>
      </c>
      <c r="C393" s="162" t="s">
        <v>250</v>
      </c>
      <c r="D393" s="16" t="s">
        <v>589</v>
      </c>
      <c r="E393" s="163" t="s">
        <v>590</v>
      </c>
      <c r="F393" s="162" t="s">
        <v>48</v>
      </c>
      <c r="G393" s="164">
        <v>915</v>
      </c>
      <c r="H393" s="165"/>
      <c r="I393" s="165">
        <f>ROUND(G393*H393,2)</f>
        <v>0</v>
      </c>
      <c r="J393" s="166">
        <v>0</v>
      </c>
      <c r="K393" s="164">
        <f>G393*J393</f>
        <v>0</v>
      </c>
      <c r="L393" s="166">
        <v>0</v>
      </c>
      <c r="M393" s="164">
        <f>G393*L393</f>
        <v>0</v>
      </c>
      <c r="N393" s="187" t="s">
        <v>2203</v>
      </c>
      <c r="O393" s="167">
        <v>4</v>
      </c>
      <c r="P393" s="16" t="s">
        <v>105</v>
      </c>
    </row>
    <row r="394" spans="4:18" s="16" customFormat="1" ht="15.75" customHeight="1">
      <c r="D394" s="168"/>
      <c r="E394" s="168" t="s">
        <v>191</v>
      </c>
      <c r="G394" s="169"/>
      <c r="P394" s="168" t="s">
        <v>105</v>
      </c>
      <c r="Q394" s="168" t="s">
        <v>89</v>
      </c>
      <c r="R394" s="168" t="s">
        <v>98</v>
      </c>
    </row>
    <row r="395" spans="4:18" s="16" customFormat="1" ht="15.75" customHeight="1">
      <c r="D395" s="170"/>
      <c r="E395" s="170" t="s">
        <v>591</v>
      </c>
      <c r="G395" s="171">
        <v>250</v>
      </c>
      <c r="P395" s="170" t="s">
        <v>105</v>
      </c>
      <c r="Q395" s="170" t="s">
        <v>96</v>
      </c>
      <c r="R395" s="170" t="s">
        <v>98</v>
      </c>
    </row>
    <row r="396" spans="4:18" s="16" customFormat="1" ht="15.75" customHeight="1">
      <c r="D396" s="170"/>
      <c r="E396" s="170" t="s">
        <v>592</v>
      </c>
      <c r="G396" s="171">
        <v>200</v>
      </c>
      <c r="P396" s="170" t="s">
        <v>105</v>
      </c>
      <c r="Q396" s="170" t="s">
        <v>96</v>
      </c>
      <c r="R396" s="170" t="s">
        <v>98</v>
      </c>
    </row>
    <row r="397" spans="4:18" s="16" customFormat="1" ht="15.75" customHeight="1">
      <c r="D397" s="168"/>
      <c r="E397" s="168" t="s">
        <v>593</v>
      </c>
      <c r="G397" s="181"/>
      <c r="P397" s="168" t="s">
        <v>105</v>
      </c>
      <c r="Q397" s="168" t="s">
        <v>89</v>
      </c>
      <c r="R397" s="168" t="s">
        <v>98</v>
      </c>
    </row>
    <row r="398" spans="4:18" s="16" customFormat="1" ht="15.75" customHeight="1">
      <c r="D398" s="170"/>
      <c r="E398" s="170" t="s">
        <v>594</v>
      </c>
      <c r="G398" s="171">
        <v>75</v>
      </c>
      <c r="P398" s="170" t="s">
        <v>105</v>
      </c>
      <c r="Q398" s="170" t="s">
        <v>96</v>
      </c>
      <c r="R398" s="170" t="s">
        <v>98</v>
      </c>
    </row>
    <row r="399" spans="4:18" s="16" customFormat="1" ht="15.75" customHeight="1">
      <c r="D399" s="170"/>
      <c r="E399" s="170" t="s">
        <v>595</v>
      </c>
      <c r="G399" s="171">
        <v>150</v>
      </c>
      <c r="P399" s="170" t="s">
        <v>105</v>
      </c>
      <c r="Q399" s="170" t="s">
        <v>96</v>
      </c>
      <c r="R399" s="170" t="s">
        <v>98</v>
      </c>
    </row>
    <row r="400" spans="4:18" s="16" customFormat="1" ht="15.75" customHeight="1">
      <c r="D400" s="170"/>
      <c r="E400" s="170" t="s">
        <v>596</v>
      </c>
      <c r="G400" s="171">
        <v>80</v>
      </c>
      <c r="P400" s="170" t="s">
        <v>105</v>
      </c>
      <c r="Q400" s="170" t="s">
        <v>96</v>
      </c>
      <c r="R400" s="170" t="s">
        <v>98</v>
      </c>
    </row>
    <row r="401" spans="4:18" s="16" customFormat="1" ht="15.75" customHeight="1">
      <c r="D401" s="170"/>
      <c r="E401" s="170" t="s">
        <v>597</v>
      </c>
      <c r="G401" s="171">
        <v>60</v>
      </c>
      <c r="P401" s="170" t="s">
        <v>105</v>
      </c>
      <c r="Q401" s="170" t="s">
        <v>96</v>
      </c>
      <c r="R401" s="170" t="s">
        <v>98</v>
      </c>
    </row>
    <row r="402" spans="4:18" s="16" customFormat="1" ht="15.75" customHeight="1">
      <c r="D402" s="170"/>
      <c r="E402" s="170" t="s">
        <v>598</v>
      </c>
      <c r="G402" s="171">
        <v>100</v>
      </c>
      <c r="P402" s="170" t="s">
        <v>105</v>
      </c>
      <c r="Q402" s="170" t="s">
        <v>96</v>
      </c>
      <c r="R402" s="170" t="s">
        <v>98</v>
      </c>
    </row>
    <row r="403" spans="4:18" s="16" customFormat="1" ht="15.75" customHeight="1">
      <c r="D403" s="172"/>
      <c r="E403" s="172" t="s">
        <v>101</v>
      </c>
      <c r="G403" s="173">
        <v>915</v>
      </c>
      <c r="P403" s="172" t="s">
        <v>105</v>
      </c>
      <c r="Q403" s="172" t="s">
        <v>102</v>
      </c>
      <c r="R403" s="172" t="s">
        <v>98</v>
      </c>
    </row>
    <row r="404" spans="1:16" s="16" customFormat="1" ht="13.5" customHeight="1">
      <c r="A404" s="162" t="s">
        <v>599</v>
      </c>
      <c r="B404" s="162" t="s">
        <v>91</v>
      </c>
      <c r="C404" s="162" t="s">
        <v>250</v>
      </c>
      <c r="D404" s="16" t="s">
        <v>600</v>
      </c>
      <c r="E404" s="163" t="s">
        <v>601</v>
      </c>
      <c r="F404" s="162" t="s">
        <v>48</v>
      </c>
      <c r="G404" s="164">
        <v>2155</v>
      </c>
      <c r="H404" s="165"/>
      <c r="I404" s="165">
        <f>ROUND(G404*H404,2)</f>
        <v>0</v>
      </c>
      <c r="J404" s="166">
        <v>0</v>
      </c>
      <c r="K404" s="164">
        <f>G404*J404</f>
        <v>0</v>
      </c>
      <c r="L404" s="166">
        <v>0</v>
      </c>
      <c r="M404" s="164">
        <f>G404*L404</f>
        <v>0</v>
      </c>
      <c r="N404" s="187" t="s">
        <v>2203</v>
      </c>
      <c r="O404" s="167">
        <v>4</v>
      </c>
      <c r="P404" s="16" t="s">
        <v>105</v>
      </c>
    </row>
    <row r="405" spans="4:18" s="16" customFormat="1" ht="15.75" customHeight="1">
      <c r="D405" s="168"/>
      <c r="E405" s="168" t="s">
        <v>191</v>
      </c>
      <c r="G405" s="169"/>
      <c r="P405" s="168" t="s">
        <v>105</v>
      </c>
      <c r="Q405" s="168" t="s">
        <v>89</v>
      </c>
      <c r="R405" s="168" t="s">
        <v>98</v>
      </c>
    </row>
    <row r="406" spans="4:18" s="16" customFormat="1" ht="15.75" customHeight="1">
      <c r="D406" s="168"/>
      <c r="E406" s="168" t="s">
        <v>602</v>
      </c>
      <c r="G406" s="169"/>
      <c r="P406" s="168" t="s">
        <v>105</v>
      </c>
      <c r="Q406" s="168" t="s">
        <v>89</v>
      </c>
      <c r="R406" s="168" t="s">
        <v>98</v>
      </c>
    </row>
    <row r="407" spans="4:18" s="16" customFormat="1" ht="15.75" customHeight="1">
      <c r="D407" s="168"/>
      <c r="E407" s="168" t="s">
        <v>603</v>
      </c>
      <c r="G407" s="169"/>
      <c r="P407" s="168" t="s">
        <v>105</v>
      </c>
      <c r="Q407" s="168" t="s">
        <v>89</v>
      </c>
      <c r="R407" s="168" t="s">
        <v>98</v>
      </c>
    </row>
    <row r="408" spans="4:18" s="16" customFormat="1" ht="15.75" customHeight="1">
      <c r="D408" s="168"/>
      <c r="E408" s="168" t="s">
        <v>604</v>
      </c>
      <c r="G408" s="169"/>
      <c r="P408" s="168" t="s">
        <v>105</v>
      </c>
      <c r="Q408" s="168" t="s">
        <v>89</v>
      </c>
      <c r="R408" s="168" t="s">
        <v>98</v>
      </c>
    </row>
    <row r="409" spans="4:18" s="16" customFormat="1" ht="15.75" customHeight="1">
      <c r="D409" s="168"/>
      <c r="E409" s="168" t="s">
        <v>605</v>
      </c>
      <c r="G409" s="169"/>
      <c r="P409" s="168" t="s">
        <v>105</v>
      </c>
      <c r="Q409" s="168" t="s">
        <v>89</v>
      </c>
      <c r="R409" s="168" t="s">
        <v>98</v>
      </c>
    </row>
    <row r="410" spans="4:18" s="16" customFormat="1" ht="15.75" customHeight="1">
      <c r="D410" s="168"/>
      <c r="E410" s="168" t="s">
        <v>606</v>
      </c>
      <c r="G410" s="169"/>
      <c r="P410" s="168" t="s">
        <v>105</v>
      </c>
      <c r="Q410" s="168" t="s">
        <v>89</v>
      </c>
      <c r="R410" s="168" t="s">
        <v>98</v>
      </c>
    </row>
    <row r="411" spans="4:18" s="16" customFormat="1" ht="15.75" customHeight="1">
      <c r="D411" s="168"/>
      <c r="E411" s="168" t="s">
        <v>607</v>
      </c>
      <c r="G411" s="169"/>
      <c r="P411" s="168" t="s">
        <v>105</v>
      </c>
      <c r="Q411" s="168" t="s">
        <v>89</v>
      </c>
      <c r="R411" s="168" t="s">
        <v>98</v>
      </c>
    </row>
    <row r="412" spans="4:18" s="16" customFormat="1" ht="15.75" customHeight="1">
      <c r="D412" s="168"/>
      <c r="E412" s="168" t="s">
        <v>608</v>
      </c>
      <c r="G412" s="169"/>
      <c r="P412" s="168" t="s">
        <v>105</v>
      </c>
      <c r="Q412" s="168" t="s">
        <v>89</v>
      </c>
      <c r="R412" s="168" t="s">
        <v>98</v>
      </c>
    </row>
    <row r="413" spans="4:18" s="16" customFormat="1" ht="15.75" customHeight="1">
      <c r="D413" s="170"/>
      <c r="E413" s="170" t="s">
        <v>609</v>
      </c>
      <c r="G413" s="171">
        <v>450</v>
      </c>
      <c r="P413" s="170" t="s">
        <v>105</v>
      </c>
      <c r="Q413" s="170" t="s">
        <v>96</v>
      </c>
      <c r="R413" s="170" t="s">
        <v>98</v>
      </c>
    </row>
    <row r="414" spans="4:18" s="16" customFormat="1" ht="15.75" customHeight="1">
      <c r="D414" s="170"/>
      <c r="E414" s="170" t="s">
        <v>610</v>
      </c>
      <c r="G414" s="171">
        <v>350</v>
      </c>
      <c r="P414" s="170" t="s">
        <v>105</v>
      </c>
      <c r="Q414" s="170" t="s">
        <v>96</v>
      </c>
      <c r="R414" s="170" t="s">
        <v>98</v>
      </c>
    </row>
    <row r="415" spans="4:18" s="16" customFormat="1" ht="15.75" customHeight="1">
      <c r="D415" s="170"/>
      <c r="E415" s="170" t="s">
        <v>611</v>
      </c>
      <c r="G415" s="171">
        <v>75</v>
      </c>
      <c r="P415" s="170" t="s">
        <v>105</v>
      </c>
      <c r="Q415" s="170" t="s">
        <v>96</v>
      </c>
      <c r="R415" s="170" t="s">
        <v>98</v>
      </c>
    </row>
    <row r="416" spans="4:18" s="16" customFormat="1" ht="15.75" customHeight="1">
      <c r="D416" s="170"/>
      <c r="E416" s="170" t="s">
        <v>612</v>
      </c>
      <c r="G416" s="171">
        <v>420</v>
      </c>
      <c r="P416" s="170" t="s">
        <v>105</v>
      </c>
      <c r="Q416" s="170" t="s">
        <v>96</v>
      </c>
      <c r="R416" s="170" t="s">
        <v>98</v>
      </c>
    </row>
    <row r="417" spans="4:18" s="16" customFormat="1" ht="15.75" customHeight="1">
      <c r="D417" s="170"/>
      <c r="E417" s="170" t="s">
        <v>613</v>
      </c>
      <c r="G417" s="171">
        <v>400</v>
      </c>
      <c r="P417" s="170" t="s">
        <v>105</v>
      </c>
      <c r="Q417" s="170" t="s">
        <v>96</v>
      </c>
      <c r="R417" s="170" t="s">
        <v>98</v>
      </c>
    </row>
    <row r="418" spans="4:18" s="16" customFormat="1" ht="15.75" customHeight="1">
      <c r="D418" s="170"/>
      <c r="E418" s="170" t="s">
        <v>614</v>
      </c>
      <c r="G418" s="171">
        <v>460</v>
      </c>
      <c r="P418" s="170" t="s">
        <v>105</v>
      </c>
      <c r="Q418" s="170" t="s">
        <v>96</v>
      </c>
      <c r="R418" s="170" t="s">
        <v>98</v>
      </c>
    </row>
    <row r="419" spans="4:18" s="16" customFormat="1" ht="15.75" customHeight="1">
      <c r="D419" s="172"/>
      <c r="E419" s="172" t="s">
        <v>101</v>
      </c>
      <c r="G419" s="173">
        <v>2155</v>
      </c>
      <c r="P419" s="172" t="s">
        <v>105</v>
      </c>
      <c r="Q419" s="172" t="s">
        <v>102</v>
      </c>
      <c r="R419" s="172" t="s">
        <v>98</v>
      </c>
    </row>
    <row r="420" spans="1:16" s="16" customFormat="1" ht="13.5" customHeight="1">
      <c r="A420" s="162" t="s">
        <v>615</v>
      </c>
      <c r="B420" s="162" t="s">
        <v>91</v>
      </c>
      <c r="C420" s="162" t="s">
        <v>250</v>
      </c>
      <c r="D420" s="16" t="s">
        <v>616</v>
      </c>
      <c r="E420" s="163" t="s">
        <v>617</v>
      </c>
      <c r="F420" s="162" t="s">
        <v>95</v>
      </c>
      <c r="G420" s="164">
        <v>7472</v>
      </c>
      <c r="H420" s="165"/>
      <c r="I420" s="165">
        <f>ROUND(G420*H420,2)</f>
        <v>0</v>
      </c>
      <c r="J420" s="166">
        <v>0</v>
      </c>
      <c r="K420" s="164">
        <f>G420*J420</f>
        <v>0</v>
      </c>
      <c r="L420" s="166">
        <v>0</v>
      </c>
      <c r="M420" s="164">
        <f>G420*L420</f>
        <v>0</v>
      </c>
      <c r="N420" s="187" t="s">
        <v>2203</v>
      </c>
      <c r="O420" s="167">
        <v>4</v>
      </c>
      <c r="P420" s="16" t="s">
        <v>105</v>
      </c>
    </row>
    <row r="421" spans="4:18" s="16" customFormat="1" ht="15.75" customHeight="1">
      <c r="D421" s="168"/>
      <c r="E421" s="168" t="s">
        <v>240</v>
      </c>
      <c r="G421" s="169"/>
      <c r="P421" s="168" t="s">
        <v>105</v>
      </c>
      <c r="Q421" s="168" t="s">
        <v>89</v>
      </c>
      <c r="R421" s="168" t="s">
        <v>98</v>
      </c>
    </row>
    <row r="422" spans="4:18" s="16" customFormat="1" ht="15.75" customHeight="1">
      <c r="D422" s="168"/>
      <c r="E422" s="168" t="s">
        <v>618</v>
      </c>
      <c r="G422" s="169"/>
      <c r="P422" s="168" t="s">
        <v>105</v>
      </c>
      <c r="Q422" s="168" t="s">
        <v>89</v>
      </c>
      <c r="R422" s="168" t="s">
        <v>98</v>
      </c>
    </row>
    <row r="423" spans="4:18" s="16" customFormat="1" ht="15.75" customHeight="1">
      <c r="D423" s="168"/>
      <c r="E423" s="168" t="s">
        <v>619</v>
      </c>
      <c r="G423" s="169"/>
      <c r="P423" s="168" t="s">
        <v>105</v>
      </c>
      <c r="Q423" s="168" t="s">
        <v>89</v>
      </c>
      <c r="R423" s="168" t="s">
        <v>98</v>
      </c>
    </row>
    <row r="424" spans="4:18" s="16" customFormat="1" ht="15.75" customHeight="1">
      <c r="D424" s="168"/>
      <c r="E424" s="168" t="s">
        <v>620</v>
      </c>
      <c r="G424" s="169"/>
      <c r="P424" s="168" t="s">
        <v>105</v>
      </c>
      <c r="Q424" s="168" t="s">
        <v>89</v>
      </c>
      <c r="R424" s="168" t="s">
        <v>98</v>
      </c>
    </row>
    <row r="425" spans="4:18" s="16" customFormat="1" ht="15.75" customHeight="1">
      <c r="D425" s="168"/>
      <c r="E425" s="168" t="s">
        <v>621</v>
      </c>
      <c r="G425" s="169"/>
      <c r="P425" s="168" t="s">
        <v>105</v>
      </c>
      <c r="Q425" s="168" t="s">
        <v>89</v>
      </c>
      <c r="R425" s="168" t="s">
        <v>98</v>
      </c>
    </row>
    <row r="426" spans="4:18" s="16" customFormat="1" ht="15.75" customHeight="1">
      <c r="D426" s="168"/>
      <c r="E426" s="168" t="s">
        <v>622</v>
      </c>
      <c r="G426" s="169"/>
      <c r="P426" s="168" t="s">
        <v>105</v>
      </c>
      <c r="Q426" s="168" t="s">
        <v>89</v>
      </c>
      <c r="R426" s="168" t="s">
        <v>98</v>
      </c>
    </row>
    <row r="427" spans="4:18" s="16" customFormat="1" ht="15.75" customHeight="1">
      <c r="D427" s="170"/>
      <c r="E427" s="170" t="s">
        <v>623</v>
      </c>
      <c r="G427" s="171">
        <v>7472</v>
      </c>
      <c r="P427" s="170" t="s">
        <v>105</v>
      </c>
      <c r="Q427" s="170" t="s">
        <v>96</v>
      </c>
      <c r="R427" s="170" t="s">
        <v>98</v>
      </c>
    </row>
    <row r="428" spans="4:18" s="16" customFormat="1" ht="15.75" customHeight="1">
      <c r="D428" s="172"/>
      <c r="E428" s="172" t="s">
        <v>101</v>
      </c>
      <c r="G428" s="173">
        <v>7472</v>
      </c>
      <c r="P428" s="172" t="s">
        <v>105</v>
      </c>
      <c r="Q428" s="172" t="s">
        <v>102</v>
      </c>
      <c r="R428" s="172" t="s">
        <v>98</v>
      </c>
    </row>
    <row r="429" spans="1:16" s="16" customFormat="1" ht="24" customHeight="1">
      <c r="A429" s="162" t="s">
        <v>624</v>
      </c>
      <c r="B429" s="162" t="s">
        <v>91</v>
      </c>
      <c r="C429" s="162" t="s">
        <v>625</v>
      </c>
      <c r="D429" s="16" t="s">
        <v>626</v>
      </c>
      <c r="E429" s="163" t="s">
        <v>627</v>
      </c>
      <c r="F429" s="162" t="s">
        <v>95</v>
      </c>
      <c r="G429" s="164">
        <v>1386</v>
      </c>
      <c r="H429" s="165"/>
      <c r="I429" s="165">
        <f>ROUND(G429*H429,2)</f>
        <v>0</v>
      </c>
      <c r="J429" s="166">
        <v>0.0007</v>
      </c>
      <c r="K429" s="164">
        <f>G429*J429</f>
        <v>0.9702</v>
      </c>
      <c r="L429" s="166">
        <v>0.47</v>
      </c>
      <c r="M429" s="164">
        <f>G429*L429</f>
        <v>651.42</v>
      </c>
      <c r="N429" s="187" t="s">
        <v>2203</v>
      </c>
      <c r="O429" s="167">
        <v>4</v>
      </c>
      <c r="P429" s="16" t="s">
        <v>105</v>
      </c>
    </row>
    <row r="430" spans="4:18" s="16" customFormat="1" ht="15.75" customHeight="1">
      <c r="D430" s="168"/>
      <c r="E430" s="168" t="s">
        <v>240</v>
      </c>
      <c r="G430" s="169"/>
      <c r="P430" s="168" t="s">
        <v>105</v>
      </c>
      <c r="Q430" s="168" t="s">
        <v>89</v>
      </c>
      <c r="R430" s="168" t="s">
        <v>98</v>
      </c>
    </row>
    <row r="431" spans="4:18" s="16" customFormat="1" ht="15.75" customHeight="1">
      <c r="D431" s="168"/>
      <c r="E431" s="168" t="s">
        <v>628</v>
      </c>
      <c r="G431" s="169"/>
      <c r="P431" s="168" t="s">
        <v>105</v>
      </c>
      <c r="Q431" s="168" t="s">
        <v>89</v>
      </c>
      <c r="R431" s="168" t="s">
        <v>98</v>
      </c>
    </row>
    <row r="432" spans="4:18" s="16" customFormat="1" ht="15.75" customHeight="1">
      <c r="D432" s="168"/>
      <c r="E432" s="168" t="s">
        <v>629</v>
      </c>
      <c r="G432" s="169"/>
      <c r="P432" s="168" t="s">
        <v>105</v>
      </c>
      <c r="Q432" s="168" t="s">
        <v>89</v>
      </c>
      <c r="R432" s="168" t="s">
        <v>98</v>
      </c>
    </row>
    <row r="433" spans="4:18" s="16" customFormat="1" ht="15.75" customHeight="1">
      <c r="D433" s="168"/>
      <c r="E433" s="168" t="s">
        <v>630</v>
      </c>
      <c r="G433" s="169"/>
      <c r="P433" s="168" t="s">
        <v>105</v>
      </c>
      <c r="Q433" s="168" t="s">
        <v>89</v>
      </c>
      <c r="R433" s="168" t="s">
        <v>98</v>
      </c>
    </row>
    <row r="434" spans="4:18" s="16" customFormat="1" ht="15.75" customHeight="1">
      <c r="D434" s="168"/>
      <c r="E434" s="168" t="s">
        <v>631</v>
      </c>
      <c r="G434" s="169"/>
      <c r="P434" s="168" t="s">
        <v>105</v>
      </c>
      <c r="Q434" s="168" t="s">
        <v>89</v>
      </c>
      <c r="R434" s="168" t="s">
        <v>98</v>
      </c>
    </row>
    <row r="435" spans="4:18" s="16" customFormat="1" ht="15.75" customHeight="1">
      <c r="D435" s="168"/>
      <c r="E435" s="168" t="s">
        <v>632</v>
      </c>
      <c r="G435" s="169"/>
      <c r="P435" s="168" t="s">
        <v>105</v>
      </c>
      <c r="Q435" s="168" t="s">
        <v>89</v>
      </c>
      <c r="R435" s="168" t="s">
        <v>98</v>
      </c>
    </row>
    <row r="436" spans="4:18" s="16" customFormat="1" ht="15.75" customHeight="1">
      <c r="D436" s="168"/>
      <c r="E436" s="168" t="s">
        <v>633</v>
      </c>
      <c r="G436" s="169"/>
      <c r="P436" s="168" t="s">
        <v>105</v>
      </c>
      <c r="Q436" s="168" t="s">
        <v>89</v>
      </c>
      <c r="R436" s="168" t="s">
        <v>98</v>
      </c>
    </row>
    <row r="437" spans="4:18" s="16" customFormat="1" ht="15.75" customHeight="1">
      <c r="D437" s="168"/>
      <c r="E437" s="168" t="s">
        <v>634</v>
      </c>
      <c r="G437" s="169"/>
      <c r="P437" s="168" t="s">
        <v>105</v>
      </c>
      <c r="Q437" s="168" t="s">
        <v>89</v>
      </c>
      <c r="R437" s="168" t="s">
        <v>98</v>
      </c>
    </row>
    <row r="438" spans="4:18" s="16" customFormat="1" ht="15.75" customHeight="1">
      <c r="D438" s="168"/>
      <c r="E438" s="168" t="s">
        <v>635</v>
      </c>
      <c r="G438" s="169"/>
      <c r="P438" s="168" t="s">
        <v>105</v>
      </c>
      <c r="Q438" s="168" t="s">
        <v>89</v>
      </c>
      <c r="R438" s="168" t="s">
        <v>98</v>
      </c>
    </row>
    <row r="439" spans="4:18" s="16" customFormat="1" ht="15.75" customHeight="1">
      <c r="D439" s="170"/>
      <c r="E439" s="170" t="s">
        <v>636</v>
      </c>
      <c r="G439" s="171">
        <v>1386</v>
      </c>
      <c r="P439" s="170" t="s">
        <v>105</v>
      </c>
      <c r="Q439" s="170" t="s">
        <v>96</v>
      </c>
      <c r="R439" s="170" t="s">
        <v>98</v>
      </c>
    </row>
    <row r="440" spans="4:18" s="16" customFormat="1" ht="15.75" customHeight="1">
      <c r="D440" s="172"/>
      <c r="E440" s="172" t="s">
        <v>101</v>
      </c>
      <c r="G440" s="173">
        <v>1386</v>
      </c>
      <c r="P440" s="172" t="s">
        <v>105</v>
      </c>
      <c r="Q440" s="172" t="s">
        <v>102</v>
      </c>
      <c r="R440" s="172" t="s">
        <v>98</v>
      </c>
    </row>
    <row r="441" spans="1:16" s="16" customFormat="1" ht="24" customHeight="1">
      <c r="A441" s="162" t="s">
        <v>637</v>
      </c>
      <c r="B441" s="162" t="s">
        <v>91</v>
      </c>
      <c r="C441" s="162" t="s">
        <v>250</v>
      </c>
      <c r="D441" s="16" t="s">
        <v>638</v>
      </c>
      <c r="E441" s="163" t="s">
        <v>639</v>
      </c>
      <c r="F441" s="162" t="s">
        <v>95</v>
      </c>
      <c r="G441" s="164">
        <v>51</v>
      </c>
      <c r="H441" s="165"/>
      <c r="I441" s="165">
        <f>ROUND(G441*H441,2)</f>
        <v>0</v>
      </c>
      <c r="J441" s="166">
        <v>0</v>
      </c>
      <c r="K441" s="164">
        <f>G441*J441</f>
        <v>0</v>
      </c>
      <c r="L441" s="166">
        <v>0</v>
      </c>
      <c r="M441" s="164">
        <f>G441*L441</f>
        <v>0</v>
      </c>
      <c r="N441" s="187" t="s">
        <v>2203</v>
      </c>
      <c r="O441" s="167">
        <v>4</v>
      </c>
      <c r="P441" s="16" t="s">
        <v>105</v>
      </c>
    </row>
    <row r="442" spans="4:18" s="16" customFormat="1" ht="15.75" customHeight="1">
      <c r="D442" s="168"/>
      <c r="E442" s="168" t="s">
        <v>240</v>
      </c>
      <c r="G442" s="169"/>
      <c r="P442" s="168" t="s">
        <v>105</v>
      </c>
      <c r="Q442" s="168" t="s">
        <v>89</v>
      </c>
      <c r="R442" s="168" t="s">
        <v>98</v>
      </c>
    </row>
    <row r="443" spans="4:18" s="16" customFormat="1" ht="15.75" customHeight="1">
      <c r="D443" s="168"/>
      <c r="E443" s="168" t="s">
        <v>640</v>
      </c>
      <c r="G443" s="169"/>
      <c r="P443" s="168" t="s">
        <v>105</v>
      </c>
      <c r="Q443" s="168" t="s">
        <v>89</v>
      </c>
      <c r="R443" s="168" t="s">
        <v>98</v>
      </c>
    </row>
    <row r="444" spans="4:18" s="16" customFormat="1" ht="15.75" customHeight="1">
      <c r="D444" s="168"/>
      <c r="E444" s="168" t="s">
        <v>641</v>
      </c>
      <c r="G444" s="169"/>
      <c r="P444" s="168" t="s">
        <v>105</v>
      </c>
      <c r="Q444" s="168" t="s">
        <v>89</v>
      </c>
      <c r="R444" s="168" t="s">
        <v>98</v>
      </c>
    </row>
    <row r="445" spans="4:18" s="16" customFormat="1" ht="15.75" customHeight="1">
      <c r="D445" s="170"/>
      <c r="E445" s="170" t="s">
        <v>642</v>
      </c>
      <c r="G445" s="171">
        <v>51</v>
      </c>
      <c r="P445" s="170" t="s">
        <v>105</v>
      </c>
      <c r="Q445" s="170" t="s">
        <v>96</v>
      </c>
      <c r="R445" s="170" t="s">
        <v>98</v>
      </c>
    </row>
    <row r="446" spans="4:18" s="16" customFormat="1" ht="15.75" customHeight="1">
      <c r="D446" s="172"/>
      <c r="E446" s="172" t="s">
        <v>101</v>
      </c>
      <c r="G446" s="173">
        <v>51</v>
      </c>
      <c r="P446" s="172" t="s">
        <v>105</v>
      </c>
      <c r="Q446" s="172" t="s">
        <v>102</v>
      </c>
      <c r="R446" s="172" t="s">
        <v>98</v>
      </c>
    </row>
    <row r="447" spans="1:16" s="16" customFormat="1" ht="24" customHeight="1">
      <c r="A447" s="162" t="s">
        <v>643</v>
      </c>
      <c r="B447" s="162" t="s">
        <v>91</v>
      </c>
      <c r="C447" s="162" t="s">
        <v>250</v>
      </c>
      <c r="D447" s="16" t="s">
        <v>644</v>
      </c>
      <c r="E447" s="163" t="s">
        <v>645</v>
      </c>
      <c r="F447" s="162" t="s">
        <v>95</v>
      </c>
      <c r="G447" s="164">
        <v>144.21</v>
      </c>
      <c r="H447" s="165"/>
      <c r="I447" s="165">
        <f>ROUND(G447*H447,2)</f>
        <v>0</v>
      </c>
      <c r="J447" s="166">
        <v>0</v>
      </c>
      <c r="K447" s="164">
        <f>G447*J447</f>
        <v>0</v>
      </c>
      <c r="L447" s="166">
        <v>0</v>
      </c>
      <c r="M447" s="164">
        <f>G447*L447</f>
        <v>0</v>
      </c>
      <c r="N447" s="187" t="s">
        <v>2203</v>
      </c>
      <c r="O447" s="167">
        <v>4</v>
      </c>
      <c r="P447" s="16" t="s">
        <v>105</v>
      </c>
    </row>
    <row r="448" spans="4:18" s="16" customFormat="1" ht="15.75" customHeight="1">
      <c r="D448" s="168"/>
      <c r="E448" s="168" t="s">
        <v>240</v>
      </c>
      <c r="G448" s="169"/>
      <c r="P448" s="168" t="s">
        <v>105</v>
      </c>
      <c r="Q448" s="168" t="s">
        <v>89</v>
      </c>
      <c r="R448" s="168" t="s">
        <v>98</v>
      </c>
    </row>
    <row r="449" spans="4:18" s="16" customFormat="1" ht="15.75" customHeight="1">
      <c r="D449" s="168"/>
      <c r="E449" s="168" t="s">
        <v>640</v>
      </c>
      <c r="G449" s="169"/>
      <c r="P449" s="168" t="s">
        <v>105</v>
      </c>
      <c r="Q449" s="168" t="s">
        <v>89</v>
      </c>
      <c r="R449" s="168" t="s">
        <v>98</v>
      </c>
    </row>
    <row r="450" spans="4:18" s="16" customFormat="1" ht="15.75" customHeight="1">
      <c r="D450" s="170"/>
      <c r="E450" s="170" t="s">
        <v>646</v>
      </c>
      <c r="G450" s="171">
        <v>144.21</v>
      </c>
      <c r="P450" s="170" t="s">
        <v>105</v>
      </c>
      <c r="Q450" s="170" t="s">
        <v>96</v>
      </c>
      <c r="R450" s="170" t="s">
        <v>98</v>
      </c>
    </row>
    <row r="451" spans="4:18" s="16" customFormat="1" ht="15.75" customHeight="1">
      <c r="D451" s="172"/>
      <c r="E451" s="172" t="s">
        <v>101</v>
      </c>
      <c r="G451" s="173">
        <v>144.21</v>
      </c>
      <c r="P451" s="172" t="s">
        <v>105</v>
      </c>
      <c r="Q451" s="172" t="s">
        <v>102</v>
      </c>
      <c r="R451" s="172" t="s">
        <v>98</v>
      </c>
    </row>
    <row r="452" spans="1:16" s="16" customFormat="1" ht="24" customHeight="1">
      <c r="A452" s="162" t="s">
        <v>647</v>
      </c>
      <c r="B452" s="162" t="s">
        <v>91</v>
      </c>
      <c r="C452" s="162" t="s">
        <v>250</v>
      </c>
      <c r="D452" s="16" t="s">
        <v>648</v>
      </c>
      <c r="E452" s="163" t="s">
        <v>649</v>
      </c>
      <c r="F452" s="162" t="s">
        <v>95</v>
      </c>
      <c r="G452" s="164">
        <v>65.641</v>
      </c>
      <c r="H452" s="165"/>
      <c r="I452" s="165">
        <f>ROUND(G452*H452,2)</f>
        <v>0</v>
      </c>
      <c r="J452" s="166">
        <v>0</v>
      </c>
      <c r="K452" s="164">
        <f>G452*J452</f>
        <v>0</v>
      </c>
      <c r="L452" s="166">
        <v>0</v>
      </c>
      <c r="M452" s="164">
        <f>G452*L452</f>
        <v>0</v>
      </c>
      <c r="N452" s="187" t="s">
        <v>2203</v>
      </c>
      <c r="O452" s="167">
        <v>4</v>
      </c>
      <c r="P452" s="16" t="s">
        <v>105</v>
      </c>
    </row>
    <row r="453" spans="4:18" s="16" customFormat="1" ht="15.75" customHeight="1">
      <c r="D453" s="168"/>
      <c r="E453" s="168" t="s">
        <v>240</v>
      </c>
      <c r="G453" s="169"/>
      <c r="P453" s="168" t="s">
        <v>105</v>
      </c>
      <c r="Q453" s="168" t="s">
        <v>89</v>
      </c>
      <c r="R453" s="168" t="s">
        <v>98</v>
      </c>
    </row>
    <row r="454" spans="4:18" s="16" customFormat="1" ht="15.75" customHeight="1">
      <c r="D454" s="168"/>
      <c r="E454" s="168" t="s">
        <v>640</v>
      </c>
      <c r="G454" s="169"/>
      <c r="P454" s="168" t="s">
        <v>105</v>
      </c>
      <c r="Q454" s="168" t="s">
        <v>89</v>
      </c>
      <c r="R454" s="168" t="s">
        <v>98</v>
      </c>
    </row>
    <row r="455" spans="4:18" s="16" customFormat="1" ht="15.75" customHeight="1">
      <c r="D455" s="170"/>
      <c r="E455" s="170" t="s">
        <v>650</v>
      </c>
      <c r="G455" s="171">
        <v>65.640575</v>
      </c>
      <c r="P455" s="170" t="s">
        <v>105</v>
      </c>
      <c r="Q455" s="170" t="s">
        <v>96</v>
      </c>
      <c r="R455" s="170" t="s">
        <v>98</v>
      </c>
    </row>
    <row r="456" spans="4:18" s="16" customFormat="1" ht="15.75" customHeight="1">
      <c r="D456" s="172"/>
      <c r="E456" s="172" t="s">
        <v>101</v>
      </c>
      <c r="G456" s="173">
        <v>65.640575</v>
      </c>
      <c r="P456" s="172" t="s">
        <v>105</v>
      </c>
      <c r="Q456" s="172" t="s">
        <v>102</v>
      </c>
      <c r="R456" s="172" t="s">
        <v>98</v>
      </c>
    </row>
    <row r="457" spans="1:16" s="16" customFormat="1" ht="24" customHeight="1">
      <c r="A457" s="162" t="s">
        <v>651</v>
      </c>
      <c r="B457" s="162" t="s">
        <v>91</v>
      </c>
      <c r="C457" s="162" t="s">
        <v>250</v>
      </c>
      <c r="D457" s="16" t="s">
        <v>652</v>
      </c>
      <c r="E457" s="163" t="s">
        <v>653</v>
      </c>
      <c r="F457" s="162" t="s">
        <v>95</v>
      </c>
      <c r="G457" s="164">
        <v>75</v>
      </c>
      <c r="H457" s="165"/>
      <c r="I457" s="165">
        <f>ROUND(G457*H457,2)</f>
        <v>0</v>
      </c>
      <c r="J457" s="166">
        <v>0</v>
      </c>
      <c r="K457" s="164">
        <f>G457*J457</f>
        <v>0</v>
      </c>
      <c r="L457" s="166">
        <v>0</v>
      </c>
      <c r="M457" s="164">
        <f>G457*L457</f>
        <v>0</v>
      </c>
      <c r="N457" s="187" t="s">
        <v>2203</v>
      </c>
      <c r="O457" s="167">
        <v>4</v>
      </c>
      <c r="P457" s="16" t="s">
        <v>105</v>
      </c>
    </row>
    <row r="458" spans="4:18" s="16" customFormat="1" ht="15.75" customHeight="1">
      <c r="D458" s="168"/>
      <c r="E458" s="168" t="s">
        <v>240</v>
      </c>
      <c r="G458" s="169"/>
      <c r="P458" s="168" t="s">
        <v>105</v>
      </c>
      <c r="Q458" s="168" t="s">
        <v>89</v>
      </c>
      <c r="R458" s="168" t="s">
        <v>98</v>
      </c>
    </row>
    <row r="459" spans="4:18" s="16" customFormat="1" ht="15.75" customHeight="1">
      <c r="D459" s="168"/>
      <c r="E459" s="168" t="s">
        <v>640</v>
      </c>
      <c r="G459" s="169"/>
      <c r="P459" s="168" t="s">
        <v>105</v>
      </c>
      <c r="Q459" s="168" t="s">
        <v>89</v>
      </c>
      <c r="R459" s="168" t="s">
        <v>98</v>
      </c>
    </row>
    <row r="460" spans="4:18" s="16" customFormat="1" ht="15.75" customHeight="1">
      <c r="D460" s="170"/>
      <c r="E460" s="170" t="s">
        <v>654</v>
      </c>
      <c r="G460" s="171">
        <v>75</v>
      </c>
      <c r="P460" s="170" t="s">
        <v>105</v>
      </c>
      <c r="Q460" s="170" t="s">
        <v>96</v>
      </c>
      <c r="R460" s="170" t="s">
        <v>98</v>
      </c>
    </row>
    <row r="461" spans="4:18" s="16" customFormat="1" ht="15.75" customHeight="1">
      <c r="D461" s="172"/>
      <c r="E461" s="172" t="s">
        <v>101</v>
      </c>
      <c r="G461" s="173">
        <v>75</v>
      </c>
      <c r="P461" s="172" t="s">
        <v>105</v>
      </c>
      <c r="Q461" s="172" t="s">
        <v>102</v>
      </c>
      <c r="R461" s="172" t="s">
        <v>98</v>
      </c>
    </row>
    <row r="462" spans="1:16" s="16" customFormat="1" ht="34.5" customHeight="1">
      <c r="A462" s="162" t="s">
        <v>655</v>
      </c>
      <c r="B462" s="162" t="s">
        <v>91</v>
      </c>
      <c r="C462" s="162" t="s">
        <v>250</v>
      </c>
      <c r="D462" s="16" t="s">
        <v>656</v>
      </c>
      <c r="E462" s="163" t="s">
        <v>657</v>
      </c>
      <c r="F462" s="162" t="s">
        <v>95</v>
      </c>
      <c r="G462" s="164">
        <v>15</v>
      </c>
      <c r="H462" s="165"/>
      <c r="I462" s="165">
        <f>ROUND(G462*H462,2)</f>
        <v>0</v>
      </c>
      <c r="J462" s="166">
        <v>0</v>
      </c>
      <c r="K462" s="164">
        <f>G462*J462</f>
        <v>0</v>
      </c>
      <c r="L462" s="166">
        <v>0</v>
      </c>
      <c r="M462" s="164">
        <f>G462*L462</f>
        <v>0</v>
      </c>
      <c r="N462" s="187" t="s">
        <v>2203</v>
      </c>
      <c r="O462" s="167">
        <v>4</v>
      </c>
      <c r="P462" s="16" t="s">
        <v>105</v>
      </c>
    </row>
    <row r="463" spans="4:18" s="16" customFormat="1" ht="15.75" customHeight="1">
      <c r="D463" s="168"/>
      <c r="E463" s="168" t="s">
        <v>240</v>
      </c>
      <c r="G463" s="169"/>
      <c r="P463" s="168" t="s">
        <v>105</v>
      </c>
      <c r="Q463" s="168" t="s">
        <v>89</v>
      </c>
      <c r="R463" s="168" t="s">
        <v>98</v>
      </c>
    </row>
    <row r="464" spans="4:18" s="16" customFormat="1" ht="15.75" customHeight="1">
      <c r="D464" s="168"/>
      <c r="E464" s="168" t="s">
        <v>640</v>
      </c>
      <c r="G464" s="169"/>
      <c r="P464" s="168" t="s">
        <v>105</v>
      </c>
      <c r="Q464" s="168" t="s">
        <v>89</v>
      </c>
      <c r="R464" s="168" t="s">
        <v>98</v>
      </c>
    </row>
    <row r="465" spans="4:18" s="16" customFormat="1" ht="15.75" customHeight="1">
      <c r="D465" s="168"/>
      <c r="E465" s="168" t="s">
        <v>658</v>
      </c>
      <c r="G465" s="169"/>
      <c r="P465" s="168" t="s">
        <v>105</v>
      </c>
      <c r="Q465" s="168" t="s">
        <v>89</v>
      </c>
      <c r="R465" s="168" t="s">
        <v>98</v>
      </c>
    </row>
    <row r="466" spans="4:18" s="16" customFormat="1" ht="15.75" customHeight="1">
      <c r="D466" s="170"/>
      <c r="E466" s="170" t="s">
        <v>659</v>
      </c>
      <c r="G466" s="171">
        <v>15</v>
      </c>
      <c r="P466" s="170" t="s">
        <v>105</v>
      </c>
      <c r="Q466" s="170" t="s">
        <v>96</v>
      </c>
      <c r="R466" s="170" t="s">
        <v>98</v>
      </c>
    </row>
    <row r="467" spans="4:18" s="16" customFormat="1" ht="15.75" customHeight="1">
      <c r="D467" s="172"/>
      <c r="E467" s="172" t="s">
        <v>101</v>
      </c>
      <c r="G467" s="173">
        <v>15</v>
      </c>
      <c r="P467" s="172" t="s">
        <v>105</v>
      </c>
      <c r="Q467" s="172" t="s">
        <v>102</v>
      </c>
      <c r="R467" s="172" t="s">
        <v>98</v>
      </c>
    </row>
    <row r="468" spans="1:16" s="16" customFormat="1" ht="24" customHeight="1">
      <c r="A468" s="162" t="s">
        <v>660</v>
      </c>
      <c r="B468" s="162" t="s">
        <v>91</v>
      </c>
      <c r="C468" s="162" t="s">
        <v>250</v>
      </c>
      <c r="D468" s="16" t="s">
        <v>661</v>
      </c>
      <c r="E468" s="163" t="s">
        <v>662</v>
      </c>
      <c r="F468" s="162" t="s">
        <v>301</v>
      </c>
      <c r="G468" s="164">
        <v>10.01</v>
      </c>
      <c r="H468" s="165"/>
      <c r="I468" s="165">
        <f>ROUND(G468*H468,2)</f>
        <v>0</v>
      </c>
      <c r="J468" s="166">
        <v>0</v>
      </c>
      <c r="K468" s="164">
        <f>G468*J468</f>
        <v>0</v>
      </c>
      <c r="L468" s="166">
        <v>0</v>
      </c>
      <c r="M468" s="164">
        <f>G468*L468</f>
        <v>0</v>
      </c>
      <c r="N468" s="187" t="s">
        <v>2203</v>
      </c>
      <c r="O468" s="167">
        <v>4</v>
      </c>
      <c r="P468" s="16" t="s">
        <v>105</v>
      </c>
    </row>
    <row r="469" spans="4:18" s="16" customFormat="1" ht="15.75" customHeight="1">
      <c r="D469" s="168"/>
      <c r="E469" s="168" t="s">
        <v>240</v>
      </c>
      <c r="G469" s="169"/>
      <c r="P469" s="168" t="s">
        <v>105</v>
      </c>
      <c r="Q469" s="168" t="s">
        <v>89</v>
      </c>
      <c r="R469" s="168" t="s">
        <v>98</v>
      </c>
    </row>
    <row r="470" spans="4:18" s="16" customFormat="1" ht="15.75" customHeight="1">
      <c r="D470" s="168"/>
      <c r="E470" s="168" t="s">
        <v>640</v>
      </c>
      <c r="G470" s="169"/>
      <c r="P470" s="168" t="s">
        <v>105</v>
      </c>
      <c r="Q470" s="168" t="s">
        <v>89</v>
      </c>
      <c r="R470" s="168" t="s">
        <v>98</v>
      </c>
    </row>
    <row r="471" spans="4:18" s="16" customFormat="1" ht="15.75" customHeight="1">
      <c r="D471" s="170"/>
      <c r="E471" s="170" t="s">
        <v>663</v>
      </c>
      <c r="G471" s="171">
        <v>10.01</v>
      </c>
      <c r="P471" s="170" t="s">
        <v>105</v>
      </c>
      <c r="Q471" s="170" t="s">
        <v>96</v>
      </c>
      <c r="R471" s="170" t="s">
        <v>98</v>
      </c>
    </row>
    <row r="472" spans="4:18" s="16" customFormat="1" ht="15.75" customHeight="1">
      <c r="D472" s="172"/>
      <c r="E472" s="172" t="s">
        <v>101</v>
      </c>
      <c r="G472" s="173">
        <v>10.01</v>
      </c>
      <c r="P472" s="172" t="s">
        <v>105</v>
      </c>
      <c r="Q472" s="172" t="s">
        <v>102</v>
      </c>
      <c r="R472" s="172" t="s">
        <v>98</v>
      </c>
    </row>
    <row r="473" spans="1:16" s="16" customFormat="1" ht="13.5" customHeight="1">
      <c r="A473" s="162" t="s">
        <v>664</v>
      </c>
      <c r="B473" s="162" t="s">
        <v>91</v>
      </c>
      <c r="C473" s="162" t="s">
        <v>250</v>
      </c>
      <c r="D473" s="16" t="s">
        <v>665</v>
      </c>
      <c r="E473" s="163" t="s">
        <v>666</v>
      </c>
      <c r="F473" s="162" t="s">
        <v>95</v>
      </c>
      <c r="G473" s="164">
        <v>3736</v>
      </c>
      <c r="H473" s="165"/>
      <c r="I473" s="165">
        <f>ROUND(G473*H473,2)</f>
        <v>0</v>
      </c>
      <c r="J473" s="166">
        <v>0</v>
      </c>
      <c r="K473" s="164">
        <f>G473*J473</f>
        <v>0</v>
      </c>
      <c r="L473" s="166">
        <v>0</v>
      </c>
      <c r="M473" s="164">
        <f>G473*L473</f>
        <v>0</v>
      </c>
      <c r="N473" s="187" t="s">
        <v>2203</v>
      </c>
      <c r="O473" s="167">
        <v>4</v>
      </c>
      <c r="P473" s="16" t="s">
        <v>105</v>
      </c>
    </row>
    <row r="474" spans="4:18" s="16" customFormat="1" ht="15.75" customHeight="1">
      <c r="D474" s="168"/>
      <c r="E474" s="168" t="s">
        <v>240</v>
      </c>
      <c r="G474" s="169"/>
      <c r="P474" s="168" t="s">
        <v>105</v>
      </c>
      <c r="Q474" s="168" t="s">
        <v>89</v>
      </c>
      <c r="R474" s="168" t="s">
        <v>98</v>
      </c>
    </row>
    <row r="475" spans="4:18" s="16" customFormat="1" ht="15.75" customHeight="1">
      <c r="D475" s="168"/>
      <c r="E475" s="168" t="s">
        <v>667</v>
      </c>
      <c r="G475" s="169"/>
      <c r="P475" s="168" t="s">
        <v>105</v>
      </c>
      <c r="Q475" s="168" t="s">
        <v>89</v>
      </c>
      <c r="R475" s="168" t="s">
        <v>98</v>
      </c>
    </row>
    <row r="476" spans="4:18" s="16" customFormat="1" ht="15.75" customHeight="1">
      <c r="D476" s="170"/>
      <c r="E476" s="170" t="s">
        <v>668</v>
      </c>
      <c r="G476" s="171">
        <v>3736</v>
      </c>
      <c r="P476" s="170" t="s">
        <v>105</v>
      </c>
      <c r="Q476" s="170" t="s">
        <v>96</v>
      </c>
      <c r="R476" s="170" t="s">
        <v>98</v>
      </c>
    </row>
    <row r="477" spans="4:18" s="16" customFormat="1" ht="15.75" customHeight="1">
      <c r="D477" s="172"/>
      <c r="E477" s="172" t="s">
        <v>101</v>
      </c>
      <c r="G477" s="173">
        <v>3736</v>
      </c>
      <c r="P477" s="172" t="s">
        <v>105</v>
      </c>
      <c r="Q477" s="172" t="s">
        <v>102</v>
      </c>
      <c r="R477" s="172" t="s">
        <v>98</v>
      </c>
    </row>
    <row r="478" spans="1:16" s="16" customFormat="1" ht="13.5" customHeight="1">
      <c r="A478" s="162" t="s">
        <v>669</v>
      </c>
      <c r="B478" s="162" t="s">
        <v>91</v>
      </c>
      <c r="C478" s="162" t="s">
        <v>250</v>
      </c>
      <c r="D478" s="16" t="s">
        <v>670</v>
      </c>
      <c r="E478" s="163" t="s">
        <v>671</v>
      </c>
      <c r="F478" s="162" t="s">
        <v>258</v>
      </c>
      <c r="G478" s="164">
        <v>764</v>
      </c>
      <c r="H478" s="165"/>
      <c r="I478" s="165">
        <f>ROUND(G478*H478,2)</f>
        <v>0</v>
      </c>
      <c r="J478" s="166">
        <v>0</v>
      </c>
      <c r="K478" s="164">
        <f>G478*J478</f>
        <v>0</v>
      </c>
      <c r="L478" s="166">
        <v>0</v>
      </c>
      <c r="M478" s="164">
        <f>G478*L478</f>
        <v>0</v>
      </c>
      <c r="N478" s="187" t="s">
        <v>2203</v>
      </c>
      <c r="O478" s="167">
        <v>4</v>
      </c>
      <c r="P478" s="16" t="s">
        <v>105</v>
      </c>
    </row>
    <row r="479" spans="4:18" s="16" customFormat="1" ht="15.75" customHeight="1">
      <c r="D479" s="168"/>
      <c r="E479" s="168" t="s">
        <v>240</v>
      </c>
      <c r="G479" s="169"/>
      <c r="P479" s="168" t="s">
        <v>105</v>
      </c>
      <c r="Q479" s="168" t="s">
        <v>89</v>
      </c>
      <c r="R479" s="168" t="s">
        <v>98</v>
      </c>
    </row>
    <row r="480" spans="4:18" s="16" customFormat="1" ht="15.75" customHeight="1">
      <c r="D480" s="168"/>
      <c r="E480" s="168" t="s">
        <v>667</v>
      </c>
      <c r="G480" s="169"/>
      <c r="P480" s="168" t="s">
        <v>105</v>
      </c>
      <c r="Q480" s="168" t="s">
        <v>89</v>
      </c>
      <c r="R480" s="168" t="s">
        <v>98</v>
      </c>
    </row>
    <row r="481" spans="4:18" s="16" customFormat="1" ht="15.75" customHeight="1">
      <c r="D481" s="170"/>
      <c r="E481" s="170" t="s">
        <v>672</v>
      </c>
      <c r="G481" s="171">
        <v>764</v>
      </c>
      <c r="P481" s="170" t="s">
        <v>105</v>
      </c>
      <c r="Q481" s="170" t="s">
        <v>96</v>
      </c>
      <c r="R481" s="170" t="s">
        <v>98</v>
      </c>
    </row>
    <row r="482" spans="4:18" s="16" customFormat="1" ht="15.75" customHeight="1">
      <c r="D482" s="172"/>
      <c r="E482" s="172" t="s">
        <v>101</v>
      </c>
      <c r="G482" s="173">
        <v>764</v>
      </c>
      <c r="P482" s="172" t="s">
        <v>105</v>
      </c>
      <c r="Q482" s="172" t="s">
        <v>102</v>
      </c>
      <c r="R482" s="172" t="s">
        <v>98</v>
      </c>
    </row>
    <row r="483" spans="1:16" s="16" customFormat="1" ht="24" customHeight="1">
      <c r="A483" s="162" t="s">
        <v>673</v>
      </c>
      <c r="B483" s="162" t="s">
        <v>91</v>
      </c>
      <c r="C483" s="162" t="s">
        <v>250</v>
      </c>
      <c r="D483" s="16" t="s">
        <v>674</v>
      </c>
      <c r="E483" s="163" t="s">
        <v>675</v>
      </c>
      <c r="F483" s="162" t="s">
        <v>95</v>
      </c>
      <c r="G483" s="164">
        <v>512.8</v>
      </c>
      <c r="H483" s="165"/>
      <c r="I483" s="165">
        <f>ROUND(G483*H483,2)</f>
        <v>0</v>
      </c>
      <c r="J483" s="166">
        <v>0</v>
      </c>
      <c r="K483" s="164">
        <f>G483*J483</f>
        <v>0</v>
      </c>
      <c r="L483" s="166">
        <v>0</v>
      </c>
      <c r="M483" s="164">
        <f>G483*L483</f>
        <v>0</v>
      </c>
      <c r="N483" s="187" t="s">
        <v>2203</v>
      </c>
      <c r="O483" s="167">
        <v>4</v>
      </c>
      <c r="P483" s="16" t="s">
        <v>105</v>
      </c>
    </row>
    <row r="484" spans="4:18" s="16" customFormat="1" ht="15.75" customHeight="1">
      <c r="D484" s="168"/>
      <c r="E484" s="168" t="s">
        <v>240</v>
      </c>
      <c r="G484" s="169"/>
      <c r="P484" s="168" t="s">
        <v>105</v>
      </c>
      <c r="Q484" s="168" t="s">
        <v>89</v>
      </c>
      <c r="R484" s="168" t="s">
        <v>98</v>
      </c>
    </row>
    <row r="485" spans="4:18" s="16" customFormat="1" ht="15.75" customHeight="1">
      <c r="D485" s="168"/>
      <c r="E485" s="168" t="s">
        <v>667</v>
      </c>
      <c r="G485" s="169"/>
      <c r="P485" s="168" t="s">
        <v>105</v>
      </c>
      <c r="Q485" s="168" t="s">
        <v>89</v>
      </c>
      <c r="R485" s="168" t="s">
        <v>98</v>
      </c>
    </row>
    <row r="486" spans="4:18" s="16" customFormat="1" ht="15.75" customHeight="1">
      <c r="D486" s="170"/>
      <c r="E486" s="170" t="s">
        <v>676</v>
      </c>
      <c r="G486" s="171">
        <v>512.8</v>
      </c>
      <c r="P486" s="170" t="s">
        <v>105</v>
      </c>
      <c r="Q486" s="170" t="s">
        <v>96</v>
      </c>
      <c r="R486" s="170" t="s">
        <v>98</v>
      </c>
    </row>
    <row r="487" spans="4:18" s="16" customFormat="1" ht="15.75" customHeight="1">
      <c r="D487" s="172"/>
      <c r="E487" s="172" t="s">
        <v>101</v>
      </c>
      <c r="G487" s="173">
        <v>512.8</v>
      </c>
      <c r="P487" s="172" t="s">
        <v>105</v>
      </c>
      <c r="Q487" s="172" t="s">
        <v>102</v>
      </c>
      <c r="R487" s="172" t="s">
        <v>98</v>
      </c>
    </row>
    <row r="488" spans="1:16" s="16" customFormat="1" ht="13.5" customHeight="1">
      <c r="A488" s="162" t="s">
        <v>677</v>
      </c>
      <c r="B488" s="162" t="s">
        <v>91</v>
      </c>
      <c r="C488" s="162" t="s">
        <v>250</v>
      </c>
      <c r="D488" s="16" t="s">
        <v>678</v>
      </c>
      <c r="E488" s="163" t="s">
        <v>679</v>
      </c>
      <c r="F488" s="162" t="s">
        <v>95</v>
      </c>
      <c r="G488" s="164">
        <v>27.7</v>
      </c>
      <c r="H488" s="165"/>
      <c r="I488" s="165">
        <f>ROUND(G488*H488,2)</f>
        <v>0</v>
      </c>
      <c r="J488" s="166">
        <v>0</v>
      </c>
      <c r="K488" s="164">
        <f>G488*J488</f>
        <v>0</v>
      </c>
      <c r="L488" s="166">
        <v>0</v>
      </c>
      <c r="M488" s="164">
        <f>G488*L488</f>
        <v>0</v>
      </c>
      <c r="N488" s="187" t="s">
        <v>2203</v>
      </c>
      <c r="O488" s="167">
        <v>4</v>
      </c>
      <c r="P488" s="16" t="s">
        <v>105</v>
      </c>
    </row>
    <row r="489" spans="4:18" s="16" customFormat="1" ht="15.75" customHeight="1">
      <c r="D489" s="168"/>
      <c r="E489" s="168" t="s">
        <v>191</v>
      </c>
      <c r="G489" s="169"/>
      <c r="P489" s="168" t="s">
        <v>105</v>
      </c>
      <c r="Q489" s="168" t="s">
        <v>89</v>
      </c>
      <c r="R489" s="168" t="s">
        <v>98</v>
      </c>
    </row>
    <row r="490" spans="4:18" s="16" customFormat="1" ht="15.75" customHeight="1">
      <c r="D490" s="168"/>
      <c r="E490" s="168" t="s">
        <v>667</v>
      </c>
      <c r="G490" s="169"/>
      <c r="P490" s="168" t="s">
        <v>105</v>
      </c>
      <c r="Q490" s="168" t="s">
        <v>89</v>
      </c>
      <c r="R490" s="168" t="s">
        <v>98</v>
      </c>
    </row>
    <row r="491" spans="4:18" s="16" customFormat="1" ht="15.75" customHeight="1">
      <c r="D491" s="170"/>
      <c r="E491" s="170" t="s">
        <v>680</v>
      </c>
      <c r="G491" s="171">
        <v>27.7</v>
      </c>
      <c r="P491" s="170" t="s">
        <v>105</v>
      </c>
      <c r="Q491" s="170" t="s">
        <v>96</v>
      </c>
      <c r="R491" s="170" t="s">
        <v>98</v>
      </c>
    </row>
    <row r="492" spans="4:18" s="16" customFormat="1" ht="15.75" customHeight="1">
      <c r="D492" s="172"/>
      <c r="E492" s="172" t="s">
        <v>101</v>
      </c>
      <c r="G492" s="173">
        <v>27.7</v>
      </c>
      <c r="P492" s="172" t="s">
        <v>105</v>
      </c>
      <c r="Q492" s="172" t="s">
        <v>102</v>
      </c>
      <c r="R492" s="172" t="s">
        <v>98</v>
      </c>
    </row>
    <row r="493" spans="1:16" s="16" customFormat="1" ht="13.5" customHeight="1">
      <c r="A493" s="162" t="s">
        <v>681</v>
      </c>
      <c r="B493" s="162" t="s">
        <v>91</v>
      </c>
      <c r="C493" s="162" t="s">
        <v>250</v>
      </c>
      <c r="D493" s="16" t="s">
        <v>682</v>
      </c>
      <c r="E493" s="163" t="s">
        <v>683</v>
      </c>
      <c r="F493" s="162" t="s">
        <v>95</v>
      </c>
      <c r="G493" s="164">
        <v>18.5</v>
      </c>
      <c r="H493" s="165"/>
      <c r="I493" s="165">
        <f>ROUND(G493*H493,2)</f>
        <v>0</v>
      </c>
      <c r="J493" s="166">
        <v>0</v>
      </c>
      <c r="K493" s="164">
        <f>G493*J493</f>
        <v>0</v>
      </c>
      <c r="L493" s="166">
        <v>0</v>
      </c>
      <c r="M493" s="164">
        <f>G493*L493</f>
        <v>0</v>
      </c>
      <c r="N493" s="187" t="s">
        <v>2203</v>
      </c>
      <c r="O493" s="167">
        <v>4</v>
      </c>
      <c r="P493" s="16" t="s">
        <v>105</v>
      </c>
    </row>
    <row r="494" spans="4:18" s="16" customFormat="1" ht="15.75" customHeight="1">
      <c r="D494" s="168"/>
      <c r="E494" s="168" t="s">
        <v>191</v>
      </c>
      <c r="G494" s="169"/>
      <c r="P494" s="168" t="s">
        <v>105</v>
      </c>
      <c r="Q494" s="168" t="s">
        <v>89</v>
      </c>
      <c r="R494" s="168" t="s">
        <v>98</v>
      </c>
    </row>
    <row r="495" spans="4:18" s="16" customFormat="1" ht="15.75" customHeight="1">
      <c r="D495" s="168"/>
      <c r="E495" s="168" t="s">
        <v>684</v>
      </c>
      <c r="G495" s="169"/>
      <c r="P495" s="168" t="s">
        <v>105</v>
      </c>
      <c r="Q495" s="168" t="s">
        <v>89</v>
      </c>
      <c r="R495" s="168" t="s">
        <v>98</v>
      </c>
    </row>
    <row r="496" spans="4:18" s="16" customFormat="1" ht="15.75" customHeight="1">
      <c r="D496" s="170"/>
      <c r="E496" s="170" t="s">
        <v>685</v>
      </c>
      <c r="G496" s="171">
        <v>18.5</v>
      </c>
      <c r="P496" s="170" t="s">
        <v>105</v>
      </c>
      <c r="Q496" s="170" t="s">
        <v>96</v>
      </c>
      <c r="R496" s="170" t="s">
        <v>98</v>
      </c>
    </row>
    <row r="497" spans="4:18" s="16" customFormat="1" ht="15.75" customHeight="1">
      <c r="D497" s="172"/>
      <c r="E497" s="172" t="s">
        <v>101</v>
      </c>
      <c r="G497" s="173">
        <v>18.5</v>
      </c>
      <c r="P497" s="172" t="s">
        <v>105</v>
      </c>
      <c r="Q497" s="172" t="s">
        <v>102</v>
      </c>
      <c r="R497" s="172" t="s">
        <v>98</v>
      </c>
    </row>
    <row r="498" spans="2:16" s="134" customFormat="1" ht="12.75" customHeight="1">
      <c r="B498" s="143" t="s">
        <v>49</v>
      </c>
      <c r="D498" s="144" t="s">
        <v>485</v>
      </c>
      <c r="E498" s="144" t="s">
        <v>686</v>
      </c>
      <c r="I498" s="145">
        <f>SUM(I499:I663)</f>
        <v>0</v>
      </c>
      <c r="K498" s="146">
        <f>SUM(K499:K663)</f>
        <v>0.516</v>
      </c>
      <c r="M498" s="146">
        <f>SUM(M499:M663)</f>
        <v>4112.358266</v>
      </c>
      <c r="P498" s="144" t="s">
        <v>96</v>
      </c>
    </row>
    <row r="499" spans="1:16" s="16" customFormat="1" ht="13.5" customHeight="1">
      <c r="A499" s="162" t="s">
        <v>687</v>
      </c>
      <c r="B499" s="162" t="s">
        <v>91</v>
      </c>
      <c r="C499" s="162" t="s">
        <v>284</v>
      </c>
      <c r="D499" s="16" t="s">
        <v>688</v>
      </c>
      <c r="E499" s="163" t="s">
        <v>689</v>
      </c>
      <c r="F499" s="162" t="s">
        <v>177</v>
      </c>
      <c r="G499" s="164">
        <v>10065.748</v>
      </c>
      <c r="H499" s="165"/>
      <c r="I499" s="165">
        <f>ROUND(G499*H499,2)</f>
        <v>0</v>
      </c>
      <c r="J499" s="166">
        <v>0</v>
      </c>
      <c r="K499" s="164">
        <f>G499*J499</f>
        <v>0</v>
      </c>
      <c r="L499" s="166">
        <v>0</v>
      </c>
      <c r="M499" s="164">
        <f>G499*L499</f>
        <v>0</v>
      </c>
      <c r="N499" s="187" t="s">
        <v>2202</v>
      </c>
      <c r="O499" s="167">
        <v>4</v>
      </c>
      <c r="P499" s="16" t="s">
        <v>105</v>
      </c>
    </row>
    <row r="500" spans="1:16" s="16" customFormat="1" ht="13.5" customHeight="1">
      <c r="A500" s="162" t="s">
        <v>690</v>
      </c>
      <c r="B500" s="162" t="s">
        <v>91</v>
      </c>
      <c r="C500" s="162" t="s">
        <v>691</v>
      </c>
      <c r="D500" s="16" t="s">
        <v>692</v>
      </c>
      <c r="E500" s="163" t="s">
        <v>693</v>
      </c>
      <c r="F500" s="162" t="s">
        <v>95</v>
      </c>
      <c r="G500" s="164">
        <v>1988.6</v>
      </c>
      <c r="H500" s="165"/>
      <c r="I500" s="165">
        <f>ROUND(G500*H500,2)</f>
        <v>0</v>
      </c>
      <c r="J500" s="166">
        <v>0</v>
      </c>
      <c r="K500" s="164">
        <f>G500*J500</f>
        <v>0</v>
      </c>
      <c r="L500" s="166">
        <v>0.05</v>
      </c>
      <c r="M500" s="164">
        <f>G500*L500</f>
        <v>99.43</v>
      </c>
      <c r="N500" s="187" t="s">
        <v>2202</v>
      </c>
      <c r="O500" s="167">
        <v>4</v>
      </c>
      <c r="P500" s="16" t="s">
        <v>105</v>
      </c>
    </row>
    <row r="501" spans="4:18" s="16" customFormat="1" ht="15.75" customHeight="1">
      <c r="D501" s="170"/>
      <c r="E501" s="170" t="s">
        <v>694</v>
      </c>
      <c r="G501" s="171">
        <v>714.7</v>
      </c>
      <c r="P501" s="170" t="s">
        <v>105</v>
      </c>
      <c r="Q501" s="170" t="s">
        <v>96</v>
      </c>
      <c r="R501" s="170" t="s">
        <v>98</v>
      </c>
    </row>
    <row r="502" spans="4:18" s="16" customFormat="1" ht="15.75" customHeight="1">
      <c r="D502" s="170"/>
      <c r="E502" s="170" t="s">
        <v>695</v>
      </c>
      <c r="G502" s="171">
        <v>1273.9</v>
      </c>
      <c r="P502" s="170" t="s">
        <v>105</v>
      </c>
      <c r="Q502" s="170" t="s">
        <v>96</v>
      </c>
      <c r="R502" s="170" t="s">
        <v>98</v>
      </c>
    </row>
    <row r="503" spans="4:18" s="16" customFormat="1" ht="15.75" customHeight="1">
      <c r="D503" s="172"/>
      <c r="E503" s="172" t="s">
        <v>101</v>
      </c>
      <c r="G503" s="173">
        <v>1988.6</v>
      </c>
      <c r="P503" s="172" t="s">
        <v>105</v>
      </c>
      <c r="Q503" s="172" t="s">
        <v>102</v>
      </c>
      <c r="R503" s="172" t="s">
        <v>98</v>
      </c>
    </row>
    <row r="504" spans="1:16" s="16" customFormat="1" ht="13.5" customHeight="1">
      <c r="A504" s="162" t="s">
        <v>696</v>
      </c>
      <c r="B504" s="162" t="s">
        <v>91</v>
      </c>
      <c r="C504" s="162" t="s">
        <v>691</v>
      </c>
      <c r="D504" s="16" t="s">
        <v>697</v>
      </c>
      <c r="E504" s="163" t="s">
        <v>698</v>
      </c>
      <c r="F504" s="162" t="s">
        <v>95</v>
      </c>
      <c r="G504" s="164">
        <v>265.8</v>
      </c>
      <c r="H504" s="165"/>
      <c r="I504" s="165">
        <f>ROUND(G504*H504,2)</f>
        <v>0</v>
      </c>
      <c r="J504" s="166">
        <v>0</v>
      </c>
      <c r="K504" s="164">
        <f>G504*J504</f>
        <v>0</v>
      </c>
      <c r="L504" s="166">
        <v>0.05</v>
      </c>
      <c r="M504" s="164">
        <f>G504*L504</f>
        <v>13.290000000000001</v>
      </c>
      <c r="N504" s="187" t="s">
        <v>2202</v>
      </c>
      <c r="O504" s="167">
        <v>4</v>
      </c>
      <c r="P504" s="16" t="s">
        <v>105</v>
      </c>
    </row>
    <row r="505" spans="4:18" s="16" customFormat="1" ht="15.75" customHeight="1">
      <c r="D505" s="168"/>
      <c r="E505" s="168" t="s">
        <v>225</v>
      </c>
      <c r="G505" s="169"/>
      <c r="P505" s="168" t="s">
        <v>105</v>
      </c>
      <c r="Q505" s="168" t="s">
        <v>89</v>
      </c>
      <c r="R505" s="168" t="s">
        <v>98</v>
      </c>
    </row>
    <row r="506" spans="4:18" s="16" customFormat="1" ht="15.75" customHeight="1">
      <c r="D506" s="170"/>
      <c r="E506" s="170" t="s">
        <v>699</v>
      </c>
      <c r="G506" s="171">
        <v>265.8</v>
      </c>
      <c r="P506" s="170" t="s">
        <v>105</v>
      </c>
      <c r="Q506" s="170" t="s">
        <v>96</v>
      </c>
      <c r="R506" s="170" t="s">
        <v>98</v>
      </c>
    </row>
    <row r="507" spans="4:18" s="16" customFormat="1" ht="15.75" customHeight="1">
      <c r="D507" s="172"/>
      <c r="E507" s="172" t="s">
        <v>101</v>
      </c>
      <c r="G507" s="173">
        <v>265.8</v>
      </c>
      <c r="P507" s="172" t="s">
        <v>105</v>
      </c>
      <c r="Q507" s="172" t="s">
        <v>102</v>
      </c>
      <c r="R507" s="172" t="s">
        <v>98</v>
      </c>
    </row>
    <row r="508" spans="1:16" s="16" customFormat="1" ht="24" customHeight="1">
      <c r="A508" s="162" t="s">
        <v>700</v>
      </c>
      <c r="B508" s="162" t="s">
        <v>91</v>
      </c>
      <c r="C508" s="162" t="s">
        <v>701</v>
      </c>
      <c r="D508" s="16" t="s">
        <v>702</v>
      </c>
      <c r="E508" s="163" t="s">
        <v>703</v>
      </c>
      <c r="F508" s="162" t="s">
        <v>95</v>
      </c>
      <c r="G508" s="164">
        <v>1273.56</v>
      </c>
      <c r="H508" s="165"/>
      <c r="I508" s="165">
        <f>ROUND(G508*H508,2)</f>
        <v>0</v>
      </c>
      <c r="J508" s="166">
        <v>0</v>
      </c>
      <c r="K508" s="164">
        <f>G508*J508</f>
        <v>0</v>
      </c>
      <c r="L508" s="166">
        <v>0</v>
      </c>
      <c r="M508" s="164">
        <f>G508*L508</f>
        <v>0</v>
      </c>
      <c r="N508" s="187" t="s">
        <v>2202</v>
      </c>
      <c r="O508" s="167">
        <v>4</v>
      </c>
      <c r="P508" s="16" t="s">
        <v>105</v>
      </c>
    </row>
    <row r="509" spans="1:16" s="16" customFormat="1" ht="24" customHeight="1">
      <c r="A509" s="162" t="s">
        <v>704</v>
      </c>
      <c r="B509" s="162" t="s">
        <v>91</v>
      </c>
      <c r="C509" s="162" t="s">
        <v>701</v>
      </c>
      <c r="D509" s="16" t="s">
        <v>705</v>
      </c>
      <c r="E509" s="163" t="s">
        <v>706</v>
      </c>
      <c r="F509" s="162" t="s">
        <v>95</v>
      </c>
      <c r="G509" s="164">
        <v>2547.13</v>
      </c>
      <c r="H509" s="165"/>
      <c r="I509" s="165">
        <f>ROUND(G509*H509,2)</f>
        <v>0</v>
      </c>
      <c r="J509" s="166">
        <v>0</v>
      </c>
      <c r="K509" s="164">
        <f>G509*J509</f>
        <v>0</v>
      </c>
      <c r="L509" s="166">
        <v>0</v>
      </c>
      <c r="M509" s="164">
        <f>G509*L509</f>
        <v>0</v>
      </c>
      <c r="N509" s="187" t="s">
        <v>2202</v>
      </c>
      <c r="O509" s="167">
        <v>4</v>
      </c>
      <c r="P509" s="16" t="s">
        <v>105</v>
      </c>
    </row>
    <row r="510" spans="1:16" s="16" customFormat="1" ht="13.5" customHeight="1">
      <c r="A510" s="162" t="s">
        <v>707</v>
      </c>
      <c r="B510" s="162" t="s">
        <v>91</v>
      </c>
      <c r="C510" s="162" t="s">
        <v>208</v>
      </c>
      <c r="D510" s="16" t="s">
        <v>708</v>
      </c>
      <c r="E510" s="163" t="s">
        <v>709</v>
      </c>
      <c r="F510" s="162" t="s">
        <v>95</v>
      </c>
      <c r="G510" s="164">
        <v>4620</v>
      </c>
      <c r="H510" s="165"/>
      <c r="I510" s="165">
        <f>ROUND(G510*H510,2)</f>
        <v>0</v>
      </c>
      <c r="J510" s="166">
        <v>4E-05</v>
      </c>
      <c r="K510" s="164">
        <f>G510*J510</f>
        <v>0.18480000000000002</v>
      </c>
      <c r="L510" s="166">
        <v>0</v>
      </c>
      <c r="M510" s="164">
        <f>G510*L510</f>
        <v>0</v>
      </c>
      <c r="N510" s="187" t="s">
        <v>2202</v>
      </c>
      <c r="O510" s="167">
        <v>4</v>
      </c>
      <c r="P510" s="16" t="s">
        <v>105</v>
      </c>
    </row>
    <row r="511" spans="1:16" s="16" customFormat="1" ht="13.5" customHeight="1">
      <c r="A511" s="162" t="s">
        <v>710</v>
      </c>
      <c r="B511" s="162" t="s">
        <v>91</v>
      </c>
      <c r="C511" s="162" t="s">
        <v>691</v>
      </c>
      <c r="D511" s="16" t="s">
        <v>711</v>
      </c>
      <c r="E511" s="163" t="s">
        <v>712</v>
      </c>
      <c r="F511" s="162" t="s">
        <v>301</v>
      </c>
      <c r="G511" s="164">
        <v>56.54</v>
      </c>
      <c r="H511" s="165"/>
      <c r="I511" s="165">
        <f>ROUND(G511*H511,2)</f>
        <v>0</v>
      </c>
      <c r="J511" s="166">
        <v>0</v>
      </c>
      <c r="K511" s="164">
        <f>G511*J511</f>
        <v>0</v>
      </c>
      <c r="L511" s="166">
        <v>0.081</v>
      </c>
      <c r="M511" s="164">
        <f>G511*L511</f>
        <v>4.57974</v>
      </c>
      <c r="N511" s="187" t="s">
        <v>2203</v>
      </c>
      <c r="O511" s="167">
        <v>4</v>
      </c>
      <c r="P511" s="16" t="s">
        <v>105</v>
      </c>
    </row>
    <row r="512" spans="4:18" s="16" customFormat="1" ht="15.75" customHeight="1">
      <c r="D512" s="168"/>
      <c r="E512" s="168" t="s">
        <v>334</v>
      </c>
      <c r="G512" s="169"/>
      <c r="P512" s="168" t="s">
        <v>105</v>
      </c>
      <c r="Q512" s="168" t="s">
        <v>89</v>
      </c>
      <c r="R512" s="168" t="s">
        <v>98</v>
      </c>
    </row>
    <row r="513" spans="4:18" s="16" customFormat="1" ht="15.75" customHeight="1">
      <c r="D513" s="170"/>
      <c r="E513" s="170" t="s">
        <v>713</v>
      </c>
      <c r="G513" s="171">
        <v>56.54</v>
      </c>
      <c r="P513" s="170" t="s">
        <v>105</v>
      </c>
      <c r="Q513" s="170" t="s">
        <v>96</v>
      </c>
      <c r="R513" s="170" t="s">
        <v>98</v>
      </c>
    </row>
    <row r="514" spans="4:18" s="16" customFormat="1" ht="15.75" customHeight="1">
      <c r="D514" s="172"/>
      <c r="E514" s="172" t="s">
        <v>101</v>
      </c>
      <c r="G514" s="173">
        <v>56.54</v>
      </c>
      <c r="P514" s="172" t="s">
        <v>105</v>
      </c>
      <c r="Q514" s="172" t="s">
        <v>102</v>
      </c>
      <c r="R514" s="172" t="s">
        <v>98</v>
      </c>
    </row>
    <row r="515" spans="1:16" s="16" customFormat="1" ht="13.5" customHeight="1">
      <c r="A515" s="162" t="s">
        <v>714</v>
      </c>
      <c r="B515" s="162" t="s">
        <v>91</v>
      </c>
      <c r="C515" s="162" t="s">
        <v>691</v>
      </c>
      <c r="D515" s="16" t="s">
        <v>715</v>
      </c>
      <c r="E515" s="163" t="s">
        <v>716</v>
      </c>
      <c r="F515" s="162" t="s">
        <v>122</v>
      </c>
      <c r="G515" s="164">
        <v>3.9</v>
      </c>
      <c r="H515" s="165"/>
      <c r="I515" s="165">
        <f>ROUND(G515*H515,2)</f>
        <v>0</v>
      </c>
      <c r="J515" s="166">
        <v>0</v>
      </c>
      <c r="K515" s="164">
        <f>G515*J515</f>
        <v>0</v>
      </c>
      <c r="L515" s="166">
        <v>2</v>
      </c>
      <c r="M515" s="164">
        <f>G515*L515</f>
        <v>7.8</v>
      </c>
      <c r="N515" s="187" t="s">
        <v>2203</v>
      </c>
      <c r="O515" s="167">
        <v>4</v>
      </c>
      <c r="P515" s="16" t="s">
        <v>105</v>
      </c>
    </row>
    <row r="516" spans="4:18" s="16" customFormat="1" ht="15.75" customHeight="1">
      <c r="D516" s="168"/>
      <c r="E516" s="168" t="s">
        <v>237</v>
      </c>
      <c r="G516" s="169"/>
      <c r="P516" s="168" t="s">
        <v>105</v>
      </c>
      <c r="Q516" s="168" t="s">
        <v>89</v>
      </c>
      <c r="R516" s="168" t="s">
        <v>98</v>
      </c>
    </row>
    <row r="517" spans="4:18" s="16" customFormat="1" ht="15.75" customHeight="1">
      <c r="D517" s="170"/>
      <c r="E517" s="170" t="s">
        <v>238</v>
      </c>
      <c r="G517" s="171">
        <v>3.9</v>
      </c>
      <c r="P517" s="170" t="s">
        <v>105</v>
      </c>
      <c r="Q517" s="170" t="s">
        <v>96</v>
      </c>
      <c r="R517" s="170" t="s">
        <v>98</v>
      </c>
    </row>
    <row r="518" spans="4:18" s="16" customFormat="1" ht="15.75" customHeight="1">
      <c r="D518" s="172"/>
      <c r="E518" s="172" t="s">
        <v>101</v>
      </c>
      <c r="G518" s="173">
        <v>3.9</v>
      </c>
      <c r="P518" s="172" t="s">
        <v>105</v>
      </c>
      <c r="Q518" s="172" t="s">
        <v>102</v>
      </c>
      <c r="R518" s="172" t="s">
        <v>98</v>
      </c>
    </row>
    <row r="519" spans="1:16" s="16" customFormat="1" ht="24" customHeight="1">
      <c r="A519" s="162" t="s">
        <v>717</v>
      </c>
      <c r="B519" s="162" t="s">
        <v>91</v>
      </c>
      <c r="C519" s="162" t="s">
        <v>701</v>
      </c>
      <c r="D519" s="16" t="s">
        <v>718</v>
      </c>
      <c r="E519" s="163" t="s">
        <v>719</v>
      </c>
      <c r="F519" s="162" t="s">
        <v>95</v>
      </c>
      <c r="G519" s="164">
        <v>3111.649</v>
      </c>
      <c r="H519" s="165"/>
      <c r="I519" s="165">
        <f>ROUND(G519*H519,2)</f>
        <v>0</v>
      </c>
      <c r="J519" s="166">
        <v>0</v>
      </c>
      <c r="K519" s="164">
        <f>G519*J519</f>
        <v>0</v>
      </c>
      <c r="L519" s="166">
        <v>0</v>
      </c>
      <c r="M519" s="164">
        <f>G519*L519</f>
        <v>0</v>
      </c>
      <c r="N519" s="187" t="s">
        <v>2202</v>
      </c>
      <c r="O519" s="167">
        <v>4</v>
      </c>
      <c r="P519" s="16" t="s">
        <v>105</v>
      </c>
    </row>
    <row r="520" spans="4:18" s="16" customFormat="1" ht="15.75" customHeight="1">
      <c r="D520" s="168"/>
      <c r="E520" s="168" t="s">
        <v>483</v>
      </c>
      <c r="G520" s="169"/>
      <c r="P520" s="168" t="s">
        <v>105</v>
      </c>
      <c r="Q520" s="168" t="s">
        <v>89</v>
      </c>
      <c r="R520" s="168" t="s">
        <v>98</v>
      </c>
    </row>
    <row r="521" spans="4:18" s="16" customFormat="1" ht="15.75" customHeight="1">
      <c r="D521" s="170"/>
      <c r="E521" s="170" t="s">
        <v>720</v>
      </c>
      <c r="G521" s="171">
        <v>1029.3492</v>
      </c>
      <c r="P521" s="170" t="s">
        <v>105</v>
      </c>
      <c r="Q521" s="170" t="s">
        <v>96</v>
      </c>
      <c r="R521" s="170" t="s">
        <v>98</v>
      </c>
    </row>
    <row r="522" spans="4:18" s="16" customFormat="1" ht="15.75" customHeight="1">
      <c r="D522" s="170"/>
      <c r="E522" s="170" t="s">
        <v>721</v>
      </c>
      <c r="G522" s="171">
        <v>2082.3</v>
      </c>
      <c r="P522" s="170" t="s">
        <v>105</v>
      </c>
      <c r="Q522" s="170" t="s">
        <v>96</v>
      </c>
      <c r="R522" s="170" t="s">
        <v>98</v>
      </c>
    </row>
    <row r="523" spans="4:18" s="16" customFormat="1" ht="15.75" customHeight="1">
      <c r="D523" s="172"/>
      <c r="E523" s="172" t="s">
        <v>101</v>
      </c>
      <c r="G523" s="173">
        <v>3111.6492</v>
      </c>
      <c r="P523" s="172" t="s">
        <v>105</v>
      </c>
      <c r="Q523" s="172" t="s">
        <v>102</v>
      </c>
      <c r="R523" s="172" t="s">
        <v>98</v>
      </c>
    </row>
    <row r="524" spans="1:16" s="16" customFormat="1" ht="24" customHeight="1">
      <c r="A524" s="162" t="s">
        <v>722</v>
      </c>
      <c r="B524" s="162" t="s">
        <v>91</v>
      </c>
      <c r="C524" s="162" t="s">
        <v>701</v>
      </c>
      <c r="D524" s="16" t="s">
        <v>723</v>
      </c>
      <c r="E524" s="163" t="s">
        <v>724</v>
      </c>
      <c r="F524" s="162" t="s">
        <v>95</v>
      </c>
      <c r="G524" s="164">
        <v>280048.41</v>
      </c>
      <c r="H524" s="165"/>
      <c r="I524" s="165">
        <f aca="true" t="shared" si="3" ref="I524:I529">ROUND(G524*H524,2)</f>
        <v>0</v>
      </c>
      <c r="J524" s="166">
        <v>0</v>
      </c>
      <c r="K524" s="164">
        <f aca="true" t="shared" si="4" ref="K524:K529">G524*J524</f>
        <v>0</v>
      </c>
      <c r="L524" s="166">
        <v>0</v>
      </c>
      <c r="M524" s="164">
        <f aca="true" t="shared" si="5" ref="M524:M529">G524*L524</f>
        <v>0</v>
      </c>
      <c r="N524" s="187" t="s">
        <v>2202</v>
      </c>
      <c r="O524" s="167">
        <v>4</v>
      </c>
      <c r="P524" s="16" t="s">
        <v>105</v>
      </c>
    </row>
    <row r="525" spans="1:16" s="16" customFormat="1" ht="24" customHeight="1">
      <c r="A525" s="162" t="s">
        <v>725</v>
      </c>
      <c r="B525" s="162" t="s">
        <v>91</v>
      </c>
      <c r="C525" s="162" t="s">
        <v>701</v>
      </c>
      <c r="D525" s="16" t="s">
        <v>726</v>
      </c>
      <c r="E525" s="163" t="s">
        <v>727</v>
      </c>
      <c r="F525" s="162" t="s">
        <v>95</v>
      </c>
      <c r="G525" s="164">
        <v>3111.649</v>
      </c>
      <c r="H525" s="165"/>
      <c r="I525" s="165">
        <f t="shared" si="3"/>
        <v>0</v>
      </c>
      <c r="J525" s="166">
        <v>0</v>
      </c>
      <c r="K525" s="164">
        <f t="shared" si="4"/>
        <v>0</v>
      </c>
      <c r="L525" s="166">
        <v>0</v>
      </c>
      <c r="M525" s="164">
        <f t="shared" si="5"/>
        <v>0</v>
      </c>
      <c r="N525" s="187" t="s">
        <v>2202</v>
      </c>
      <c r="O525" s="167">
        <v>4</v>
      </c>
      <c r="P525" s="16" t="s">
        <v>105</v>
      </c>
    </row>
    <row r="526" spans="1:16" s="16" customFormat="1" ht="13.5" customHeight="1">
      <c r="A526" s="162" t="s">
        <v>728</v>
      </c>
      <c r="B526" s="162" t="s">
        <v>91</v>
      </c>
      <c r="C526" s="162" t="s">
        <v>701</v>
      </c>
      <c r="D526" s="16" t="s">
        <v>729</v>
      </c>
      <c r="E526" s="163" t="s">
        <v>730</v>
      </c>
      <c r="F526" s="162" t="s">
        <v>95</v>
      </c>
      <c r="G526" s="164">
        <v>3111.649</v>
      </c>
      <c r="H526" s="165"/>
      <c r="I526" s="165">
        <f t="shared" si="3"/>
        <v>0</v>
      </c>
      <c r="J526" s="166">
        <v>0</v>
      </c>
      <c r="K526" s="164">
        <f t="shared" si="4"/>
        <v>0</v>
      </c>
      <c r="L526" s="166">
        <v>0</v>
      </c>
      <c r="M526" s="164">
        <f t="shared" si="5"/>
        <v>0</v>
      </c>
      <c r="N526" s="187" t="s">
        <v>2202</v>
      </c>
      <c r="O526" s="167">
        <v>4</v>
      </c>
      <c r="P526" s="16" t="s">
        <v>105</v>
      </c>
    </row>
    <row r="527" spans="1:16" s="16" customFormat="1" ht="13.5" customHeight="1">
      <c r="A527" s="162" t="s">
        <v>731</v>
      </c>
      <c r="B527" s="162" t="s">
        <v>91</v>
      </c>
      <c r="C527" s="162" t="s">
        <v>701</v>
      </c>
      <c r="D527" s="16" t="s">
        <v>732</v>
      </c>
      <c r="E527" s="163" t="s">
        <v>733</v>
      </c>
      <c r="F527" s="162" t="s">
        <v>95</v>
      </c>
      <c r="G527" s="164">
        <v>280048.41</v>
      </c>
      <c r="H527" s="165"/>
      <c r="I527" s="165">
        <f t="shared" si="3"/>
        <v>0</v>
      </c>
      <c r="J527" s="166">
        <v>0</v>
      </c>
      <c r="K527" s="164">
        <f t="shared" si="4"/>
        <v>0</v>
      </c>
      <c r="L527" s="166">
        <v>0</v>
      </c>
      <c r="M527" s="164">
        <f t="shared" si="5"/>
        <v>0</v>
      </c>
      <c r="N527" s="187" t="s">
        <v>2202</v>
      </c>
      <c r="O527" s="167">
        <v>4</v>
      </c>
      <c r="P527" s="16" t="s">
        <v>105</v>
      </c>
    </row>
    <row r="528" spans="1:16" s="16" customFormat="1" ht="13.5" customHeight="1">
      <c r="A528" s="162" t="s">
        <v>734</v>
      </c>
      <c r="B528" s="162" t="s">
        <v>91</v>
      </c>
      <c r="C528" s="162" t="s">
        <v>701</v>
      </c>
      <c r="D528" s="16" t="s">
        <v>735</v>
      </c>
      <c r="E528" s="163" t="s">
        <v>736</v>
      </c>
      <c r="F528" s="162" t="s">
        <v>95</v>
      </c>
      <c r="G528" s="164">
        <v>3111.649</v>
      </c>
      <c r="H528" s="165"/>
      <c r="I528" s="165">
        <f t="shared" si="3"/>
        <v>0</v>
      </c>
      <c r="J528" s="166">
        <v>0</v>
      </c>
      <c r="K528" s="164">
        <f t="shared" si="4"/>
        <v>0</v>
      </c>
      <c r="L528" s="166">
        <v>0</v>
      </c>
      <c r="M528" s="164">
        <f t="shared" si="5"/>
        <v>0</v>
      </c>
      <c r="N528" s="187" t="s">
        <v>2202</v>
      </c>
      <c r="O528" s="167">
        <v>4</v>
      </c>
      <c r="P528" s="16" t="s">
        <v>105</v>
      </c>
    </row>
    <row r="529" spans="1:16" s="16" customFormat="1" ht="24" customHeight="1">
      <c r="A529" s="162" t="s">
        <v>737</v>
      </c>
      <c r="B529" s="162" t="s">
        <v>91</v>
      </c>
      <c r="C529" s="162" t="s">
        <v>691</v>
      </c>
      <c r="D529" s="16" t="s">
        <v>738</v>
      </c>
      <c r="E529" s="163" t="s">
        <v>739</v>
      </c>
      <c r="F529" s="162" t="s">
        <v>95</v>
      </c>
      <c r="G529" s="164">
        <v>537.312</v>
      </c>
      <c r="H529" s="165"/>
      <c r="I529" s="165">
        <f t="shared" si="3"/>
        <v>0</v>
      </c>
      <c r="J529" s="166">
        <v>0</v>
      </c>
      <c r="K529" s="164">
        <f t="shared" si="4"/>
        <v>0</v>
      </c>
      <c r="L529" s="166">
        <v>0.029</v>
      </c>
      <c r="M529" s="164">
        <f t="shared" si="5"/>
        <v>15.582048</v>
      </c>
      <c r="N529" s="187" t="s">
        <v>2202</v>
      </c>
      <c r="O529" s="167">
        <v>4</v>
      </c>
      <c r="P529" s="16" t="s">
        <v>105</v>
      </c>
    </row>
    <row r="530" spans="4:18" s="16" customFormat="1" ht="15.75" customHeight="1">
      <c r="D530" s="168"/>
      <c r="E530" s="168" t="s">
        <v>483</v>
      </c>
      <c r="G530" s="169"/>
      <c r="P530" s="168" t="s">
        <v>105</v>
      </c>
      <c r="Q530" s="168" t="s">
        <v>89</v>
      </c>
      <c r="R530" s="168" t="s">
        <v>98</v>
      </c>
    </row>
    <row r="531" spans="4:18" s="16" customFormat="1" ht="15.75" customHeight="1">
      <c r="D531" s="170"/>
      <c r="E531" s="170" t="s">
        <v>740</v>
      </c>
      <c r="G531" s="171">
        <v>537.312</v>
      </c>
      <c r="P531" s="170" t="s">
        <v>105</v>
      </c>
      <c r="Q531" s="170" t="s">
        <v>96</v>
      </c>
      <c r="R531" s="170" t="s">
        <v>98</v>
      </c>
    </row>
    <row r="532" spans="4:18" s="16" customFormat="1" ht="15.75" customHeight="1">
      <c r="D532" s="172"/>
      <c r="E532" s="172" t="s">
        <v>101</v>
      </c>
      <c r="G532" s="173">
        <v>537.312</v>
      </c>
      <c r="P532" s="172" t="s">
        <v>105</v>
      </c>
      <c r="Q532" s="172" t="s">
        <v>102</v>
      </c>
      <c r="R532" s="172" t="s">
        <v>98</v>
      </c>
    </row>
    <row r="533" spans="1:16" s="16" customFormat="1" ht="24" customHeight="1">
      <c r="A533" s="162" t="s">
        <v>741</v>
      </c>
      <c r="B533" s="162" t="s">
        <v>91</v>
      </c>
      <c r="C533" s="162" t="s">
        <v>691</v>
      </c>
      <c r="D533" s="16" t="s">
        <v>742</v>
      </c>
      <c r="E533" s="163" t="s">
        <v>743</v>
      </c>
      <c r="F533" s="162" t="s">
        <v>95</v>
      </c>
      <c r="G533" s="164">
        <v>506.79</v>
      </c>
      <c r="H533" s="165"/>
      <c r="I533" s="165">
        <f>ROUND(G533*H533,2)</f>
        <v>0</v>
      </c>
      <c r="J533" s="166">
        <v>0</v>
      </c>
      <c r="K533" s="164">
        <f>G533*J533</f>
        <v>0</v>
      </c>
      <c r="L533" s="166">
        <v>0.059</v>
      </c>
      <c r="M533" s="164">
        <f>G533*L533</f>
        <v>29.90061</v>
      </c>
      <c r="N533" s="187" t="s">
        <v>2202</v>
      </c>
      <c r="O533" s="167">
        <v>4</v>
      </c>
      <c r="P533" s="16" t="s">
        <v>105</v>
      </c>
    </row>
    <row r="534" spans="4:18" s="16" customFormat="1" ht="15.75" customHeight="1">
      <c r="D534" s="168"/>
      <c r="E534" s="168" t="s">
        <v>483</v>
      </c>
      <c r="G534" s="169"/>
      <c r="P534" s="168" t="s">
        <v>105</v>
      </c>
      <c r="Q534" s="168" t="s">
        <v>89</v>
      </c>
      <c r="R534" s="168" t="s">
        <v>98</v>
      </c>
    </row>
    <row r="535" spans="4:18" s="16" customFormat="1" ht="15.75" customHeight="1">
      <c r="D535" s="168"/>
      <c r="E535" s="168" t="s">
        <v>744</v>
      </c>
      <c r="G535" s="169"/>
      <c r="P535" s="168" t="s">
        <v>105</v>
      </c>
      <c r="Q535" s="168" t="s">
        <v>89</v>
      </c>
      <c r="R535" s="168" t="s">
        <v>98</v>
      </c>
    </row>
    <row r="536" spans="4:18" s="16" customFormat="1" ht="15.75" customHeight="1">
      <c r="D536" s="170"/>
      <c r="E536" s="170" t="s">
        <v>745</v>
      </c>
      <c r="G536" s="171">
        <v>506.79</v>
      </c>
      <c r="P536" s="170" t="s">
        <v>105</v>
      </c>
      <c r="Q536" s="170" t="s">
        <v>96</v>
      </c>
      <c r="R536" s="170" t="s">
        <v>98</v>
      </c>
    </row>
    <row r="537" spans="4:18" s="16" customFormat="1" ht="15.75" customHeight="1">
      <c r="D537" s="172"/>
      <c r="E537" s="172" t="s">
        <v>101</v>
      </c>
      <c r="G537" s="173">
        <v>506.79</v>
      </c>
      <c r="P537" s="172" t="s">
        <v>105</v>
      </c>
      <c r="Q537" s="172" t="s">
        <v>102</v>
      </c>
      <c r="R537" s="172" t="s">
        <v>98</v>
      </c>
    </row>
    <row r="538" spans="1:16" s="16" customFormat="1" ht="24" customHeight="1">
      <c r="A538" s="162" t="s">
        <v>746</v>
      </c>
      <c r="B538" s="162" t="s">
        <v>91</v>
      </c>
      <c r="C538" s="162" t="s">
        <v>691</v>
      </c>
      <c r="D538" s="16" t="s">
        <v>747</v>
      </c>
      <c r="E538" s="163" t="s">
        <v>748</v>
      </c>
      <c r="F538" s="162" t="s">
        <v>95</v>
      </c>
      <c r="G538" s="164">
        <v>2307.313</v>
      </c>
      <c r="H538" s="165"/>
      <c r="I538" s="165">
        <f>ROUND(G538*H538,2)</f>
        <v>0</v>
      </c>
      <c r="J538" s="166">
        <v>0</v>
      </c>
      <c r="K538" s="164">
        <f>G538*J538</f>
        <v>0</v>
      </c>
      <c r="L538" s="166">
        <v>0.046</v>
      </c>
      <c r="M538" s="164">
        <f>G538*L538</f>
        <v>106.136398</v>
      </c>
      <c r="N538" s="187" t="s">
        <v>2202</v>
      </c>
      <c r="O538" s="167">
        <v>4</v>
      </c>
      <c r="P538" s="16" t="s">
        <v>105</v>
      </c>
    </row>
    <row r="539" spans="4:18" s="16" customFormat="1" ht="15.75" customHeight="1">
      <c r="D539" s="168"/>
      <c r="E539" s="168" t="s">
        <v>483</v>
      </c>
      <c r="G539" s="169"/>
      <c r="P539" s="168" t="s">
        <v>105</v>
      </c>
      <c r="Q539" s="168" t="s">
        <v>89</v>
      </c>
      <c r="R539" s="168" t="s">
        <v>98</v>
      </c>
    </row>
    <row r="540" spans="4:18" s="16" customFormat="1" ht="15.75" customHeight="1">
      <c r="D540" s="168"/>
      <c r="E540" s="168" t="s">
        <v>534</v>
      </c>
      <c r="G540" s="169"/>
      <c r="P540" s="168" t="s">
        <v>105</v>
      </c>
      <c r="Q540" s="168" t="s">
        <v>89</v>
      </c>
      <c r="R540" s="168" t="s">
        <v>98</v>
      </c>
    </row>
    <row r="541" spans="4:18" s="16" customFormat="1" ht="15.75" customHeight="1">
      <c r="D541" s="168"/>
      <c r="E541" s="168" t="s">
        <v>511</v>
      </c>
      <c r="G541" s="169"/>
      <c r="P541" s="168" t="s">
        <v>105</v>
      </c>
      <c r="Q541" s="168" t="s">
        <v>89</v>
      </c>
      <c r="R541" s="168" t="s">
        <v>98</v>
      </c>
    </row>
    <row r="542" spans="4:18" s="16" customFormat="1" ht="15.75" customHeight="1">
      <c r="D542" s="170"/>
      <c r="E542" s="170" t="s">
        <v>513</v>
      </c>
      <c r="G542" s="171">
        <v>2307.3125</v>
      </c>
      <c r="P542" s="170" t="s">
        <v>105</v>
      </c>
      <c r="Q542" s="170" t="s">
        <v>96</v>
      </c>
      <c r="R542" s="170" t="s">
        <v>98</v>
      </c>
    </row>
    <row r="543" spans="4:18" s="16" customFormat="1" ht="15.75" customHeight="1">
      <c r="D543" s="172"/>
      <c r="E543" s="172" t="s">
        <v>101</v>
      </c>
      <c r="G543" s="173">
        <v>2307.3125</v>
      </c>
      <c r="P543" s="172" t="s">
        <v>105</v>
      </c>
      <c r="Q543" s="172" t="s">
        <v>102</v>
      </c>
      <c r="R543" s="172" t="s">
        <v>98</v>
      </c>
    </row>
    <row r="544" spans="1:16" s="16" customFormat="1" ht="13.5" customHeight="1">
      <c r="A544" s="162" t="s">
        <v>749</v>
      </c>
      <c r="B544" s="162" t="s">
        <v>91</v>
      </c>
      <c r="C544" s="162" t="s">
        <v>691</v>
      </c>
      <c r="D544" s="16" t="s">
        <v>750</v>
      </c>
      <c r="E544" s="163" t="s">
        <v>751</v>
      </c>
      <c r="F544" s="162" t="s">
        <v>95</v>
      </c>
      <c r="G544" s="164">
        <v>173.58</v>
      </c>
      <c r="H544" s="165"/>
      <c r="I544" s="165">
        <f>ROUND(G544*H544,2)</f>
        <v>0</v>
      </c>
      <c r="J544" s="166">
        <v>0</v>
      </c>
      <c r="K544" s="164">
        <f>G544*J544</f>
        <v>0</v>
      </c>
      <c r="L544" s="166">
        <v>0.089</v>
      </c>
      <c r="M544" s="164">
        <f>G544*L544</f>
        <v>15.44862</v>
      </c>
      <c r="N544" s="187" t="s">
        <v>2202</v>
      </c>
      <c r="O544" s="167">
        <v>4</v>
      </c>
      <c r="P544" s="16" t="s">
        <v>105</v>
      </c>
    </row>
    <row r="545" spans="4:18" s="16" customFormat="1" ht="15.75" customHeight="1">
      <c r="D545" s="168"/>
      <c r="E545" s="168" t="s">
        <v>483</v>
      </c>
      <c r="G545" s="169"/>
      <c r="P545" s="168" t="s">
        <v>105</v>
      </c>
      <c r="Q545" s="168" t="s">
        <v>89</v>
      </c>
      <c r="R545" s="168" t="s">
        <v>98</v>
      </c>
    </row>
    <row r="546" spans="4:18" s="16" customFormat="1" ht="15.75" customHeight="1">
      <c r="D546" s="170"/>
      <c r="E546" s="170" t="s">
        <v>500</v>
      </c>
      <c r="G546" s="171">
        <v>173.58</v>
      </c>
      <c r="P546" s="170" t="s">
        <v>105</v>
      </c>
      <c r="Q546" s="170" t="s">
        <v>96</v>
      </c>
      <c r="R546" s="170" t="s">
        <v>98</v>
      </c>
    </row>
    <row r="547" spans="4:18" s="16" customFormat="1" ht="15.75" customHeight="1">
      <c r="D547" s="172"/>
      <c r="E547" s="172" t="s">
        <v>101</v>
      </c>
      <c r="G547" s="173">
        <v>173.58</v>
      </c>
      <c r="P547" s="172" t="s">
        <v>105</v>
      </c>
      <c r="Q547" s="172" t="s">
        <v>102</v>
      </c>
      <c r="R547" s="172" t="s">
        <v>98</v>
      </c>
    </row>
    <row r="548" spans="1:16" s="16" customFormat="1" ht="13.5" customHeight="1">
      <c r="A548" s="162" t="s">
        <v>752</v>
      </c>
      <c r="B548" s="162" t="s">
        <v>91</v>
      </c>
      <c r="C548" s="162" t="s">
        <v>691</v>
      </c>
      <c r="D548" s="16" t="s">
        <v>753</v>
      </c>
      <c r="E548" s="163" t="s">
        <v>754</v>
      </c>
      <c r="F548" s="162" t="s">
        <v>95</v>
      </c>
      <c r="G548" s="164">
        <v>112.24</v>
      </c>
      <c r="H548" s="165"/>
      <c r="I548" s="165">
        <f>ROUND(G548*H548,2)</f>
        <v>0</v>
      </c>
      <c r="J548" s="166">
        <v>0</v>
      </c>
      <c r="K548" s="164">
        <f>G548*J548</f>
        <v>0</v>
      </c>
      <c r="L548" s="166">
        <v>0.073</v>
      </c>
      <c r="M548" s="164">
        <f>G548*L548</f>
        <v>8.19352</v>
      </c>
      <c r="N548" s="187" t="s">
        <v>2202</v>
      </c>
      <c r="O548" s="167">
        <v>4</v>
      </c>
      <c r="P548" s="16" t="s">
        <v>105</v>
      </c>
    </row>
    <row r="549" spans="4:18" s="16" customFormat="1" ht="15.75" customHeight="1">
      <c r="D549" s="168"/>
      <c r="E549" s="168" t="s">
        <v>97</v>
      </c>
      <c r="G549" s="169"/>
      <c r="P549" s="168" t="s">
        <v>105</v>
      </c>
      <c r="Q549" s="168" t="s">
        <v>89</v>
      </c>
      <c r="R549" s="168" t="s">
        <v>98</v>
      </c>
    </row>
    <row r="550" spans="4:18" s="16" customFormat="1" ht="15.75" customHeight="1">
      <c r="D550" s="170"/>
      <c r="E550" s="170" t="s">
        <v>755</v>
      </c>
      <c r="G550" s="171">
        <v>112.24</v>
      </c>
      <c r="P550" s="170" t="s">
        <v>105</v>
      </c>
      <c r="Q550" s="170" t="s">
        <v>96</v>
      </c>
      <c r="R550" s="170" t="s">
        <v>98</v>
      </c>
    </row>
    <row r="551" spans="4:18" s="16" customFormat="1" ht="15.75" customHeight="1">
      <c r="D551" s="172"/>
      <c r="E551" s="172" t="s">
        <v>101</v>
      </c>
      <c r="G551" s="173">
        <v>112.24</v>
      </c>
      <c r="P551" s="172" t="s">
        <v>105</v>
      </c>
      <c r="Q551" s="172" t="s">
        <v>102</v>
      </c>
      <c r="R551" s="172" t="s">
        <v>98</v>
      </c>
    </row>
    <row r="552" spans="1:16" s="16" customFormat="1" ht="24" customHeight="1">
      <c r="A552" s="162" t="s">
        <v>756</v>
      </c>
      <c r="B552" s="162" t="s">
        <v>91</v>
      </c>
      <c r="C552" s="162" t="s">
        <v>691</v>
      </c>
      <c r="D552" s="16" t="s">
        <v>757</v>
      </c>
      <c r="E552" s="163" t="s">
        <v>758</v>
      </c>
      <c r="F552" s="162" t="s">
        <v>95</v>
      </c>
      <c r="G552" s="164">
        <v>1292.162</v>
      </c>
      <c r="H552" s="165"/>
      <c r="I552" s="165">
        <f>ROUND(G552*H552,2)</f>
        <v>0</v>
      </c>
      <c r="J552" s="166">
        <v>0</v>
      </c>
      <c r="K552" s="164">
        <f>G552*J552</f>
        <v>0</v>
      </c>
      <c r="L552" s="166">
        <v>0.261</v>
      </c>
      <c r="M552" s="164">
        <f>G552*L552</f>
        <v>337.25428200000005</v>
      </c>
      <c r="N552" s="187" t="s">
        <v>2203</v>
      </c>
      <c r="O552" s="167">
        <v>4</v>
      </c>
      <c r="P552" s="16" t="s">
        <v>105</v>
      </c>
    </row>
    <row r="553" spans="4:18" s="16" customFormat="1" ht="15.75" customHeight="1">
      <c r="D553" s="168"/>
      <c r="E553" s="168" t="s">
        <v>240</v>
      </c>
      <c r="G553" s="169"/>
      <c r="P553" s="168" t="s">
        <v>105</v>
      </c>
      <c r="Q553" s="168" t="s">
        <v>89</v>
      </c>
      <c r="R553" s="168" t="s">
        <v>98</v>
      </c>
    </row>
    <row r="554" spans="4:18" s="16" customFormat="1" ht="15.75" customHeight="1">
      <c r="D554" s="168"/>
      <c r="E554" s="168" t="s">
        <v>759</v>
      </c>
      <c r="G554" s="169"/>
      <c r="P554" s="168" t="s">
        <v>105</v>
      </c>
      <c r="Q554" s="168" t="s">
        <v>89</v>
      </c>
      <c r="R554" s="168" t="s">
        <v>98</v>
      </c>
    </row>
    <row r="555" spans="4:18" s="16" customFormat="1" ht="15.75" customHeight="1">
      <c r="D555" s="170"/>
      <c r="E555" s="170" t="s">
        <v>760</v>
      </c>
      <c r="G555" s="171">
        <v>1292.162</v>
      </c>
      <c r="P555" s="170" t="s">
        <v>105</v>
      </c>
      <c r="Q555" s="170" t="s">
        <v>96</v>
      </c>
      <c r="R555" s="170" t="s">
        <v>98</v>
      </c>
    </row>
    <row r="556" spans="4:18" s="16" customFormat="1" ht="15.75" customHeight="1">
      <c r="D556" s="172"/>
      <c r="E556" s="172" t="s">
        <v>101</v>
      </c>
      <c r="G556" s="173">
        <v>1292.162</v>
      </c>
      <c r="P556" s="172" t="s">
        <v>105</v>
      </c>
      <c r="Q556" s="172" t="s">
        <v>102</v>
      </c>
      <c r="R556" s="172" t="s">
        <v>98</v>
      </c>
    </row>
    <row r="557" spans="1:16" s="16" customFormat="1" ht="13.5" customHeight="1">
      <c r="A557" s="162" t="s">
        <v>761</v>
      </c>
      <c r="B557" s="162" t="s">
        <v>91</v>
      </c>
      <c r="C557" s="162" t="s">
        <v>691</v>
      </c>
      <c r="D557" s="16" t="s">
        <v>762</v>
      </c>
      <c r="E557" s="163" t="s">
        <v>763</v>
      </c>
      <c r="F557" s="162" t="s">
        <v>122</v>
      </c>
      <c r="G557" s="164">
        <v>262.439</v>
      </c>
      <c r="H557" s="165"/>
      <c r="I557" s="165">
        <f>ROUND(G557*H557,2)</f>
        <v>0</v>
      </c>
      <c r="J557" s="166">
        <v>0</v>
      </c>
      <c r="K557" s="164">
        <f>G557*J557</f>
        <v>0</v>
      </c>
      <c r="L557" s="166">
        <v>1.95</v>
      </c>
      <c r="M557" s="164">
        <f>G557*L557</f>
        <v>511.75605</v>
      </c>
      <c r="N557" s="187" t="s">
        <v>2202</v>
      </c>
      <c r="O557" s="167">
        <v>4</v>
      </c>
      <c r="P557" s="16" t="s">
        <v>105</v>
      </c>
    </row>
    <row r="558" spans="4:18" s="16" customFormat="1" ht="15.75" customHeight="1">
      <c r="D558" s="168"/>
      <c r="E558" s="168" t="s">
        <v>240</v>
      </c>
      <c r="G558" s="169"/>
      <c r="P558" s="168" t="s">
        <v>105</v>
      </c>
      <c r="Q558" s="168" t="s">
        <v>89</v>
      </c>
      <c r="R558" s="168" t="s">
        <v>98</v>
      </c>
    </row>
    <row r="559" spans="4:18" s="16" customFormat="1" ht="15.75" customHeight="1">
      <c r="D559" s="168"/>
      <c r="E559" s="168" t="s">
        <v>764</v>
      </c>
      <c r="G559" s="169"/>
      <c r="P559" s="168" t="s">
        <v>105</v>
      </c>
      <c r="Q559" s="168" t="s">
        <v>89</v>
      </c>
      <c r="R559" s="168" t="s">
        <v>98</v>
      </c>
    </row>
    <row r="560" spans="4:18" s="16" customFormat="1" ht="15.75" customHeight="1">
      <c r="D560" s="170"/>
      <c r="E560" s="170" t="s">
        <v>765</v>
      </c>
      <c r="G560" s="171">
        <v>48.04541</v>
      </c>
      <c r="P560" s="170" t="s">
        <v>105</v>
      </c>
      <c r="Q560" s="170" t="s">
        <v>96</v>
      </c>
      <c r="R560" s="170" t="s">
        <v>98</v>
      </c>
    </row>
    <row r="561" spans="4:18" s="16" customFormat="1" ht="15.75" customHeight="1">
      <c r="D561" s="170"/>
      <c r="E561" s="170" t="s">
        <v>766</v>
      </c>
      <c r="G561" s="171">
        <v>31.314</v>
      </c>
      <c r="P561" s="170" t="s">
        <v>105</v>
      </c>
      <c r="Q561" s="170" t="s">
        <v>96</v>
      </c>
      <c r="R561" s="170" t="s">
        <v>98</v>
      </c>
    </row>
    <row r="562" spans="4:18" s="16" customFormat="1" ht="15.75" customHeight="1">
      <c r="D562" s="170"/>
      <c r="E562" s="170" t="s">
        <v>767</v>
      </c>
      <c r="G562" s="171">
        <v>98.38</v>
      </c>
      <c r="P562" s="170" t="s">
        <v>105</v>
      </c>
      <c r="Q562" s="170" t="s">
        <v>96</v>
      </c>
      <c r="R562" s="170" t="s">
        <v>98</v>
      </c>
    </row>
    <row r="563" spans="4:18" s="16" customFormat="1" ht="15.75" customHeight="1">
      <c r="D563" s="170"/>
      <c r="E563" s="170" t="s">
        <v>768</v>
      </c>
      <c r="G563" s="171">
        <v>29.7</v>
      </c>
      <c r="P563" s="170" t="s">
        <v>105</v>
      </c>
      <c r="Q563" s="170" t="s">
        <v>96</v>
      </c>
      <c r="R563" s="170" t="s">
        <v>98</v>
      </c>
    </row>
    <row r="564" spans="4:18" s="16" customFormat="1" ht="15.75" customHeight="1">
      <c r="D564" s="170"/>
      <c r="E564" s="170" t="s">
        <v>769</v>
      </c>
      <c r="G564" s="171">
        <v>55</v>
      </c>
      <c r="P564" s="170" t="s">
        <v>105</v>
      </c>
      <c r="Q564" s="170" t="s">
        <v>96</v>
      </c>
      <c r="R564" s="170" t="s">
        <v>98</v>
      </c>
    </row>
    <row r="565" spans="4:18" s="16" customFormat="1" ht="15.75" customHeight="1">
      <c r="D565" s="172"/>
      <c r="E565" s="172" t="s">
        <v>101</v>
      </c>
      <c r="G565" s="173">
        <v>262.43941</v>
      </c>
      <c r="P565" s="172" t="s">
        <v>105</v>
      </c>
      <c r="Q565" s="172" t="s">
        <v>102</v>
      </c>
      <c r="R565" s="172" t="s">
        <v>98</v>
      </c>
    </row>
    <row r="566" spans="1:16" s="16" customFormat="1" ht="13.5" customHeight="1">
      <c r="A566" s="162" t="s">
        <v>770</v>
      </c>
      <c r="B566" s="162" t="s">
        <v>91</v>
      </c>
      <c r="C566" s="162" t="s">
        <v>691</v>
      </c>
      <c r="D566" s="16" t="s">
        <v>771</v>
      </c>
      <c r="E566" s="163" t="s">
        <v>772</v>
      </c>
      <c r="F566" s="162" t="s">
        <v>122</v>
      </c>
      <c r="G566" s="164">
        <v>33.024</v>
      </c>
      <c r="H566" s="165"/>
      <c r="I566" s="165">
        <f>ROUND(G566*H566,2)</f>
        <v>0</v>
      </c>
      <c r="J566" s="166">
        <v>0</v>
      </c>
      <c r="K566" s="164">
        <f>G566*J566</f>
        <v>0</v>
      </c>
      <c r="L566" s="166">
        <v>1.671</v>
      </c>
      <c r="M566" s="164">
        <f>G566*L566</f>
        <v>55.183104</v>
      </c>
      <c r="N566" s="187" t="s">
        <v>2202</v>
      </c>
      <c r="O566" s="167">
        <v>4</v>
      </c>
      <c r="P566" s="16" t="s">
        <v>105</v>
      </c>
    </row>
    <row r="567" spans="4:18" s="16" customFormat="1" ht="15.75" customHeight="1">
      <c r="D567" s="168"/>
      <c r="E567" s="168" t="s">
        <v>240</v>
      </c>
      <c r="G567" s="169"/>
      <c r="P567" s="168" t="s">
        <v>105</v>
      </c>
      <c r="Q567" s="168" t="s">
        <v>89</v>
      </c>
      <c r="R567" s="168" t="s">
        <v>98</v>
      </c>
    </row>
    <row r="568" spans="4:18" s="16" customFormat="1" ht="15.75" customHeight="1">
      <c r="D568" s="170"/>
      <c r="E568" s="170" t="s">
        <v>773</v>
      </c>
      <c r="G568" s="171">
        <v>21.89385</v>
      </c>
      <c r="P568" s="170" t="s">
        <v>105</v>
      </c>
      <c r="Q568" s="170" t="s">
        <v>96</v>
      </c>
      <c r="R568" s="170" t="s">
        <v>98</v>
      </c>
    </row>
    <row r="569" spans="4:18" s="16" customFormat="1" ht="15.75" customHeight="1">
      <c r="D569" s="170"/>
      <c r="E569" s="170" t="s">
        <v>774</v>
      </c>
      <c r="G569" s="171">
        <v>11.13024</v>
      </c>
      <c r="P569" s="170" t="s">
        <v>105</v>
      </c>
      <c r="Q569" s="170" t="s">
        <v>96</v>
      </c>
      <c r="R569" s="170" t="s">
        <v>98</v>
      </c>
    </row>
    <row r="570" spans="4:18" s="16" customFormat="1" ht="15.75" customHeight="1">
      <c r="D570" s="172"/>
      <c r="E570" s="172" t="s">
        <v>101</v>
      </c>
      <c r="G570" s="173">
        <v>33.02409</v>
      </c>
      <c r="P570" s="172" t="s">
        <v>105</v>
      </c>
      <c r="Q570" s="172" t="s">
        <v>102</v>
      </c>
      <c r="R570" s="172" t="s">
        <v>98</v>
      </c>
    </row>
    <row r="571" spans="1:16" s="16" customFormat="1" ht="13.5" customHeight="1">
      <c r="A571" s="162" t="s">
        <v>775</v>
      </c>
      <c r="B571" s="162" t="s">
        <v>91</v>
      </c>
      <c r="C571" s="162" t="s">
        <v>691</v>
      </c>
      <c r="D571" s="16" t="s">
        <v>776</v>
      </c>
      <c r="E571" s="163" t="s">
        <v>777</v>
      </c>
      <c r="F571" s="162" t="s">
        <v>122</v>
      </c>
      <c r="G571" s="164">
        <v>56.925</v>
      </c>
      <c r="H571" s="165"/>
      <c r="I571" s="165">
        <f>ROUND(G571*H571,2)</f>
        <v>0</v>
      </c>
      <c r="J571" s="166">
        <v>0</v>
      </c>
      <c r="K571" s="164">
        <f>G571*J571</f>
        <v>0</v>
      </c>
      <c r="L571" s="166">
        <v>2.4</v>
      </c>
      <c r="M571" s="164">
        <f>G571*L571</f>
        <v>136.61999999999998</v>
      </c>
      <c r="N571" s="187" t="s">
        <v>2203</v>
      </c>
      <c r="O571" s="167">
        <v>4</v>
      </c>
      <c r="P571" s="16" t="s">
        <v>105</v>
      </c>
    </row>
    <row r="572" spans="4:18" s="16" customFormat="1" ht="15.75" customHeight="1">
      <c r="D572" s="168"/>
      <c r="E572" s="168" t="s">
        <v>240</v>
      </c>
      <c r="G572" s="169"/>
      <c r="P572" s="168" t="s">
        <v>105</v>
      </c>
      <c r="Q572" s="168" t="s">
        <v>89</v>
      </c>
      <c r="R572" s="168" t="s">
        <v>98</v>
      </c>
    </row>
    <row r="573" spans="4:18" s="16" customFormat="1" ht="15.75" customHeight="1">
      <c r="D573" s="168"/>
      <c r="E573" s="168" t="s">
        <v>778</v>
      </c>
      <c r="G573" s="169"/>
      <c r="P573" s="168" t="s">
        <v>105</v>
      </c>
      <c r="Q573" s="168" t="s">
        <v>89</v>
      </c>
      <c r="R573" s="168" t="s">
        <v>98</v>
      </c>
    </row>
    <row r="574" spans="4:18" s="16" customFormat="1" ht="15.75" customHeight="1">
      <c r="D574" s="170"/>
      <c r="E574" s="170" t="s">
        <v>779</v>
      </c>
      <c r="G574" s="171">
        <v>51.975</v>
      </c>
      <c r="P574" s="170" t="s">
        <v>105</v>
      </c>
      <c r="Q574" s="170" t="s">
        <v>96</v>
      </c>
      <c r="R574" s="170" t="s">
        <v>98</v>
      </c>
    </row>
    <row r="575" spans="4:18" s="16" customFormat="1" ht="15.75" customHeight="1">
      <c r="D575" s="170"/>
      <c r="E575" s="170" t="s">
        <v>780</v>
      </c>
      <c r="G575" s="171">
        <v>4.95</v>
      </c>
      <c r="P575" s="170" t="s">
        <v>105</v>
      </c>
      <c r="Q575" s="170" t="s">
        <v>96</v>
      </c>
      <c r="R575" s="170" t="s">
        <v>98</v>
      </c>
    </row>
    <row r="576" spans="4:18" s="16" customFormat="1" ht="15.75" customHeight="1">
      <c r="D576" s="172"/>
      <c r="E576" s="172" t="s">
        <v>101</v>
      </c>
      <c r="G576" s="173">
        <v>56.925</v>
      </c>
      <c r="P576" s="172" t="s">
        <v>105</v>
      </c>
      <c r="Q576" s="172" t="s">
        <v>102</v>
      </c>
      <c r="R576" s="172" t="s">
        <v>98</v>
      </c>
    </row>
    <row r="577" spans="1:16" s="16" customFormat="1" ht="13.5" customHeight="1">
      <c r="A577" s="162" t="s">
        <v>781</v>
      </c>
      <c r="B577" s="162" t="s">
        <v>91</v>
      </c>
      <c r="C577" s="162" t="s">
        <v>691</v>
      </c>
      <c r="D577" s="16" t="s">
        <v>782</v>
      </c>
      <c r="E577" s="163" t="s">
        <v>783</v>
      </c>
      <c r="F577" s="162" t="s">
        <v>95</v>
      </c>
      <c r="G577" s="164">
        <v>384.3</v>
      </c>
      <c r="H577" s="165"/>
      <c r="I577" s="165">
        <f>ROUND(G577*H577,2)</f>
        <v>0</v>
      </c>
      <c r="J577" s="166">
        <v>0</v>
      </c>
      <c r="K577" s="164">
        <f>G577*J577</f>
        <v>0</v>
      </c>
      <c r="L577" s="166">
        <v>0.324</v>
      </c>
      <c r="M577" s="164">
        <f>G577*L577</f>
        <v>124.51320000000001</v>
      </c>
      <c r="N577" s="187" t="s">
        <v>2203</v>
      </c>
      <c r="O577" s="167">
        <v>4</v>
      </c>
      <c r="P577" s="16" t="s">
        <v>105</v>
      </c>
    </row>
    <row r="578" spans="4:18" s="16" customFormat="1" ht="15.75" customHeight="1">
      <c r="D578" s="168"/>
      <c r="E578" s="168" t="s">
        <v>240</v>
      </c>
      <c r="G578" s="169"/>
      <c r="P578" s="168" t="s">
        <v>105</v>
      </c>
      <c r="Q578" s="168" t="s">
        <v>89</v>
      </c>
      <c r="R578" s="168" t="s">
        <v>98</v>
      </c>
    </row>
    <row r="579" spans="4:18" s="16" customFormat="1" ht="15.75" customHeight="1">
      <c r="D579" s="168"/>
      <c r="E579" s="168" t="s">
        <v>759</v>
      </c>
      <c r="G579" s="169"/>
      <c r="P579" s="168" t="s">
        <v>105</v>
      </c>
      <c r="Q579" s="168" t="s">
        <v>89</v>
      </c>
      <c r="R579" s="168" t="s">
        <v>98</v>
      </c>
    </row>
    <row r="580" spans="4:18" s="16" customFormat="1" ht="15.75" customHeight="1">
      <c r="D580" s="170"/>
      <c r="E580" s="170" t="s">
        <v>784</v>
      </c>
      <c r="G580" s="171">
        <v>384.3</v>
      </c>
      <c r="P580" s="170" t="s">
        <v>105</v>
      </c>
      <c r="Q580" s="170" t="s">
        <v>96</v>
      </c>
      <c r="R580" s="170" t="s">
        <v>98</v>
      </c>
    </row>
    <row r="581" spans="4:18" s="16" customFormat="1" ht="15.75" customHeight="1">
      <c r="D581" s="172"/>
      <c r="E581" s="172" t="s">
        <v>101</v>
      </c>
      <c r="G581" s="173">
        <v>384.3</v>
      </c>
      <c r="P581" s="172" t="s">
        <v>105</v>
      </c>
      <c r="Q581" s="172" t="s">
        <v>102</v>
      </c>
      <c r="R581" s="172" t="s">
        <v>98</v>
      </c>
    </row>
    <row r="582" spans="1:16" s="16" customFormat="1" ht="13.5" customHeight="1">
      <c r="A582" s="162" t="s">
        <v>785</v>
      </c>
      <c r="B582" s="162" t="s">
        <v>91</v>
      </c>
      <c r="C582" s="162" t="s">
        <v>691</v>
      </c>
      <c r="D582" s="16" t="s">
        <v>786</v>
      </c>
      <c r="E582" s="163" t="s">
        <v>787</v>
      </c>
      <c r="F582" s="162" t="s">
        <v>95</v>
      </c>
      <c r="G582" s="164">
        <v>172.557</v>
      </c>
      <c r="H582" s="165"/>
      <c r="I582" s="165">
        <f>ROUND(G582*H582,2)</f>
        <v>0</v>
      </c>
      <c r="J582" s="166">
        <v>0</v>
      </c>
      <c r="K582" s="164">
        <f>G582*J582</f>
        <v>0</v>
      </c>
      <c r="L582" s="166">
        <v>0.082</v>
      </c>
      <c r="M582" s="164">
        <f>G582*L582</f>
        <v>14.149674</v>
      </c>
      <c r="N582" s="187" t="s">
        <v>2203</v>
      </c>
      <c r="O582" s="167">
        <v>4</v>
      </c>
      <c r="P582" s="16" t="s">
        <v>105</v>
      </c>
    </row>
    <row r="583" spans="4:18" s="16" customFormat="1" ht="15.75" customHeight="1">
      <c r="D583" s="168"/>
      <c r="E583" s="168" t="s">
        <v>240</v>
      </c>
      <c r="G583" s="169"/>
      <c r="P583" s="168" t="s">
        <v>105</v>
      </c>
      <c r="Q583" s="168" t="s">
        <v>89</v>
      </c>
      <c r="R583" s="168" t="s">
        <v>98</v>
      </c>
    </row>
    <row r="584" spans="4:18" s="16" customFormat="1" ht="15.75" customHeight="1">
      <c r="D584" s="170"/>
      <c r="E584" s="170" t="s">
        <v>788</v>
      </c>
      <c r="G584" s="171">
        <v>172.557</v>
      </c>
      <c r="P584" s="170" t="s">
        <v>105</v>
      </c>
      <c r="Q584" s="170" t="s">
        <v>96</v>
      </c>
      <c r="R584" s="170" t="s">
        <v>98</v>
      </c>
    </row>
    <row r="585" spans="4:18" s="16" customFormat="1" ht="15.75" customHeight="1">
      <c r="D585" s="172"/>
      <c r="E585" s="172" t="s">
        <v>101</v>
      </c>
      <c r="G585" s="173">
        <v>172.557</v>
      </c>
      <c r="P585" s="172" t="s">
        <v>105</v>
      </c>
      <c r="Q585" s="172" t="s">
        <v>102</v>
      </c>
      <c r="R585" s="172" t="s">
        <v>98</v>
      </c>
    </row>
    <row r="586" spans="1:16" s="16" customFormat="1" ht="13.5" customHeight="1">
      <c r="A586" s="162" t="s">
        <v>789</v>
      </c>
      <c r="B586" s="162" t="s">
        <v>91</v>
      </c>
      <c r="C586" s="162" t="s">
        <v>691</v>
      </c>
      <c r="D586" s="16" t="s">
        <v>790</v>
      </c>
      <c r="E586" s="163" t="s">
        <v>791</v>
      </c>
      <c r="F586" s="162" t="s">
        <v>122</v>
      </c>
      <c r="G586" s="164">
        <v>14.868</v>
      </c>
      <c r="H586" s="165"/>
      <c r="I586" s="165">
        <f>ROUND(G586*H586,2)</f>
        <v>0</v>
      </c>
      <c r="J586" s="166">
        <v>0</v>
      </c>
      <c r="K586" s="164">
        <f>G586*J586</f>
        <v>0</v>
      </c>
      <c r="L586" s="166">
        <v>2.4</v>
      </c>
      <c r="M586" s="164">
        <f>G586*L586</f>
        <v>35.6832</v>
      </c>
      <c r="N586" s="187" t="s">
        <v>2202</v>
      </c>
      <c r="O586" s="167">
        <v>4</v>
      </c>
      <c r="P586" s="16" t="s">
        <v>105</v>
      </c>
    </row>
    <row r="587" spans="4:18" s="16" customFormat="1" ht="15.75" customHeight="1">
      <c r="D587" s="168"/>
      <c r="E587" s="168" t="s">
        <v>240</v>
      </c>
      <c r="G587" s="169"/>
      <c r="P587" s="168" t="s">
        <v>105</v>
      </c>
      <c r="Q587" s="168" t="s">
        <v>89</v>
      </c>
      <c r="R587" s="168" t="s">
        <v>98</v>
      </c>
    </row>
    <row r="588" spans="4:18" s="16" customFormat="1" ht="15.75" customHeight="1">
      <c r="D588" s="170"/>
      <c r="E588" s="170" t="s">
        <v>792</v>
      </c>
      <c r="G588" s="171">
        <v>6.49842</v>
      </c>
      <c r="P588" s="170" t="s">
        <v>105</v>
      </c>
      <c r="Q588" s="170" t="s">
        <v>96</v>
      </c>
      <c r="R588" s="170" t="s">
        <v>98</v>
      </c>
    </row>
    <row r="589" spans="4:18" s="16" customFormat="1" ht="15.75" customHeight="1">
      <c r="D589" s="170"/>
      <c r="E589" s="170" t="s">
        <v>793</v>
      </c>
      <c r="G589" s="171">
        <v>6.85</v>
      </c>
      <c r="P589" s="170" t="s">
        <v>105</v>
      </c>
      <c r="Q589" s="170" t="s">
        <v>96</v>
      </c>
      <c r="R589" s="170" t="s">
        <v>98</v>
      </c>
    </row>
    <row r="590" spans="4:18" s="16" customFormat="1" ht="15.75" customHeight="1">
      <c r="D590" s="170"/>
      <c r="E590" s="170" t="s">
        <v>794</v>
      </c>
      <c r="G590" s="171">
        <v>1.52</v>
      </c>
      <c r="P590" s="170" t="s">
        <v>105</v>
      </c>
      <c r="Q590" s="170" t="s">
        <v>96</v>
      </c>
      <c r="R590" s="170" t="s">
        <v>98</v>
      </c>
    </row>
    <row r="591" spans="4:18" s="16" customFormat="1" ht="15.75" customHeight="1">
      <c r="D591" s="172"/>
      <c r="E591" s="172" t="s">
        <v>101</v>
      </c>
      <c r="G591" s="173">
        <v>14.86842</v>
      </c>
      <c r="P591" s="172" t="s">
        <v>105</v>
      </c>
      <c r="Q591" s="172" t="s">
        <v>102</v>
      </c>
      <c r="R591" s="172" t="s">
        <v>98</v>
      </c>
    </row>
    <row r="592" spans="1:16" s="16" customFormat="1" ht="13.5" customHeight="1">
      <c r="A592" s="162" t="s">
        <v>795</v>
      </c>
      <c r="B592" s="162" t="s">
        <v>91</v>
      </c>
      <c r="C592" s="162" t="s">
        <v>691</v>
      </c>
      <c r="D592" s="16" t="s">
        <v>796</v>
      </c>
      <c r="E592" s="163" t="s">
        <v>797</v>
      </c>
      <c r="F592" s="162" t="s">
        <v>95</v>
      </c>
      <c r="G592" s="164">
        <v>561.662</v>
      </c>
      <c r="H592" s="165"/>
      <c r="I592" s="165">
        <f>ROUND(G592*H592,2)</f>
        <v>0</v>
      </c>
      <c r="J592" s="166">
        <v>0</v>
      </c>
      <c r="K592" s="164">
        <f>G592*J592</f>
        <v>0</v>
      </c>
      <c r="L592" s="166">
        <v>0.075</v>
      </c>
      <c r="M592" s="164">
        <f>G592*L592</f>
        <v>42.12465</v>
      </c>
      <c r="N592" s="187" t="s">
        <v>2203</v>
      </c>
      <c r="O592" s="167">
        <v>4</v>
      </c>
      <c r="P592" s="16" t="s">
        <v>105</v>
      </c>
    </row>
    <row r="593" spans="4:18" s="16" customFormat="1" ht="15.75" customHeight="1">
      <c r="D593" s="168"/>
      <c r="E593" s="168" t="s">
        <v>191</v>
      </c>
      <c r="G593" s="169"/>
      <c r="P593" s="168" t="s">
        <v>105</v>
      </c>
      <c r="Q593" s="168" t="s">
        <v>89</v>
      </c>
      <c r="R593" s="168" t="s">
        <v>98</v>
      </c>
    </row>
    <row r="594" spans="4:18" s="16" customFormat="1" ht="15.75" customHeight="1">
      <c r="D594" s="168"/>
      <c r="E594" s="168" t="s">
        <v>798</v>
      </c>
      <c r="G594" s="169"/>
      <c r="P594" s="168" t="s">
        <v>105</v>
      </c>
      <c r="Q594" s="168" t="s">
        <v>89</v>
      </c>
      <c r="R594" s="168" t="s">
        <v>98</v>
      </c>
    </row>
    <row r="595" spans="4:18" s="16" customFormat="1" ht="15.75" customHeight="1">
      <c r="D595" s="168"/>
      <c r="E595" s="168" t="s">
        <v>799</v>
      </c>
      <c r="G595" s="169"/>
      <c r="P595" s="168" t="s">
        <v>105</v>
      </c>
      <c r="Q595" s="168" t="s">
        <v>89</v>
      </c>
      <c r="R595" s="168" t="s">
        <v>98</v>
      </c>
    </row>
    <row r="596" spans="4:18" s="16" customFormat="1" ht="15.75" customHeight="1">
      <c r="D596" s="170"/>
      <c r="E596" s="170" t="s">
        <v>800</v>
      </c>
      <c r="G596" s="171">
        <v>315</v>
      </c>
      <c r="P596" s="170" t="s">
        <v>105</v>
      </c>
      <c r="Q596" s="170" t="s">
        <v>96</v>
      </c>
      <c r="R596" s="170" t="s">
        <v>98</v>
      </c>
    </row>
    <row r="597" spans="4:18" s="16" customFormat="1" ht="15.75" customHeight="1">
      <c r="D597" s="170"/>
      <c r="E597" s="170" t="s">
        <v>801</v>
      </c>
      <c r="G597" s="171">
        <v>246.662</v>
      </c>
      <c r="P597" s="170" t="s">
        <v>105</v>
      </c>
      <c r="Q597" s="170" t="s">
        <v>96</v>
      </c>
      <c r="R597" s="170" t="s">
        <v>98</v>
      </c>
    </row>
    <row r="598" spans="4:18" s="16" customFormat="1" ht="15.75" customHeight="1">
      <c r="D598" s="172"/>
      <c r="E598" s="172" t="s">
        <v>101</v>
      </c>
      <c r="G598" s="173">
        <v>561.662</v>
      </c>
      <c r="P598" s="172" t="s">
        <v>105</v>
      </c>
      <c r="Q598" s="172" t="s">
        <v>102</v>
      </c>
      <c r="R598" s="172" t="s">
        <v>98</v>
      </c>
    </row>
    <row r="599" spans="1:16" s="16" customFormat="1" ht="24" customHeight="1">
      <c r="A599" s="162" t="s">
        <v>802</v>
      </c>
      <c r="B599" s="162" t="s">
        <v>91</v>
      </c>
      <c r="C599" s="162" t="s">
        <v>691</v>
      </c>
      <c r="D599" s="16" t="s">
        <v>803</v>
      </c>
      <c r="E599" s="163" t="s">
        <v>804</v>
      </c>
      <c r="F599" s="162" t="s">
        <v>95</v>
      </c>
      <c r="G599" s="164">
        <v>8825.8</v>
      </c>
      <c r="H599" s="165"/>
      <c r="I599" s="165">
        <f>ROUND(G599*H599,2)</f>
        <v>0</v>
      </c>
      <c r="J599" s="166">
        <v>0</v>
      </c>
      <c r="K599" s="164">
        <f>G599*J599</f>
        <v>0</v>
      </c>
      <c r="L599" s="166">
        <v>0.046</v>
      </c>
      <c r="M599" s="164">
        <f>G599*L599</f>
        <v>405.98679999999996</v>
      </c>
      <c r="N599" s="187" t="s">
        <v>2202</v>
      </c>
      <c r="O599" s="167">
        <v>4</v>
      </c>
      <c r="P599" s="16" t="s">
        <v>105</v>
      </c>
    </row>
    <row r="600" spans="4:18" s="16" customFormat="1" ht="15.75" customHeight="1">
      <c r="D600" s="168"/>
      <c r="E600" s="168" t="s">
        <v>240</v>
      </c>
      <c r="G600" s="169"/>
      <c r="P600" s="168" t="s">
        <v>105</v>
      </c>
      <c r="Q600" s="168" t="s">
        <v>89</v>
      </c>
      <c r="R600" s="168" t="s">
        <v>98</v>
      </c>
    </row>
    <row r="601" spans="4:18" s="16" customFormat="1" ht="15.75" customHeight="1">
      <c r="D601" s="170"/>
      <c r="E601" s="170" t="s">
        <v>805</v>
      </c>
      <c r="G601" s="171">
        <v>8825.8</v>
      </c>
      <c r="P601" s="170" t="s">
        <v>105</v>
      </c>
      <c r="Q601" s="170" t="s">
        <v>96</v>
      </c>
      <c r="R601" s="170" t="s">
        <v>98</v>
      </c>
    </row>
    <row r="602" spans="4:18" s="16" customFormat="1" ht="15.75" customHeight="1">
      <c r="D602" s="172"/>
      <c r="E602" s="172" t="s">
        <v>101</v>
      </c>
      <c r="G602" s="173">
        <v>8825.8</v>
      </c>
      <c r="P602" s="172" t="s">
        <v>105</v>
      </c>
      <c r="Q602" s="172" t="s">
        <v>102</v>
      </c>
      <c r="R602" s="172" t="s">
        <v>98</v>
      </c>
    </row>
    <row r="603" spans="1:16" s="16" customFormat="1" ht="13.5" customHeight="1">
      <c r="A603" s="162" t="s">
        <v>806</v>
      </c>
      <c r="B603" s="162" t="s">
        <v>91</v>
      </c>
      <c r="C603" s="162" t="s">
        <v>691</v>
      </c>
      <c r="D603" s="16" t="s">
        <v>807</v>
      </c>
      <c r="E603" s="163" t="s">
        <v>808</v>
      </c>
      <c r="F603" s="162" t="s">
        <v>95</v>
      </c>
      <c r="G603" s="164">
        <v>521.45</v>
      </c>
      <c r="H603" s="165"/>
      <c r="I603" s="165">
        <f aca="true" t="shared" si="6" ref="I603:I612">ROUND(G603*H603,2)</f>
        <v>0</v>
      </c>
      <c r="J603" s="166">
        <v>0</v>
      </c>
      <c r="K603" s="164">
        <f aca="true" t="shared" si="7" ref="K603:K612">G603*J603</f>
        <v>0</v>
      </c>
      <c r="L603" s="166">
        <v>0.068</v>
      </c>
      <c r="M603" s="164">
        <f aca="true" t="shared" si="8" ref="M603:M612">G603*L603</f>
        <v>35.458600000000004</v>
      </c>
      <c r="N603" s="187" t="s">
        <v>2202</v>
      </c>
      <c r="O603" s="167">
        <v>4</v>
      </c>
      <c r="P603" s="16" t="s">
        <v>105</v>
      </c>
    </row>
    <row r="604" spans="1:16" s="16" customFormat="1" ht="13.5" customHeight="1">
      <c r="A604" s="162" t="s">
        <v>809</v>
      </c>
      <c r="B604" s="162" t="s">
        <v>91</v>
      </c>
      <c r="C604" s="162" t="s">
        <v>691</v>
      </c>
      <c r="D604" s="16" t="s">
        <v>810</v>
      </c>
      <c r="E604" s="163" t="s">
        <v>811</v>
      </c>
      <c r="F604" s="162" t="s">
        <v>177</v>
      </c>
      <c r="G604" s="164">
        <v>5309.817</v>
      </c>
      <c r="H604" s="165"/>
      <c r="I604" s="165">
        <f t="shared" si="6"/>
        <v>0</v>
      </c>
      <c r="J604" s="166">
        <v>0</v>
      </c>
      <c r="K604" s="164">
        <f t="shared" si="7"/>
        <v>0</v>
      </c>
      <c r="L604" s="166">
        <v>0</v>
      </c>
      <c r="M604" s="164">
        <f t="shared" si="8"/>
        <v>0</v>
      </c>
      <c r="N604" s="187" t="s">
        <v>2202</v>
      </c>
      <c r="O604" s="167">
        <v>4</v>
      </c>
      <c r="P604" s="16" t="s">
        <v>105</v>
      </c>
    </row>
    <row r="605" spans="1:16" s="16" customFormat="1" ht="13.5" customHeight="1">
      <c r="A605" s="162" t="s">
        <v>812</v>
      </c>
      <c r="B605" s="162" t="s">
        <v>91</v>
      </c>
      <c r="C605" s="162" t="s">
        <v>691</v>
      </c>
      <c r="D605" s="16" t="s">
        <v>813</v>
      </c>
      <c r="E605" s="163" t="s">
        <v>814</v>
      </c>
      <c r="F605" s="162" t="s">
        <v>177</v>
      </c>
      <c r="G605" s="164">
        <v>26549.085</v>
      </c>
      <c r="H605" s="165"/>
      <c r="I605" s="165">
        <f t="shared" si="6"/>
        <v>0</v>
      </c>
      <c r="J605" s="166">
        <v>0</v>
      </c>
      <c r="K605" s="164">
        <f t="shared" si="7"/>
        <v>0</v>
      </c>
      <c r="L605" s="166">
        <v>0</v>
      </c>
      <c r="M605" s="164">
        <f t="shared" si="8"/>
        <v>0</v>
      </c>
      <c r="N605" s="187" t="s">
        <v>2202</v>
      </c>
      <c r="O605" s="167">
        <v>4</v>
      </c>
      <c r="P605" s="16" t="s">
        <v>105</v>
      </c>
    </row>
    <row r="606" spans="1:16" s="16" customFormat="1" ht="13.5" customHeight="1">
      <c r="A606" s="162" t="s">
        <v>815</v>
      </c>
      <c r="B606" s="162" t="s">
        <v>91</v>
      </c>
      <c r="C606" s="162" t="s">
        <v>691</v>
      </c>
      <c r="D606" s="16" t="s">
        <v>816</v>
      </c>
      <c r="E606" s="163" t="s">
        <v>817</v>
      </c>
      <c r="F606" s="162" t="s">
        <v>177</v>
      </c>
      <c r="G606" s="164">
        <v>5309.817</v>
      </c>
      <c r="H606" s="165"/>
      <c r="I606" s="165">
        <f t="shared" si="6"/>
        <v>0</v>
      </c>
      <c r="J606" s="166">
        <v>0</v>
      </c>
      <c r="K606" s="164">
        <f t="shared" si="7"/>
        <v>0</v>
      </c>
      <c r="L606" s="166">
        <v>0</v>
      </c>
      <c r="M606" s="164">
        <f t="shared" si="8"/>
        <v>0</v>
      </c>
      <c r="N606" s="187" t="s">
        <v>2202</v>
      </c>
      <c r="O606" s="167">
        <v>4</v>
      </c>
      <c r="P606" s="16" t="s">
        <v>105</v>
      </c>
    </row>
    <row r="607" spans="1:16" s="16" customFormat="1" ht="13.5" customHeight="1">
      <c r="A607" s="162" t="s">
        <v>818</v>
      </c>
      <c r="B607" s="162" t="s">
        <v>91</v>
      </c>
      <c r="C607" s="162" t="s">
        <v>819</v>
      </c>
      <c r="D607" s="16" t="s">
        <v>820</v>
      </c>
      <c r="E607" s="163" t="s">
        <v>821</v>
      </c>
      <c r="F607" s="162" t="s">
        <v>177</v>
      </c>
      <c r="G607" s="164">
        <v>5309.817</v>
      </c>
      <c r="H607" s="165"/>
      <c r="I607" s="165">
        <f t="shared" si="6"/>
        <v>0</v>
      </c>
      <c r="J607" s="166">
        <v>0</v>
      </c>
      <c r="K607" s="164">
        <f t="shared" si="7"/>
        <v>0</v>
      </c>
      <c r="L607" s="166">
        <v>0</v>
      </c>
      <c r="M607" s="164">
        <f t="shared" si="8"/>
        <v>0</v>
      </c>
      <c r="N607" s="187" t="s">
        <v>2203</v>
      </c>
      <c r="O607" s="167">
        <v>4</v>
      </c>
      <c r="P607" s="16" t="s">
        <v>105</v>
      </c>
    </row>
    <row r="608" spans="1:16" s="16" customFormat="1" ht="13.5" customHeight="1">
      <c r="A608" s="162" t="s">
        <v>822</v>
      </c>
      <c r="B608" s="162" t="s">
        <v>91</v>
      </c>
      <c r="C608" s="162" t="s">
        <v>691</v>
      </c>
      <c r="D608" s="16" t="s">
        <v>823</v>
      </c>
      <c r="E608" s="163" t="s">
        <v>824</v>
      </c>
      <c r="F608" s="162" t="s">
        <v>177</v>
      </c>
      <c r="G608" s="164">
        <v>159294.51</v>
      </c>
      <c r="H608" s="165"/>
      <c r="I608" s="165">
        <f t="shared" si="6"/>
        <v>0</v>
      </c>
      <c r="J608" s="166">
        <v>0</v>
      </c>
      <c r="K608" s="164">
        <f t="shared" si="7"/>
        <v>0</v>
      </c>
      <c r="L608" s="166">
        <v>0</v>
      </c>
      <c r="M608" s="164">
        <f t="shared" si="8"/>
        <v>0</v>
      </c>
      <c r="N608" s="187" t="s">
        <v>2202</v>
      </c>
      <c r="O608" s="167">
        <v>4</v>
      </c>
      <c r="P608" s="16" t="s">
        <v>105</v>
      </c>
    </row>
    <row r="609" spans="1:16" s="16" customFormat="1" ht="13.5" customHeight="1">
      <c r="A609" s="162" t="s">
        <v>825</v>
      </c>
      <c r="B609" s="162" t="s">
        <v>91</v>
      </c>
      <c r="C609" s="162" t="s">
        <v>691</v>
      </c>
      <c r="D609" s="16" t="s">
        <v>826</v>
      </c>
      <c r="E609" s="163" t="s">
        <v>827</v>
      </c>
      <c r="F609" s="162" t="s">
        <v>177</v>
      </c>
      <c r="G609" s="164">
        <v>5309.817</v>
      </c>
      <c r="H609" s="165"/>
      <c r="I609" s="165">
        <f t="shared" si="6"/>
        <v>0</v>
      </c>
      <c r="J609" s="166">
        <v>0</v>
      </c>
      <c r="K609" s="164">
        <f t="shared" si="7"/>
        <v>0</v>
      </c>
      <c r="L609" s="166">
        <v>0</v>
      </c>
      <c r="M609" s="164">
        <f t="shared" si="8"/>
        <v>0</v>
      </c>
      <c r="N609" s="187" t="s">
        <v>2202</v>
      </c>
      <c r="O609" s="167">
        <v>4</v>
      </c>
      <c r="P609" s="16" t="s">
        <v>105</v>
      </c>
    </row>
    <row r="610" spans="1:16" s="16" customFormat="1" ht="24" customHeight="1">
      <c r="A610" s="162" t="s">
        <v>828</v>
      </c>
      <c r="B610" s="162" t="s">
        <v>91</v>
      </c>
      <c r="C610" s="162" t="s">
        <v>691</v>
      </c>
      <c r="D610" s="16" t="s">
        <v>829</v>
      </c>
      <c r="E610" s="163" t="s">
        <v>830</v>
      </c>
      <c r="F610" s="162" t="s">
        <v>177</v>
      </c>
      <c r="G610" s="164">
        <v>53098.17</v>
      </c>
      <c r="H610" s="165"/>
      <c r="I610" s="165">
        <f t="shared" si="6"/>
        <v>0</v>
      </c>
      <c r="J610" s="166">
        <v>0</v>
      </c>
      <c r="K610" s="164">
        <f t="shared" si="7"/>
        <v>0</v>
      </c>
      <c r="L610" s="166">
        <v>0</v>
      </c>
      <c r="M610" s="164">
        <f t="shared" si="8"/>
        <v>0</v>
      </c>
      <c r="N610" s="187" t="s">
        <v>2202</v>
      </c>
      <c r="O610" s="167">
        <v>4</v>
      </c>
      <c r="P610" s="16" t="s">
        <v>105</v>
      </c>
    </row>
    <row r="611" spans="1:16" s="16" customFormat="1" ht="24" customHeight="1">
      <c r="A611" s="162" t="s">
        <v>831</v>
      </c>
      <c r="B611" s="162" t="s">
        <v>91</v>
      </c>
      <c r="C611" s="162" t="s">
        <v>691</v>
      </c>
      <c r="D611" s="16" t="s">
        <v>832</v>
      </c>
      <c r="E611" s="163" t="s">
        <v>833</v>
      </c>
      <c r="F611" s="162" t="s">
        <v>177</v>
      </c>
      <c r="G611" s="164">
        <v>5309.817</v>
      </c>
      <c r="H611" s="165"/>
      <c r="I611" s="165">
        <f t="shared" si="6"/>
        <v>0</v>
      </c>
      <c r="J611" s="166">
        <v>0</v>
      </c>
      <c r="K611" s="164">
        <f t="shared" si="7"/>
        <v>0</v>
      </c>
      <c r="L611" s="166">
        <v>0</v>
      </c>
      <c r="M611" s="164">
        <f t="shared" si="8"/>
        <v>0</v>
      </c>
      <c r="N611" s="187" t="s">
        <v>2203</v>
      </c>
      <c r="O611" s="167">
        <v>4</v>
      </c>
      <c r="P611" s="16" t="s">
        <v>105</v>
      </c>
    </row>
    <row r="612" spans="1:16" s="16" customFormat="1" ht="13.5" customHeight="1">
      <c r="A612" s="162" t="s">
        <v>834</v>
      </c>
      <c r="B612" s="162" t="s">
        <v>91</v>
      </c>
      <c r="C612" s="162" t="s">
        <v>691</v>
      </c>
      <c r="D612" s="16" t="s">
        <v>835</v>
      </c>
      <c r="E612" s="163" t="s">
        <v>836</v>
      </c>
      <c r="F612" s="162" t="s">
        <v>122</v>
      </c>
      <c r="G612" s="164">
        <v>13.889</v>
      </c>
      <c r="H612" s="165"/>
      <c r="I612" s="165">
        <f t="shared" si="6"/>
        <v>0</v>
      </c>
      <c r="J612" s="166">
        <v>0</v>
      </c>
      <c r="K612" s="164">
        <f t="shared" si="7"/>
        <v>0</v>
      </c>
      <c r="L612" s="166">
        <v>1.95</v>
      </c>
      <c r="M612" s="164">
        <f t="shared" si="8"/>
        <v>27.08355</v>
      </c>
      <c r="N612" s="187" t="s">
        <v>2203</v>
      </c>
      <c r="O612" s="167">
        <v>4</v>
      </c>
      <c r="P612" s="16" t="s">
        <v>105</v>
      </c>
    </row>
    <row r="613" spans="4:18" s="16" customFormat="1" ht="15.75" customHeight="1">
      <c r="D613" s="168"/>
      <c r="E613" s="168" t="s">
        <v>220</v>
      </c>
      <c r="G613" s="169"/>
      <c r="P613" s="168" t="s">
        <v>105</v>
      </c>
      <c r="Q613" s="168" t="s">
        <v>89</v>
      </c>
      <c r="R613" s="168" t="s">
        <v>98</v>
      </c>
    </row>
    <row r="614" spans="4:18" s="16" customFormat="1" ht="15.75" customHeight="1">
      <c r="D614" s="168"/>
      <c r="E614" s="168" t="s">
        <v>837</v>
      </c>
      <c r="G614" s="169"/>
      <c r="P614" s="168" t="s">
        <v>105</v>
      </c>
      <c r="Q614" s="168" t="s">
        <v>89</v>
      </c>
      <c r="R614" s="168" t="s">
        <v>98</v>
      </c>
    </row>
    <row r="615" spans="4:18" s="16" customFormat="1" ht="15.75" customHeight="1">
      <c r="D615" s="170"/>
      <c r="E615" s="170" t="s">
        <v>838</v>
      </c>
      <c r="G615" s="171">
        <v>13.88855</v>
      </c>
      <c r="P615" s="170" t="s">
        <v>105</v>
      </c>
      <c r="Q615" s="170" t="s">
        <v>96</v>
      </c>
      <c r="R615" s="170" t="s">
        <v>98</v>
      </c>
    </row>
    <row r="616" spans="4:18" s="16" customFormat="1" ht="15.75" customHeight="1">
      <c r="D616" s="172"/>
      <c r="E616" s="172" t="s">
        <v>101</v>
      </c>
      <c r="G616" s="173">
        <v>13.88855</v>
      </c>
      <c r="P616" s="172" t="s">
        <v>105</v>
      </c>
      <c r="Q616" s="172" t="s">
        <v>102</v>
      </c>
      <c r="R616" s="172" t="s">
        <v>98</v>
      </c>
    </row>
    <row r="617" spans="1:16" s="16" customFormat="1" ht="13.5" customHeight="1">
      <c r="A617" s="162" t="s">
        <v>839</v>
      </c>
      <c r="B617" s="162" t="s">
        <v>91</v>
      </c>
      <c r="C617" s="162" t="s">
        <v>691</v>
      </c>
      <c r="D617" s="16" t="s">
        <v>840</v>
      </c>
      <c r="E617" s="163" t="s">
        <v>841</v>
      </c>
      <c r="F617" s="162" t="s">
        <v>122</v>
      </c>
      <c r="G617" s="164">
        <v>7.245</v>
      </c>
      <c r="H617" s="165"/>
      <c r="I617" s="165">
        <f>ROUND(G617*H617,2)</f>
        <v>0</v>
      </c>
      <c r="J617" s="166">
        <v>0</v>
      </c>
      <c r="K617" s="164">
        <f>G617*J617</f>
        <v>0</v>
      </c>
      <c r="L617" s="166">
        <v>1.95</v>
      </c>
      <c r="M617" s="164">
        <f>G617*L617</f>
        <v>14.12775</v>
      </c>
      <c r="N617" s="187" t="s">
        <v>2203</v>
      </c>
      <c r="O617" s="167">
        <v>4</v>
      </c>
      <c r="P617" s="16" t="s">
        <v>105</v>
      </c>
    </row>
    <row r="618" spans="4:18" s="16" customFormat="1" ht="15.75" customHeight="1">
      <c r="D618" s="168"/>
      <c r="E618" s="168" t="s">
        <v>220</v>
      </c>
      <c r="G618" s="169"/>
      <c r="P618" s="168" t="s">
        <v>105</v>
      </c>
      <c r="Q618" s="168" t="s">
        <v>89</v>
      </c>
      <c r="R618" s="168" t="s">
        <v>98</v>
      </c>
    </row>
    <row r="619" spans="4:18" s="16" customFormat="1" ht="15.75" customHeight="1">
      <c r="D619" s="168"/>
      <c r="E619" s="168" t="s">
        <v>842</v>
      </c>
      <c r="G619" s="169"/>
      <c r="P619" s="168" t="s">
        <v>105</v>
      </c>
      <c r="Q619" s="168" t="s">
        <v>89</v>
      </c>
      <c r="R619" s="168" t="s">
        <v>98</v>
      </c>
    </row>
    <row r="620" spans="4:18" s="16" customFormat="1" ht="15.75" customHeight="1">
      <c r="D620" s="170"/>
      <c r="E620" s="170" t="s">
        <v>843</v>
      </c>
      <c r="G620" s="171">
        <v>7.245</v>
      </c>
      <c r="P620" s="170" t="s">
        <v>105</v>
      </c>
      <c r="Q620" s="170" t="s">
        <v>96</v>
      </c>
      <c r="R620" s="170" t="s">
        <v>98</v>
      </c>
    </row>
    <row r="621" spans="4:18" s="16" customFormat="1" ht="15.75" customHeight="1">
      <c r="D621" s="172"/>
      <c r="E621" s="172" t="s">
        <v>101</v>
      </c>
      <c r="G621" s="173">
        <v>7.245</v>
      </c>
      <c r="P621" s="172" t="s">
        <v>105</v>
      </c>
      <c r="Q621" s="172" t="s">
        <v>102</v>
      </c>
      <c r="R621" s="172" t="s">
        <v>98</v>
      </c>
    </row>
    <row r="622" spans="1:16" s="16" customFormat="1" ht="24" customHeight="1">
      <c r="A622" s="162" t="s">
        <v>844</v>
      </c>
      <c r="B622" s="162" t="s">
        <v>91</v>
      </c>
      <c r="C622" s="162" t="s">
        <v>691</v>
      </c>
      <c r="D622" s="16" t="s">
        <v>845</v>
      </c>
      <c r="E622" s="163" t="s">
        <v>846</v>
      </c>
      <c r="F622" s="162" t="s">
        <v>122</v>
      </c>
      <c r="G622" s="164">
        <v>2.873</v>
      </c>
      <c r="H622" s="165"/>
      <c r="I622" s="165">
        <f>ROUND(G622*H622,2)</f>
        <v>0</v>
      </c>
      <c r="J622" s="166">
        <v>0</v>
      </c>
      <c r="K622" s="164">
        <f>G622*J622</f>
        <v>0</v>
      </c>
      <c r="L622" s="166">
        <v>1.95</v>
      </c>
      <c r="M622" s="164">
        <f>G622*L622</f>
        <v>5.60235</v>
      </c>
      <c r="N622" s="187" t="s">
        <v>2203</v>
      </c>
      <c r="O622" s="167">
        <v>4</v>
      </c>
      <c r="P622" s="16" t="s">
        <v>105</v>
      </c>
    </row>
    <row r="623" spans="4:18" s="16" customFormat="1" ht="15.75" customHeight="1">
      <c r="D623" s="168"/>
      <c r="E623" s="168" t="s">
        <v>220</v>
      </c>
      <c r="G623" s="169"/>
      <c r="P623" s="168" t="s">
        <v>105</v>
      </c>
      <c r="Q623" s="168" t="s">
        <v>89</v>
      </c>
      <c r="R623" s="168" t="s">
        <v>98</v>
      </c>
    </row>
    <row r="624" spans="4:18" s="16" customFormat="1" ht="15.75" customHeight="1">
      <c r="D624" s="170"/>
      <c r="E624" s="170" t="s">
        <v>847</v>
      </c>
      <c r="G624" s="171">
        <v>1.01375</v>
      </c>
      <c r="P624" s="170" t="s">
        <v>105</v>
      </c>
      <c r="Q624" s="170" t="s">
        <v>96</v>
      </c>
      <c r="R624" s="170" t="s">
        <v>98</v>
      </c>
    </row>
    <row r="625" spans="4:18" s="16" customFormat="1" ht="15.75" customHeight="1">
      <c r="D625" s="170"/>
      <c r="E625" s="170" t="s">
        <v>848</v>
      </c>
      <c r="G625" s="171">
        <v>1.85875</v>
      </c>
      <c r="P625" s="170" t="s">
        <v>105</v>
      </c>
      <c r="Q625" s="170" t="s">
        <v>96</v>
      </c>
      <c r="R625" s="170" t="s">
        <v>98</v>
      </c>
    </row>
    <row r="626" spans="4:18" s="16" customFormat="1" ht="15.75" customHeight="1">
      <c r="D626" s="172"/>
      <c r="E626" s="172" t="s">
        <v>101</v>
      </c>
      <c r="G626" s="173">
        <v>2.8725</v>
      </c>
      <c r="P626" s="172" t="s">
        <v>105</v>
      </c>
      <c r="Q626" s="172" t="s">
        <v>102</v>
      </c>
      <c r="R626" s="172" t="s">
        <v>98</v>
      </c>
    </row>
    <row r="627" spans="1:16" s="16" customFormat="1" ht="13.5" customHeight="1">
      <c r="A627" s="162" t="s">
        <v>849</v>
      </c>
      <c r="B627" s="162" t="s">
        <v>91</v>
      </c>
      <c r="C627" s="162" t="s">
        <v>691</v>
      </c>
      <c r="D627" s="16" t="s">
        <v>850</v>
      </c>
      <c r="E627" s="163" t="s">
        <v>851</v>
      </c>
      <c r="F627" s="162" t="s">
        <v>95</v>
      </c>
      <c r="G627" s="164">
        <v>469.7</v>
      </c>
      <c r="H627" s="165"/>
      <c r="I627" s="165">
        <f>ROUND(G627*H627,2)</f>
        <v>0</v>
      </c>
      <c r="J627" s="166">
        <v>0</v>
      </c>
      <c r="K627" s="164">
        <f>G627*J627</f>
        <v>0</v>
      </c>
      <c r="L627" s="166">
        <v>0.272</v>
      </c>
      <c r="M627" s="164">
        <f>G627*L627</f>
        <v>127.75840000000001</v>
      </c>
      <c r="N627" s="187" t="s">
        <v>2202</v>
      </c>
      <c r="O627" s="167">
        <v>4</v>
      </c>
      <c r="P627" s="16" t="s">
        <v>105</v>
      </c>
    </row>
    <row r="628" spans="4:18" s="16" customFormat="1" ht="15.75" customHeight="1">
      <c r="D628" s="170"/>
      <c r="E628" s="170" t="s">
        <v>852</v>
      </c>
      <c r="G628" s="171">
        <v>469.7</v>
      </c>
      <c r="P628" s="170" t="s">
        <v>105</v>
      </c>
      <c r="Q628" s="170" t="s">
        <v>96</v>
      </c>
      <c r="R628" s="170" t="s">
        <v>98</v>
      </c>
    </row>
    <row r="629" spans="4:18" s="16" customFormat="1" ht="15.75" customHeight="1">
      <c r="D629" s="172"/>
      <c r="E629" s="172" t="s">
        <v>101</v>
      </c>
      <c r="G629" s="173">
        <v>469.7</v>
      </c>
      <c r="P629" s="172" t="s">
        <v>105</v>
      </c>
      <c r="Q629" s="172" t="s">
        <v>102</v>
      </c>
      <c r="R629" s="172" t="s">
        <v>98</v>
      </c>
    </row>
    <row r="630" spans="1:16" s="16" customFormat="1" ht="24" customHeight="1">
      <c r="A630" s="162" t="s">
        <v>853</v>
      </c>
      <c r="B630" s="162" t="s">
        <v>91</v>
      </c>
      <c r="C630" s="162" t="s">
        <v>691</v>
      </c>
      <c r="D630" s="16" t="s">
        <v>854</v>
      </c>
      <c r="E630" s="163" t="s">
        <v>855</v>
      </c>
      <c r="F630" s="162" t="s">
        <v>95</v>
      </c>
      <c r="G630" s="164">
        <v>92.9</v>
      </c>
      <c r="H630" s="165"/>
      <c r="I630" s="165">
        <f>ROUND(G630*H630,2)</f>
        <v>0</v>
      </c>
      <c r="J630" s="166">
        <v>0</v>
      </c>
      <c r="K630" s="164">
        <f>G630*J630</f>
        <v>0</v>
      </c>
      <c r="L630" s="166">
        <v>0.059</v>
      </c>
      <c r="M630" s="164">
        <f>G630*L630</f>
        <v>5.4811</v>
      </c>
      <c r="N630" s="187" t="s">
        <v>2202</v>
      </c>
      <c r="O630" s="167">
        <v>4</v>
      </c>
      <c r="P630" s="16" t="s">
        <v>105</v>
      </c>
    </row>
    <row r="631" spans="4:18" s="16" customFormat="1" ht="15.75" customHeight="1">
      <c r="D631" s="170"/>
      <c r="E631" s="170" t="s">
        <v>856</v>
      </c>
      <c r="G631" s="171">
        <v>92.9</v>
      </c>
      <c r="P631" s="170" t="s">
        <v>105</v>
      </c>
      <c r="Q631" s="170" t="s">
        <v>96</v>
      </c>
      <c r="R631" s="170" t="s">
        <v>98</v>
      </c>
    </row>
    <row r="632" spans="4:18" s="16" customFormat="1" ht="15.75" customHeight="1">
      <c r="D632" s="172"/>
      <c r="E632" s="172" t="s">
        <v>101</v>
      </c>
      <c r="G632" s="173">
        <v>92.9</v>
      </c>
      <c r="P632" s="172" t="s">
        <v>105</v>
      </c>
      <c r="Q632" s="172" t="s">
        <v>102</v>
      </c>
      <c r="R632" s="172" t="s">
        <v>98</v>
      </c>
    </row>
    <row r="633" spans="1:16" s="16" customFormat="1" ht="24" customHeight="1">
      <c r="A633" s="162" t="s">
        <v>857</v>
      </c>
      <c r="B633" s="162" t="s">
        <v>91</v>
      </c>
      <c r="C633" s="162" t="s">
        <v>691</v>
      </c>
      <c r="D633" s="16" t="s">
        <v>858</v>
      </c>
      <c r="E633" s="163" t="s">
        <v>859</v>
      </c>
      <c r="F633" s="162" t="s">
        <v>95</v>
      </c>
      <c r="G633" s="164">
        <v>129.8</v>
      </c>
      <c r="H633" s="165"/>
      <c r="I633" s="165">
        <f>ROUND(G633*H633,2)</f>
        <v>0</v>
      </c>
      <c r="J633" s="166">
        <v>0</v>
      </c>
      <c r="K633" s="164">
        <f>G633*J633</f>
        <v>0</v>
      </c>
      <c r="L633" s="166">
        <v>0.09</v>
      </c>
      <c r="M633" s="164">
        <f>G633*L633</f>
        <v>11.682</v>
      </c>
      <c r="N633" s="187" t="s">
        <v>2202</v>
      </c>
      <c r="O633" s="167">
        <v>4</v>
      </c>
      <c r="P633" s="16" t="s">
        <v>105</v>
      </c>
    </row>
    <row r="634" spans="4:18" s="16" customFormat="1" ht="15.75" customHeight="1">
      <c r="D634" s="170"/>
      <c r="E634" s="170" t="s">
        <v>860</v>
      </c>
      <c r="G634" s="171">
        <v>129.8</v>
      </c>
      <c r="P634" s="170" t="s">
        <v>105</v>
      </c>
      <c r="Q634" s="170" t="s">
        <v>96</v>
      </c>
      <c r="R634" s="170" t="s">
        <v>98</v>
      </c>
    </row>
    <row r="635" spans="4:18" s="16" customFormat="1" ht="15.75" customHeight="1">
      <c r="D635" s="172"/>
      <c r="E635" s="172" t="s">
        <v>101</v>
      </c>
      <c r="G635" s="173">
        <v>129.8</v>
      </c>
      <c r="P635" s="172" t="s">
        <v>105</v>
      </c>
      <c r="Q635" s="172" t="s">
        <v>102</v>
      </c>
      <c r="R635" s="172" t="s">
        <v>98</v>
      </c>
    </row>
    <row r="636" spans="1:16" s="16" customFormat="1" ht="24" customHeight="1">
      <c r="A636" s="162" t="s">
        <v>861</v>
      </c>
      <c r="B636" s="162" t="s">
        <v>91</v>
      </c>
      <c r="C636" s="162" t="s">
        <v>691</v>
      </c>
      <c r="D636" s="16" t="s">
        <v>862</v>
      </c>
      <c r="E636" s="163" t="s">
        <v>863</v>
      </c>
      <c r="F636" s="162" t="s">
        <v>95</v>
      </c>
      <c r="G636" s="164">
        <v>300</v>
      </c>
      <c r="H636" s="165"/>
      <c r="I636" s="165">
        <f>ROUND(G636*H636,2)</f>
        <v>0</v>
      </c>
      <c r="J636" s="166">
        <v>0</v>
      </c>
      <c r="K636" s="164">
        <f>G636*J636</f>
        <v>0</v>
      </c>
      <c r="L636" s="166">
        <v>0.035</v>
      </c>
      <c r="M636" s="164">
        <f>G636*L636</f>
        <v>10.500000000000002</v>
      </c>
      <c r="N636" s="187" t="s">
        <v>2202</v>
      </c>
      <c r="O636" s="167">
        <v>4</v>
      </c>
      <c r="P636" s="16" t="s">
        <v>105</v>
      </c>
    </row>
    <row r="637" spans="4:18" s="16" customFormat="1" ht="15.75" customHeight="1">
      <c r="D637" s="170"/>
      <c r="E637" s="170" t="s">
        <v>864</v>
      </c>
      <c r="G637" s="171">
        <v>300</v>
      </c>
      <c r="P637" s="170" t="s">
        <v>105</v>
      </c>
      <c r="Q637" s="170" t="s">
        <v>96</v>
      </c>
      <c r="R637" s="170" t="s">
        <v>98</v>
      </c>
    </row>
    <row r="638" spans="4:18" s="16" customFormat="1" ht="15.75" customHeight="1">
      <c r="D638" s="172"/>
      <c r="E638" s="172" t="s">
        <v>101</v>
      </c>
      <c r="G638" s="173">
        <v>300</v>
      </c>
      <c r="P638" s="172" t="s">
        <v>105</v>
      </c>
      <c r="Q638" s="172" t="s">
        <v>102</v>
      </c>
      <c r="R638" s="172" t="s">
        <v>98</v>
      </c>
    </row>
    <row r="639" spans="1:16" s="16" customFormat="1" ht="24" customHeight="1">
      <c r="A639" s="162" t="s">
        <v>865</v>
      </c>
      <c r="B639" s="162" t="s">
        <v>91</v>
      </c>
      <c r="C639" s="162" t="s">
        <v>691</v>
      </c>
      <c r="D639" s="16" t="s">
        <v>866</v>
      </c>
      <c r="E639" s="163" t="s">
        <v>867</v>
      </c>
      <c r="F639" s="162" t="s">
        <v>122</v>
      </c>
      <c r="G639" s="164">
        <v>5.736</v>
      </c>
      <c r="H639" s="165"/>
      <c r="I639" s="165">
        <f>ROUND(G639*H639,2)</f>
        <v>0</v>
      </c>
      <c r="J639" s="166">
        <v>0</v>
      </c>
      <c r="K639" s="164">
        <f>G639*J639</f>
        <v>0</v>
      </c>
      <c r="L639" s="166">
        <v>2.2</v>
      </c>
      <c r="M639" s="164">
        <f>G639*L639</f>
        <v>12.619200000000001</v>
      </c>
      <c r="N639" s="187" t="s">
        <v>2202</v>
      </c>
      <c r="O639" s="167">
        <v>4</v>
      </c>
      <c r="P639" s="16" t="s">
        <v>105</v>
      </c>
    </row>
    <row r="640" spans="4:18" s="16" customFormat="1" ht="15.75" customHeight="1">
      <c r="D640" s="170"/>
      <c r="E640" s="170" t="s">
        <v>868</v>
      </c>
      <c r="G640" s="171">
        <v>5.736</v>
      </c>
      <c r="P640" s="170" t="s">
        <v>105</v>
      </c>
      <c r="Q640" s="170" t="s">
        <v>96</v>
      </c>
      <c r="R640" s="170" t="s">
        <v>98</v>
      </c>
    </row>
    <row r="641" spans="4:18" s="16" customFormat="1" ht="15.75" customHeight="1">
      <c r="D641" s="172"/>
      <c r="E641" s="172" t="s">
        <v>101</v>
      </c>
      <c r="G641" s="173">
        <v>5.736</v>
      </c>
      <c r="P641" s="172" t="s">
        <v>105</v>
      </c>
      <c r="Q641" s="172" t="s">
        <v>102</v>
      </c>
      <c r="R641" s="172" t="s">
        <v>98</v>
      </c>
    </row>
    <row r="642" spans="1:16" s="16" customFormat="1" ht="24" customHeight="1">
      <c r="A642" s="162" t="s">
        <v>869</v>
      </c>
      <c r="B642" s="162" t="s">
        <v>91</v>
      </c>
      <c r="C642" s="162" t="s">
        <v>691</v>
      </c>
      <c r="D642" s="16" t="s">
        <v>870</v>
      </c>
      <c r="E642" s="163" t="s">
        <v>871</v>
      </c>
      <c r="F642" s="162" t="s">
        <v>122</v>
      </c>
      <c r="G642" s="164">
        <v>96.11</v>
      </c>
      <c r="H642" s="165"/>
      <c r="I642" s="165">
        <f>ROUND(G642*H642,2)</f>
        <v>0</v>
      </c>
      <c r="J642" s="166">
        <v>0</v>
      </c>
      <c r="K642" s="164">
        <f>G642*J642</f>
        <v>0</v>
      </c>
      <c r="L642" s="166">
        <v>2.2</v>
      </c>
      <c r="M642" s="164">
        <f>G642*L642</f>
        <v>211.442</v>
      </c>
      <c r="N642" s="187" t="s">
        <v>2202</v>
      </c>
      <c r="O642" s="167">
        <v>4</v>
      </c>
      <c r="P642" s="16" t="s">
        <v>105</v>
      </c>
    </row>
    <row r="643" spans="4:18" s="16" customFormat="1" ht="15.75" customHeight="1">
      <c r="D643" s="168"/>
      <c r="E643" s="168" t="s">
        <v>872</v>
      </c>
      <c r="G643" s="169"/>
      <c r="P643" s="168" t="s">
        <v>105</v>
      </c>
      <c r="Q643" s="168" t="s">
        <v>89</v>
      </c>
      <c r="R643" s="168" t="s">
        <v>98</v>
      </c>
    </row>
    <row r="644" spans="4:18" s="16" customFormat="1" ht="15.75" customHeight="1">
      <c r="D644" s="170"/>
      <c r="E644" s="170" t="s">
        <v>873</v>
      </c>
      <c r="G644" s="171">
        <v>96.11</v>
      </c>
      <c r="P644" s="170" t="s">
        <v>105</v>
      </c>
      <c r="Q644" s="170" t="s">
        <v>96</v>
      </c>
      <c r="R644" s="170" t="s">
        <v>98</v>
      </c>
    </row>
    <row r="645" spans="4:18" s="16" customFormat="1" ht="15.75" customHeight="1">
      <c r="D645" s="172"/>
      <c r="E645" s="172" t="s">
        <v>101</v>
      </c>
      <c r="G645" s="173">
        <v>96.11</v>
      </c>
      <c r="P645" s="172" t="s">
        <v>105</v>
      </c>
      <c r="Q645" s="172" t="s">
        <v>102</v>
      </c>
      <c r="R645" s="172" t="s">
        <v>98</v>
      </c>
    </row>
    <row r="646" spans="1:16" s="16" customFormat="1" ht="24" customHeight="1">
      <c r="A646" s="162" t="s">
        <v>874</v>
      </c>
      <c r="B646" s="162" t="s">
        <v>91</v>
      </c>
      <c r="C646" s="162" t="s">
        <v>691</v>
      </c>
      <c r="D646" s="16" t="s">
        <v>875</v>
      </c>
      <c r="E646" s="163" t="s">
        <v>876</v>
      </c>
      <c r="F646" s="162" t="s">
        <v>122</v>
      </c>
      <c r="G646" s="164">
        <v>200.365</v>
      </c>
      <c r="H646" s="165"/>
      <c r="I646" s="165">
        <f>ROUND(G646*H646,2)</f>
        <v>0</v>
      </c>
      <c r="J646" s="166">
        <v>0</v>
      </c>
      <c r="K646" s="164">
        <f>G646*J646</f>
        <v>0</v>
      </c>
      <c r="L646" s="166">
        <v>2.2</v>
      </c>
      <c r="M646" s="164">
        <f>G646*L646</f>
        <v>440.80300000000005</v>
      </c>
      <c r="N646" s="187" t="s">
        <v>2202</v>
      </c>
      <c r="O646" s="167">
        <v>4</v>
      </c>
      <c r="P646" s="16" t="s">
        <v>105</v>
      </c>
    </row>
    <row r="647" spans="4:18" s="16" customFormat="1" ht="15.75" customHeight="1">
      <c r="D647" s="168"/>
      <c r="E647" s="168" t="s">
        <v>872</v>
      </c>
      <c r="G647" s="169"/>
      <c r="P647" s="168" t="s">
        <v>105</v>
      </c>
      <c r="Q647" s="168" t="s">
        <v>89</v>
      </c>
      <c r="R647" s="168" t="s">
        <v>98</v>
      </c>
    </row>
    <row r="648" spans="4:18" s="16" customFormat="1" ht="15.75" customHeight="1">
      <c r="D648" s="170"/>
      <c r="E648" s="170" t="s">
        <v>877</v>
      </c>
      <c r="G648" s="171">
        <v>200.365</v>
      </c>
      <c r="P648" s="170" t="s">
        <v>105</v>
      </c>
      <c r="Q648" s="170" t="s">
        <v>96</v>
      </c>
      <c r="R648" s="170" t="s">
        <v>98</v>
      </c>
    </row>
    <row r="649" spans="4:18" s="16" customFormat="1" ht="15.75" customHeight="1">
      <c r="D649" s="172"/>
      <c r="E649" s="172" t="s">
        <v>101</v>
      </c>
      <c r="G649" s="173">
        <v>200.365</v>
      </c>
      <c r="P649" s="172" t="s">
        <v>105</v>
      </c>
      <c r="Q649" s="172" t="s">
        <v>102</v>
      </c>
      <c r="R649" s="172" t="s">
        <v>98</v>
      </c>
    </row>
    <row r="650" spans="1:16" s="16" customFormat="1" ht="24" customHeight="1">
      <c r="A650" s="162" t="s">
        <v>878</v>
      </c>
      <c r="B650" s="162" t="s">
        <v>91</v>
      </c>
      <c r="C650" s="162" t="s">
        <v>691</v>
      </c>
      <c r="D650" s="16" t="s">
        <v>879</v>
      </c>
      <c r="E650" s="163" t="s">
        <v>880</v>
      </c>
      <c r="F650" s="162" t="s">
        <v>122</v>
      </c>
      <c r="G650" s="164">
        <v>100.183</v>
      </c>
      <c r="H650" s="165"/>
      <c r="I650" s="165">
        <f>ROUND(G650*H650,2)</f>
        <v>0</v>
      </c>
      <c r="J650" s="166">
        <v>0</v>
      </c>
      <c r="K650" s="164">
        <f>G650*J650</f>
        <v>0</v>
      </c>
      <c r="L650" s="166">
        <v>0</v>
      </c>
      <c r="M650" s="164">
        <f>G650*L650</f>
        <v>0</v>
      </c>
      <c r="N650" s="187" t="s">
        <v>2202</v>
      </c>
      <c r="O650" s="167">
        <v>4</v>
      </c>
      <c r="P650" s="16" t="s">
        <v>105</v>
      </c>
    </row>
    <row r="651" spans="1:16" s="16" customFormat="1" ht="13.5" customHeight="1">
      <c r="A651" s="162" t="s">
        <v>881</v>
      </c>
      <c r="B651" s="162" t="s">
        <v>91</v>
      </c>
      <c r="C651" s="162" t="s">
        <v>691</v>
      </c>
      <c r="D651" s="16" t="s">
        <v>882</v>
      </c>
      <c r="E651" s="163" t="s">
        <v>883</v>
      </c>
      <c r="F651" s="162" t="s">
        <v>122</v>
      </c>
      <c r="G651" s="164">
        <v>538.02</v>
      </c>
      <c r="H651" s="165"/>
      <c r="I651" s="165">
        <f>ROUND(G651*H651,2)</f>
        <v>0</v>
      </c>
      <c r="J651" s="166">
        <v>0</v>
      </c>
      <c r="K651" s="164">
        <f>G651*J651</f>
        <v>0</v>
      </c>
      <c r="L651" s="166">
        <v>1.4</v>
      </c>
      <c r="M651" s="164">
        <f>G651*L651</f>
        <v>753.228</v>
      </c>
      <c r="N651" s="187" t="s">
        <v>2202</v>
      </c>
      <c r="O651" s="167">
        <v>4</v>
      </c>
      <c r="P651" s="16" t="s">
        <v>105</v>
      </c>
    </row>
    <row r="652" spans="4:18" s="16" customFormat="1" ht="15.75" customHeight="1">
      <c r="D652" s="168"/>
      <c r="E652" s="168" t="s">
        <v>884</v>
      </c>
      <c r="G652" s="169"/>
      <c r="P652" s="168" t="s">
        <v>105</v>
      </c>
      <c r="Q652" s="168" t="s">
        <v>89</v>
      </c>
      <c r="R652" s="168" t="s">
        <v>98</v>
      </c>
    </row>
    <row r="653" spans="4:18" s="16" customFormat="1" ht="15.75" customHeight="1">
      <c r="D653" s="170"/>
      <c r="E653" s="170" t="s">
        <v>885</v>
      </c>
      <c r="G653" s="171">
        <v>538.02</v>
      </c>
      <c r="P653" s="170" t="s">
        <v>105</v>
      </c>
      <c r="Q653" s="170" t="s">
        <v>96</v>
      </c>
      <c r="R653" s="170" t="s">
        <v>98</v>
      </c>
    </row>
    <row r="654" spans="4:18" s="16" customFormat="1" ht="15.75" customHeight="1">
      <c r="D654" s="172"/>
      <c r="E654" s="172" t="s">
        <v>101</v>
      </c>
      <c r="G654" s="173">
        <v>538.02</v>
      </c>
      <c r="P654" s="172" t="s">
        <v>105</v>
      </c>
      <c r="Q654" s="172" t="s">
        <v>102</v>
      </c>
      <c r="R654" s="172" t="s">
        <v>98</v>
      </c>
    </row>
    <row r="655" spans="1:16" s="16" customFormat="1" ht="13.5" customHeight="1">
      <c r="A655" s="162" t="s">
        <v>886</v>
      </c>
      <c r="B655" s="162" t="s">
        <v>91</v>
      </c>
      <c r="C655" s="162" t="s">
        <v>92</v>
      </c>
      <c r="D655" s="16" t="s">
        <v>887</v>
      </c>
      <c r="E655" s="163" t="s">
        <v>888</v>
      </c>
      <c r="F655" s="162" t="s">
        <v>95</v>
      </c>
      <c r="G655" s="164">
        <v>920</v>
      </c>
      <c r="H655" s="165"/>
      <c r="I655" s="165">
        <f>ROUND(G655*H655,2)</f>
        <v>0</v>
      </c>
      <c r="J655" s="166">
        <v>0.00036</v>
      </c>
      <c r="K655" s="164">
        <f>G655*J655</f>
        <v>0.3312</v>
      </c>
      <c r="L655" s="166">
        <v>0</v>
      </c>
      <c r="M655" s="164">
        <f>G655*L655</f>
        <v>0</v>
      </c>
      <c r="N655" s="187" t="s">
        <v>2202</v>
      </c>
      <c r="O655" s="167">
        <v>4</v>
      </c>
      <c r="P655" s="16" t="s">
        <v>105</v>
      </c>
    </row>
    <row r="656" spans="4:18" s="16" customFormat="1" ht="15.75" customHeight="1">
      <c r="D656" s="170"/>
      <c r="E656" s="170" t="s">
        <v>889</v>
      </c>
      <c r="G656" s="171">
        <v>920</v>
      </c>
      <c r="P656" s="170" t="s">
        <v>105</v>
      </c>
      <c r="Q656" s="170" t="s">
        <v>96</v>
      </c>
      <c r="R656" s="170" t="s">
        <v>98</v>
      </c>
    </row>
    <row r="657" spans="4:18" s="16" customFormat="1" ht="15.75" customHeight="1">
      <c r="D657" s="172"/>
      <c r="E657" s="172" t="s">
        <v>101</v>
      </c>
      <c r="G657" s="173">
        <v>920</v>
      </c>
      <c r="P657" s="172" t="s">
        <v>105</v>
      </c>
      <c r="Q657" s="172" t="s">
        <v>102</v>
      </c>
      <c r="R657" s="172" t="s">
        <v>98</v>
      </c>
    </row>
    <row r="658" spans="1:16" s="16" customFormat="1" ht="24" customHeight="1">
      <c r="A658" s="162" t="s">
        <v>890</v>
      </c>
      <c r="B658" s="162" t="s">
        <v>91</v>
      </c>
      <c r="C658" s="162" t="s">
        <v>691</v>
      </c>
      <c r="D658" s="16" t="s">
        <v>891</v>
      </c>
      <c r="E658" s="163" t="s">
        <v>892</v>
      </c>
      <c r="F658" s="162" t="s">
        <v>258</v>
      </c>
      <c r="G658" s="164">
        <v>44</v>
      </c>
      <c r="H658" s="165"/>
      <c r="I658" s="165">
        <f aca="true" t="shared" si="9" ref="I658:I663">ROUND(G658*H658,2)</f>
        <v>0</v>
      </c>
      <c r="J658" s="166">
        <v>0</v>
      </c>
      <c r="K658" s="164">
        <f aca="true" t="shared" si="10" ref="K658:K663">G658*J658</f>
        <v>0</v>
      </c>
      <c r="L658" s="166">
        <v>0.062</v>
      </c>
      <c r="M658" s="164">
        <f aca="true" t="shared" si="11" ref="M658:M663">G658*L658</f>
        <v>2.7279999999999998</v>
      </c>
      <c r="N658" s="187" t="s">
        <v>2202</v>
      </c>
      <c r="O658" s="167">
        <v>4</v>
      </c>
      <c r="P658" s="16" t="s">
        <v>105</v>
      </c>
    </row>
    <row r="659" spans="1:16" s="16" customFormat="1" ht="24" customHeight="1">
      <c r="A659" s="162" t="s">
        <v>893</v>
      </c>
      <c r="B659" s="162" t="s">
        <v>91</v>
      </c>
      <c r="C659" s="162" t="s">
        <v>691</v>
      </c>
      <c r="D659" s="16" t="s">
        <v>894</v>
      </c>
      <c r="E659" s="163" t="s">
        <v>895</v>
      </c>
      <c r="F659" s="162" t="s">
        <v>258</v>
      </c>
      <c r="G659" s="164">
        <v>21</v>
      </c>
      <c r="H659" s="165"/>
      <c r="I659" s="165">
        <f t="shared" si="9"/>
        <v>0</v>
      </c>
      <c r="J659" s="166">
        <v>0</v>
      </c>
      <c r="K659" s="164">
        <f t="shared" si="10"/>
        <v>0</v>
      </c>
      <c r="L659" s="166">
        <v>0.015</v>
      </c>
      <c r="M659" s="164">
        <f t="shared" si="11"/>
        <v>0.315</v>
      </c>
      <c r="N659" s="187" t="s">
        <v>2202</v>
      </c>
      <c r="O659" s="167">
        <v>4</v>
      </c>
      <c r="P659" s="16" t="s">
        <v>105</v>
      </c>
    </row>
    <row r="660" spans="1:16" s="16" customFormat="1" ht="13.5" customHeight="1">
      <c r="A660" s="162" t="s">
        <v>896</v>
      </c>
      <c r="B660" s="162" t="s">
        <v>91</v>
      </c>
      <c r="C660" s="162" t="s">
        <v>691</v>
      </c>
      <c r="D660" s="16" t="s">
        <v>897</v>
      </c>
      <c r="E660" s="163" t="s">
        <v>898</v>
      </c>
      <c r="F660" s="162" t="s">
        <v>95</v>
      </c>
      <c r="G660" s="164">
        <v>2647.74</v>
      </c>
      <c r="H660" s="165"/>
      <c r="I660" s="165">
        <f t="shared" si="9"/>
        <v>0</v>
      </c>
      <c r="J660" s="166">
        <v>0</v>
      </c>
      <c r="K660" s="164">
        <f t="shared" si="10"/>
        <v>0</v>
      </c>
      <c r="L660" s="166">
        <v>0.183</v>
      </c>
      <c r="M660" s="164">
        <f t="shared" si="11"/>
        <v>484.53641999999996</v>
      </c>
      <c r="N660" s="187" t="s">
        <v>2202</v>
      </c>
      <c r="O660" s="167">
        <v>4</v>
      </c>
      <c r="P660" s="16" t="s">
        <v>105</v>
      </c>
    </row>
    <row r="661" spans="1:16" s="16" customFormat="1" ht="24" customHeight="1">
      <c r="A661" s="162" t="s">
        <v>899</v>
      </c>
      <c r="B661" s="162" t="s">
        <v>91</v>
      </c>
      <c r="C661" s="162" t="s">
        <v>691</v>
      </c>
      <c r="D661" s="16" t="s">
        <v>900</v>
      </c>
      <c r="E661" s="163" t="s">
        <v>901</v>
      </c>
      <c r="F661" s="162" t="s">
        <v>301</v>
      </c>
      <c r="G661" s="164">
        <v>254.5</v>
      </c>
      <c r="H661" s="165"/>
      <c r="I661" s="165">
        <f t="shared" si="9"/>
        <v>0</v>
      </c>
      <c r="J661" s="166">
        <v>0</v>
      </c>
      <c r="K661" s="164">
        <f t="shared" si="10"/>
        <v>0</v>
      </c>
      <c r="L661" s="166">
        <v>0.009</v>
      </c>
      <c r="M661" s="164">
        <f t="shared" si="11"/>
        <v>2.2904999999999998</v>
      </c>
      <c r="N661" s="187" t="s">
        <v>2202</v>
      </c>
      <c r="O661" s="167">
        <v>4</v>
      </c>
      <c r="P661" s="16" t="s">
        <v>105</v>
      </c>
    </row>
    <row r="662" spans="1:16" s="16" customFormat="1" ht="24" customHeight="1">
      <c r="A662" s="162" t="s">
        <v>902</v>
      </c>
      <c r="B662" s="162" t="s">
        <v>91</v>
      </c>
      <c r="C662" s="162" t="s">
        <v>691</v>
      </c>
      <c r="D662" s="16" t="s">
        <v>903</v>
      </c>
      <c r="E662" s="163" t="s">
        <v>904</v>
      </c>
      <c r="F662" s="162" t="s">
        <v>301</v>
      </c>
      <c r="G662" s="164">
        <v>198.5</v>
      </c>
      <c r="H662" s="165"/>
      <c r="I662" s="165">
        <f t="shared" si="9"/>
        <v>0</v>
      </c>
      <c r="J662" s="166">
        <v>0</v>
      </c>
      <c r="K662" s="164">
        <f t="shared" si="10"/>
        <v>0</v>
      </c>
      <c r="L662" s="166">
        <v>0.009</v>
      </c>
      <c r="M662" s="164">
        <f t="shared" si="11"/>
        <v>1.7864999999999998</v>
      </c>
      <c r="N662" s="187" t="s">
        <v>2202</v>
      </c>
      <c r="O662" s="167">
        <v>4</v>
      </c>
      <c r="P662" s="16" t="s">
        <v>105</v>
      </c>
    </row>
    <row r="663" spans="1:16" s="16" customFormat="1" ht="24" customHeight="1">
      <c r="A663" s="162" t="s">
        <v>905</v>
      </c>
      <c r="B663" s="162" t="s">
        <v>91</v>
      </c>
      <c r="C663" s="162" t="s">
        <v>691</v>
      </c>
      <c r="D663" s="16" t="s">
        <v>906</v>
      </c>
      <c r="E663" s="163" t="s">
        <v>907</v>
      </c>
      <c r="F663" s="162" t="s">
        <v>301</v>
      </c>
      <c r="G663" s="164">
        <v>85.6</v>
      </c>
      <c r="H663" s="165"/>
      <c r="I663" s="165">
        <f t="shared" si="9"/>
        <v>0</v>
      </c>
      <c r="J663" s="166">
        <v>0</v>
      </c>
      <c r="K663" s="164">
        <f t="shared" si="10"/>
        <v>0</v>
      </c>
      <c r="L663" s="166">
        <v>0.015</v>
      </c>
      <c r="M663" s="164">
        <f t="shared" si="11"/>
        <v>1.2839999999999998</v>
      </c>
      <c r="N663" s="187" t="s">
        <v>2202</v>
      </c>
      <c r="O663" s="167">
        <v>4</v>
      </c>
      <c r="P663" s="16" t="s">
        <v>105</v>
      </c>
    </row>
    <row r="664" spans="2:16" s="134" customFormat="1" ht="12.75" customHeight="1">
      <c r="B664" s="135" t="s">
        <v>49</v>
      </c>
      <c r="D664" s="136" t="s">
        <v>43</v>
      </c>
      <c r="E664" s="136" t="s">
        <v>908</v>
      </c>
      <c r="I664" s="137">
        <f>I665+I710+I730+I772+I790+I881+I977+I1219+I1229+I1947+I2212+I2225+I2240+I2257+I2287+I2304+I2319+I2327+I2340</f>
        <v>0</v>
      </c>
      <c r="K664" s="138">
        <f>K665+K710+K730+K772+K790+K881+K977+K1219+K1229+K1947+K2212+K2225+K2240+K2257+K2287+K2304+K2319+K2327+K2340</f>
        <v>530.1391005800001</v>
      </c>
      <c r="M664" s="138">
        <f>M665+M710+M730+M772+M790+M881+M977+M1219+M1229+M1947+M2212+M2225+M2240+M2257+M2287+M2304+M2319+M2327+M2340</f>
        <v>299.5887872999999</v>
      </c>
      <c r="P664" s="136" t="s">
        <v>88</v>
      </c>
    </row>
    <row r="665" spans="2:16" s="134" customFormat="1" ht="12.75" customHeight="1">
      <c r="B665" s="139" t="s">
        <v>49</v>
      </c>
      <c r="D665" s="140" t="s">
        <v>909</v>
      </c>
      <c r="E665" s="140" t="s">
        <v>910</v>
      </c>
      <c r="I665" s="141">
        <f>SUM(I666:I709)</f>
        <v>0</v>
      </c>
      <c r="K665" s="142">
        <f>SUM(K666:K709)</f>
        <v>27.84992244</v>
      </c>
      <c r="M665" s="142">
        <f>SUM(M666:M709)</f>
        <v>0.8160000000000001</v>
      </c>
      <c r="P665" s="140" t="s">
        <v>89</v>
      </c>
    </row>
    <row r="666" spans="1:16" s="16" customFormat="1" ht="24" customHeight="1">
      <c r="A666" s="162" t="s">
        <v>911</v>
      </c>
      <c r="B666" s="162" t="s">
        <v>91</v>
      </c>
      <c r="C666" s="162" t="s">
        <v>909</v>
      </c>
      <c r="D666" s="16" t="s">
        <v>912</v>
      </c>
      <c r="E666" s="163" t="s">
        <v>913</v>
      </c>
      <c r="F666" s="162" t="s">
        <v>95</v>
      </c>
      <c r="G666" s="164">
        <v>790.5</v>
      </c>
      <c r="H666" s="165"/>
      <c r="I666" s="165">
        <f>ROUND(G666*H666,2)</f>
        <v>0</v>
      </c>
      <c r="J666" s="166">
        <v>0</v>
      </c>
      <c r="K666" s="164">
        <f>G666*J666</f>
        <v>0</v>
      </c>
      <c r="L666" s="166">
        <v>0</v>
      </c>
      <c r="M666" s="164">
        <f>G666*L666</f>
        <v>0</v>
      </c>
      <c r="N666" s="187" t="s">
        <v>2202</v>
      </c>
      <c r="O666" s="167">
        <v>16</v>
      </c>
      <c r="P666" s="16" t="s">
        <v>96</v>
      </c>
    </row>
    <row r="667" spans="4:18" s="16" customFormat="1" ht="15.75" customHeight="1">
      <c r="D667" s="170"/>
      <c r="E667" s="170" t="s">
        <v>914</v>
      </c>
      <c r="G667" s="171">
        <v>790.5</v>
      </c>
      <c r="P667" s="170" t="s">
        <v>96</v>
      </c>
      <c r="Q667" s="170" t="s">
        <v>96</v>
      </c>
      <c r="R667" s="170" t="s">
        <v>98</v>
      </c>
    </row>
    <row r="668" spans="4:18" s="16" customFormat="1" ht="15.75" customHeight="1">
      <c r="D668" s="172"/>
      <c r="E668" s="172" t="s">
        <v>101</v>
      </c>
      <c r="G668" s="173">
        <v>790.5</v>
      </c>
      <c r="P668" s="172" t="s">
        <v>96</v>
      </c>
      <c r="Q668" s="172" t="s">
        <v>102</v>
      </c>
      <c r="R668" s="172" t="s">
        <v>98</v>
      </c>
    </row>
    <row r="669" spans="1:16" s="16" customFormat="1" ht="13.5" customHeight="1">
      <c r="A669" s="174" t="s">
        <v>915</v>
      </c>
      <c r="B669" s="174" t="s">
        <v>327</v>
      </c>
      <c r="C669" s="174" t="s">
        <v>328</v>
      </c>
      <c r="D669" s="175" t="s">
        <v>916</v>
      </c>
      <c r="E669" s="176" t="s">
        <v>917</v>
      </c>
      <c r="F669" s="174" t="s">
        <v>177</v>
      </c>
      <c r="G669" s="177">
        <v>0.237</v>
      </c>
      <c r="H669" s="178"/>
      <c r="I669" s="178">
        <f>ROUND(G669*H669,2)</f>
        <v>0</v>
      </c>
      <c r="J669" s="179">
        <v>1</v>
      </c>
      <c r="K669" s="177">
        <f>G669*J669</f>
        <v>0.237</v>
      </c>
      <c r="L669" s="179">
        <v>0</v>
      </c>
      <c r="M669" s="177">
        <f>G669*L669</f>
        <v>0</v>
      </c>
      <c r="N669" s="187" t="s">
        <v>2203</v>
      </c>
      <c r="O669" s="180">
        <v>32</v>
      </c>
      <c r="P669" s="175" t="s">
        <v>96</v>
      </c>
    </row>
    <row r="670" spans="1:16" s="16" customFormat="1" ht="13.5" customHeight="1">
      <c r="A670" s="162" t="s">
        <v>918</v>
      </c>
      <c r="B670" s="162" t="s">
        <v>91</v>
      </c>
      <c r="C670" s="162" t="s">
        <v>909</v>
      </c>
      <c r="D670" s="16" t="s">
        <v>919</v>
      </c>
      <c r="E670" s="163" t="s">
        <v>920</v>
      </c>
      <c r="F670" s="162" t="s">
        <v>95</v>
      </c>
      <c r="G670" s="164">
        <v>112.24</v>
      </c>
      <c r="H670" s="165"/>
      <c r="I670" s="165">
        <f>ROUND(G670*H670,2)</f>
        <v>0</v>
      </c>
      <c r="J670" s="166">
        <v>0</v>
      </c>
      <c r="K670" s="164">
        <f>G670*J670</f>
        <v>0</v>
      </c>
      <c r="L670" s="166">
        <v>0</v>
      </c>
      <c r="M670" s="164">
        <f>G670*L670</f>
        <v>0</v>
      </c>
      <c r="N670" s="187" t="s">
        <v>2202</v>
      </c>
      <c r="O670" s="167">
        <v>16</v>
      </c>
      <c r="P670" s="16" t="s">
        <v>96</v>
      </c>
    </row>
    <row r="671" spans="4:18" s="16" customFormat="1" ht="15.75" customHeight="1">
      <c r="D671" s="168"/>
      <c r="E671" s="168" t="s">
        <v>97</v>
      </c>
      <c r="G671" s="169"/>
      <c r="P671" s="168" t="s">
        <v>96</v>
      </c>
      <c r="Q671" s="168" t="s">
        <v>89</v>
      </c>
      <c r="R671" s="168" t="s">
        <v>98</v>
      </c>
    </row>
    <row r="672" spans="4:18" s="16" customFormat="1" ht="15.75" customHeight="1">
      <c r="D672" s="170"/>
      <c r="E672" s="170" t="s">
        <v>921</v>
      </c>
      <c r="G672" s="171">
        <v>112.24</v>
      </c>
      <c r="P672" s="170" t="s">
        <v>96</v>
      </c>
      <c r="Q672" s="170" t="s">
        <v>96</v>
      </c>
      <c r="R672" s="170" t="s">
        <v>98</v>
      </c>
    </row>
    <row r="673" spans="4:18" s="16" customFormat="1" ht="15.75" customHeight="1">
      <c r="D673" s="172"/>
      <c r="E673" s="172" t="s">
        <v>101</v>
      </c>
      <c r="G673" s="173">
        <v>112.24</v>
      </c>
      <c r="P673" s="172" t="s">
        <v>96</v>
      </c>
      <c r="Q673" s="172" t="s">
        <v>102</v>
      </c>
      <c r="R673" s="172" t="s">
        <v>98</v>
      </c>
    </row>
    <row r="674" spans="1:16" s="16" customFormat="1" ht="13.5" customHeight="1">
      <c r="A674" s="174" t="s">
        <v>922</v>
      </c>
      <c r="B674" s="174" t="s">
        <v>327</v>
      </c>
      <c r="C674" s="174" t="s">
        <v>328</v>
      </c>
      <c r="D674" s="175" t="s">
        <v>916</v>
      </c>
      <c r="E674" s="176" t="s">
        <v>917</v>
      </c>
      <c r="F674" s="174" t="s">
        <v>177</v>
      </c>
      <c r="G674" s="177">
        <v>0.034</v>
      </c>
      <c r="H674" s="178"/>
      <c r="I674" s="178">
        <f>ROUND(G674*H674,2)</f>
        <v>0</v>
      </c>
      <c r="J674" s="179">
        <v>1</v>
      </c>
      <c r="K674" s="177">
        <f>G674*J674</f>
        <v>0.034</v>
      </c>
      <c r="L674" s="179">
        <v>0</v>
      </c>
      <c r="M674" s="177">
        <f>G674*L674</f>
        <v>0</v>
      </c>
      <c r="N674" s="187" t="s">
        <v>2203</v>
      </c>
      <c r="O674" s="180">
        <v>32</v>
      </c>
      <c r="P674" s="175" t="s">
        <v>96</v>
      </c>
    </row>
    <row r="675" spans="1:16" s="16" customFormat="1" ht="24" customHeight="1">
      <c r="A675" s="162" t="s">
        <v>923</v>
      </c>
      <c r="B675" s="162" t="s">
        <v>91</v>
      </c>
      <c r="C675" s="162" t="s">
        <v>909</v>
      </c>
      <c r="D675" s="16" t="s">
        <v>924</v>
      </c>
      <c r="E675" s="163" t="s">
        <v>925</v>
      </c>
      <c r="F675" s="162" t="s">
        <v>95</v>
      </c>
      <c r="G675" s="164">
        <v>621.506</v>
      </c>
      <c r="H675" s="165"/>
      <c r="I675" s="165">
        <f>ROUND(G675*H675,2)</f>
        <v>0</v>
      </c>
      <c r="J675" s="166">
        <v>0.00656</v>
      </c>
      <c r="K675" s="164">
        <f>G675*J675</f>
        <v>4.07707936</v>
      </c>
      <c r="L675" s="166">
        <v>0</v>
      </c>
      <c r="M675" s="164">
        <f>G675*L675</f>
        <v>0</v>
      </c>
      <c r="N675" s="187" t="s">
        <v>2203</v>
      </c>
      <c r="O675" s="167">
        <v>16</v>
      </c>
      <c r="P675" s="16" t="s">
        <v>96</v>
      </c>
    </row>
    <row r="676" spans="4:18" s="16" customFormat="1" ht="15.75" customHeight="1">
      <c r="D676" s="168"/>
      <c r="E676" s="168" t="s">
        <v>225</v>
      </c>
      <c r="G676" s="169"/>
      <c r="P676" s="168" t="s">
        <v>96</v>
      </c>
      <c r="Q676" s="168" t="s">
        <v>89</v>
      </c>
      <c r="R676" s="168" t="s">
        <v>98</v>
      </c>
    </row>
    <row r="677" spans="4:18" s="16" customFormat="1" ht="15.75" customHeight="1">
      <c r="D677" s="170"/>
      <c r="E677" s="170" t="s">
        <v>926</v>
      </c>
      <c r="G677" s="171">
        <v>621.506</v>
      </c>
      <c r="P677" s="170" t="s">
        <v>96</v>
      </c>
      <c r="Q677" s="170" t="s">
        <v>96</v>
      </c>
      <c r="R677" s="170" t="s">
        <v>98</v>
      </c>
    </row>
    <row r="678" spans="4:18" s="16" customFormat="1" ht="15.75" customHeight="1">
      <c r="D678" s="172"/>
      <c r="E678" s="172" t="s">
        <v>101</v>
      </c>
      <c r="G678" s="173">
        <v>621.506</v>
      </c>
      <c r="P678" s="172" t="s">
        <v>96</v>
      </c>
      <c r="Q678" s="172" t="s">
        <v>102</v>
      </c>
      <c r="R678" s="172" t="s">
        <v>98</v>
      </c>
    </row>
    <row r="679" spans="1:16" s="16" customFormat="1" ht="13.5" customHeight="1">
      <c r="A679" s="162" t="s">
        <v>927</v>
      </c>
      <c r="B679" s="162" t="s">
        <v>91</v>
      </c>
      <c r="C679" s="162" t="s">
        <v>909</v>
      </c>
      <c r="D679" s="16" t="s">
        <v>928</v>
      </c>
      <c r="E679" s="163" t="s">
        <v>929</v>
      </c>
      <c r="F679" s="162" t="s">
        <v>95</v>
      </c>
      <c r="G679" s="164">
        <v>224.48</v>
      </c>
      <c r="H679" s="165"/>
      <c r="I679" s="165">
        <f>ROUND(G679*H679,2)</f>
        <v>0</v>
      </c>
      <c r="J679" s="166">
        <v>0</v>
      </c>
      <c r="K679" s="164">
        <f>G679*J679</f>
        <v>0</v>
      </c>
      <c r="L679" s="166">
        <v>0</v>
      </c>
      <c r="M679" s="164">
        <f>G679*L679</f>
        <v>0</v>
      </c>
      <c r="N679" s="187" t="s">
        <v>2202</v>
      </c>
      <c r="O679" s="167">
        <v>16</v>
      </c>
      <c r="P679" s="16" t="s">
        <v>96</v>
      </c>
    </row>
    <row r="680" spans="1:16" s="16" customFormat="1" ht="24" customHeight="1">
      <c r="A680" s="174" t="s">
        <v>930</v>
      </c>
      <c r="B680" s="174" t="s">
        <v>327</v>
      </c>
      <c r="C680" s="174" t="s">
        <v>328</v>
      </c>
      <c r="D680" s="175" t="s">
        <v>931</v>
      </c>
      <c r="E680" s="176" t="s">
        <v>932</v>
      </c>
      <c r="F680" s="174" t="s">
        <v>95</v>
      </c>
      <c r="G680" s="177">
        <v>129.076</v>
      </c>
      <c r="H680" s="178"/>
      <c r="I680" s="178">
        <f>ROUND(G680*H680,2)</f>
        <v>0</v>
      </c>
      <c r="J680" s="179">
        <v>0.0005</v>
      </c>
      <c r="K680" s="177">
        <f>G680*J680</f>
        <v>0.064538</v>
      </c>
      <c r="L680" s="179">
        <v>0</v>
      </c>
      <c r="M680" s="177">
        <f>G680*L680</f>
        <v>0</v>
      </c>
      <c r="N680" s="187" t="s">
        <v>2203</v>
      </c>
      <c r="O680" s="180">
        <v>32</v>
      </c>
      <c r="P680" s="175" t="s">
        <v>96</v>
      </c>
    </row>
    <row r="681" spans="1:16" s="16" customFormat="1" ht="24" customHeight="1">
      <c r="A681" s="174" t="s">
        <v>933</v>
      </c>
      <c r="B681" s="174" t="s">
        <v>327</v>
      </c>
      <c r="C681" s="174" t="s">
        <v>328</v>
      </c>
      <c r="D681" s="175" t="s">
        <v>934</v>
      </c>
      <c r="E681" s="176" t="s">
        <v>935</v>
      </c>
      <c r="F681" s="174" t="s">
        <v>301</v>
      </c>
      <c r="G681" s="177">
        <v>129.076</v>
      </c>
      <c r="H681" s="178"/>
      <c r="I681" s="178">
        <f>ROUND(G681*H681,2)</f>
        <v>0</v>
      </c>
      <c r="J681" s="179">
        <v>0.0009</v>
      </c>
      <c r="K681" s="177">
        <f>G681*J681</f>
        <v>0.11616839999999999</v>
      </c>
      <c r="L681" s="179">
        <v>0</v>
      </c>
      <c r="M681" s="177">
        <f>G681*L681</f>
        <v>0</v>
      </c>
      <c r="N681" s="187" t="s">
        <v>2203</v>
      </c>
      <c r="O681" s="180">
        <v>32</v>
      </c>
      <c r="P681" s="175" t="s">
        <v>96</v>
      </c>
    </row>
    <row r="682" spans="1:16" s="16" customFormat="1" ht="13.5" customHeight="1">
      <c r="A682" s="162" t="s">
        <v>936</v>
      </c>
      <c r="B682" s="162" t="s">
        <v>91</v>
      </c>
      <c r="C682" s="162" t="s">
        <v>909</v>
      </c>
      <c r="D682" s="16" t="s">
        <v>937</v>
      </c>
      <c r="E682" s="163" t="s">
        <v>938</v>
      </c>
      <c r="F682" s="162" t="s">
        <v>95</v>
      </c>
      <c r="G682" s="164">
        <v>1581</v>
      </c>
      <c r="H682" s="165"/>
      <c r="I682" s="165">
        <f>ROUND(G682*H682,2)</f>
        <v>0</v>
      </c>
      <c r="J682" s="166">
        <v>0.0004</v>
      </c>
      <c r="K682" s="164">
        <f>G682*J682</f>
        <v>0.6324000000000001</v>
      </c>
      <c r="L682" s="166">
        <v>0</v>
      </c>
      <c r="M682" s="164">
        <f>G682*L682</f>
        <v>0</v>
      </c>
      <c r="N682" s="187" t="s">
        <v>2202</v>
      </c>
      <c r="O682" s="167">
        <v>16</v>
      </c>
      <c r="P682" s="16" t="s">
        <v>96</v>
      </c>
    </row>
    <row r="683" spans="4:18" s="16" customFormat="1" ht="15.75" customHeight="1">
      <c r="D683" s="170"/>
      <c r="E683" s="170" t="s">
        <v>939</v>
      </c>
      <c r="G683" s="171">
        <v>1581</v>
      </c>
      <c r="P683" s="170" t="s">
        <v>96</v>
      </c>
      <c r="Q683" s="170" t="s">
        <v>96</v>
      </c>
      <c r="R683" s="170" t="s">
        <v>98</v>
      </c>
    </row>
    <row r="684" spans="4:18" s="16" customFormat="1" ht="15.75" customHeight="1">
      <c r="D684" s="172"/>
      <c r="E684" s="172" t="s">
        <v>101</v>
      </c>
      <c r="G684" s="173">
        <v>1581</v>
      </c>
      <c r="P684" s="172" t="s">
        <v>96</v>
      </c>
      <c r="Q684" s="172" t="s">
        <v>102</v>
      </c>
      <c r="R684" s="172" t="s">
        <v>98</v>
      </c>
    </row>
    <row r="685" spans="1:16" s="16" customFormat="1" ht="24" customHeight="1">
      <c r="A685" s="174" t="s">
        <v>940</v>
      </c>
      <c r="B685" s="174" t="s">
        <v>327</v>
      </c>
      <c r="C685" s="174" t="s">
        <v>328</v>
      </c>
      <c r="D685" s="175" t="s">
        <v>941</v>
      </c>
      <c r="E685" s="176" t="s">
        <v>942</v>
      </c>
      <c r="F685" s="174" t="s">
        <v>95</v>
      </c>
      <c r="G685" s="177">
        <v>1818.15</v>
      </c>
      <c r="H685" s="178"/>
      <c r="I685" s="178">
        <f>ROUND(G685*H685,2)</f>
        <v>0</v>
      </c>
      <c r="J685" s="179">
        <v>0.0049</v>
      </c>
      <c r="K685" s="177">
        <f>G685*J685</f>
        <v>8.908935</v>
      </c>
      <c r="L685" s="179">
        <v>0</v>
      </c>
      <c r="M685" s="177">
        <f>G685*L685</f>
        <v>0</v>
      </c>
      <c r="N685" s="187" t="s">
        <v>2203</v>
      </c>
      <c r="O685" s="180">
        <v>32</v>
      </c>
      <c r="P685" s="175" t="s">
        <v>96</v>
      </c>
    </row>
    <row r="686" spans="1:16" s="16" customFormat="1" ht="24" customHeight="1">
      <c r="A686" s="174" t="s">
        <v>943</v>
      </c>
      <c r="B686" s="174" t="s">
        <v>327</v>
      </c>
      <c r="C686" s="174" t="s">
        <v>328</v>
      </c>
      <c r="D686" s="175" t="s">
        <v>944</v>
      </c>
      <c r="E686" s="176" t="s">
        <v>945</v>
      </c>
      <c r="F686" s="174" t="s">
        <v>95</v>
      </c>
      <c r="G686" s="177">
        <v>1818.15</v>
      </c>
      <c r="H686" s="178"/>
      <c r="I686" s="178">
        <f>ROUND(G686*H686,2)</f>
        <v>0</v>
      </c>
      <c r="J686" s="179">
        <v>0.0049</v>
      </c>
      <c r="K686" s="177">
        <f>G686*J686</f>
        <v>8.908935</v>
      </c>
      <c r="L686" s="179">
        <v>0</v>
      </c>
      <c r="M686" s="177">
        <f>G686*L686</f>
        <v>0</v>
      </c>
      <c r="N686" s="187" t="s">
        <v>2203</v>
      </c>
      <c r="O686" s="180">
        <v>32</v>
      </c>
      <c r="P686" s="175" t="s">
        <v>96</v>
      </c>
    </row>
    <row r="687" spans="1:16" s="16" customFormat="1" ht="13.5" customHeight="1">
      <c r="A687" s="162" t="s">
        <v>946</v>
      </c>
      <c r="B687" s="162" t="s">
        <v>91</v>
      </c>
      <c r="C687" s="162" t="s">
        <v>909</v>
      </c>
      <c r="D687" s="16" t="s">
        <v>947</v>
      </c>
      <c r="E687" s="163" t="s">
        <v>948</v>
      </c>
      <c r="F687" s="162" t="s">
        <v>95</v>
      </c>
      <c r="G687" s="164">
        <v>224.48</v>
      </c>
      <c r="H687" s="165"/>
      <c r="I687" s="165">
        <f>ROUND(G687*H687,2)</f>
        <v>0</v>
      </c>
      <c r="J687" s="166">
        <v>0.0004</v>
      </c>
      <c r="K687" s="164">
        <f>G687*J687</f>
        <v>0.089792</v>
      </c>
      <c r="L687" s="166">
        <v>0</v>
      </c>
      <c r="M687" s="164">
        <f>G687*L687</f>
        <v>0</v>
      </c>
      <c r="N687" s="187" t="s">
        <v>2202</v>
      </c>
      <c r="O687" s="167">
        <v>16</v>
      </c>
      <c r="P687" s="16" t="s">
        <v>96</v>
      </c>
    </row>
    <row r="688" spans="1:16" s="16" customFormat="1" ht="24" customHeight="1">
      <c r="A688" s="174" t="s">
        <v>949</v>
      </c>
      <c r="B688" s="174" t="s">
        <v>327</v>
      </c>
      <c r="C688" s="174" t="s">
        <v>328</v>
      </c>
      <c r="D688" s="175" t="s">
        <v>950</v>
      </c>
      <c r="E688" s="176" t="s">
        <v>951</v>
      </c>
      <c r="F688" s="174" t="s">
        <v>95</v>
      </c>
      <c r="G688" s="177">
        <v>258.152</v>
      </c>
      <c r="H688" s="178"/>
      <c r="I688" s="178">
        <f>ROUND(G688*H688,2)</f>
        <v>0</v>
      </c>
      <c r="J688" s="179">
        <v>0.0041</v>
      </c>
      <c r="K688" s="177">
        <f>G688*J688</f>
        <v>1.0584232</v>
      </c>
      <c r="L688" s="179">
        <v>0</v>
      </c>
      <c r="M688" s="177">
        <f>G688*L688</f>
        <v>0</v>
      </c>
      <c r="N688" s="187" t="s">
        <v>2203</v>
      </c>
      <c r="O688" s="180">
        <v>32</v>
      </c>
      <c r="P688" s="175" t="s">
        <v>96</v>
      </c>
    </row>
    <row r="689" spans="1:16" s="16" customFormat="1" ht="13.5" customHeight="1">
      <c r="A689" s="162" t="s">
        <v>952</v>
      </c>
      <c r="B689" s="162" t="s">
        <v>91</v>
      </c>
      <c r="C689" s="162" t="s">
        <v>953</v>
      </c>
      <c r="D689" s="16" t="s">
        <v>954</v>
      </c>
      <c r="E689" s="163" t="s">
        <v>955</v>
      </c>
      <c r="F689" s="162" t="s">
        <v>95</v>
      </c>
      <c r="G689" s="164">
        <v>136</v>
      </c>
      <c r="H689" s="165"/>
      <c r="I689" s="165">
        <f>ROUND(G689*H689,2)</f>
        <v>0</v>
      </c>
      <c r="J689" s="166">
        <v>0</v>
      </c>
      <c r="K689" s="164">
        <f>G689*J689</f>
        <v>0</v>
      </c>
      <c r="L689" s="166">
        <v>0.006</v>
      </c>
      <c r="M689" s="164">
        <f>G689*L689</f>
        <v>0.8160000000000001</v>
      </c>
      <c r="N689" s="187" t="s">
        <v>2202</v>
      </c>
      <c r="O689" s="167">
        <v>16</v>
      </c>
      <c r="P689" s="16" t="s">
        <v>96</v>
      </c>
    </row>
    <row r="690" spans="4:18" s="16" customFormat="1" ht="15.75" customHeight="1">
      <c r="D690" s="168"/>
      <c r="E690" s="168" t="s">
        <v>191</v>
      </c>
      <c r="G690" s="169"/>
      <c r="P690" s="168" t="s">
        <v>96</v>
      </c>
      <c r="Q690" s="168" t="s">
        <v>89</v>
      </c>
      <c r="R690" s="168" t="s">
        <v>98</v>
      </c>
    </row>
    <row r="691" spans="4:18" s="16" customFormat="1" ht="15.75" customHeight="1">
      <c r="D691" s="170"/>
      <c r="E691" s="170" t="s">
        <v>956</v>
      </c>
      <c r="G691" s="171">
        <v>136</v>
      </c>
      <c r="P691" s="170" t="s">
        <v>96</v>
      </c>
      <c r="Q691" s="170" t="s">
        <v>96</v>
      </c>
      <c r="R691" s="170" t="s">
        <v>98</v>
      </c>
    </row>
    <row r="692" spans="4:18" s="16" customFormat="1" ht="15.75" customHeight="1">
      <c r="D692" s="172"/>
      <c r="E692" s="172" t="s">
        <v>101</v>
      </c>
      <c r="G692" s="173">
        <v>136</v>
      </c>
      <c r="P692" s="172" t="s">
        <v>96</v>
      </c>
      <c r="Q692" s="172" t="s">
        <v>102</v>
      </c>
      <c r="R692" s="172" t="s">
        <v>98</v>
      </c>
    </row>
    <row r="693" spans="1:16" s="16" customFormat="1" ht="13.5" customHeight="1">
      <c r="A693" s="162" t="s">
        <v>957</v>
      </c>
      <c r="B693" s="162" t="s">
        <v>91</v>
      </c>
      <c r="C693" s="162" t="s">
        <v>909</v>
      </c>
      <c r="D693" s="16" t="s">
        <v>958</v>
      </c>
      <c r="E693" s="163" t="s">
        <v>959</v>
      </c>
      <c r="F693" s="162" t="s">
        <v>95</v>
      </c>
      <c r="G693" s="164">
        <v>191.3</v>
      </c>
      <c r="H693" s="165"/>
      <c r="I693" s="165">
        <f>ROUND(G693*H693,2)</f>
        <v>0</v>
      </c>
      <c r="J693" s="166">
        <v>0.00458</v>
      </c>
      <c r="K693" s="164">
        <f>G693*J693</f>
        <v>0.876154</v>
      </c>
      <c r="L693" s="166">
        <v>0</v>
      </c>
      <c r="M693" s="164">
        <f>G693*L693</f>
        <v>0</v>
      </c>
      <c r="N693" s="187" t="s">
        <v>2203</v>
      </c>
      <c r="O693" s="167">
        <v>16</v>
      </c>
      <c r="P693" s="16" t="s">
        <v>96</v>
      </c>
    </row>
    <row r="694" spans="4:18" s="16" customFormat="1" ht="15.75" customHeight="1">
      <c r="D694" s="168"/>
      <c r="E694" s="168" t="s">
        <v>191</v>
      </c>
      <c r="G694" s="169"/>
      <c r="P694" s="168" t="s">
        <v>96</v>
      </c>
      <c r="Q694" s="168" t="s">
        <v>89</v>
      </c>
      <c r="R694" s="168" t="s">
        <v>98</v>
      </c>
    </row>
    <row r="695" spans="4:18" s="16" customFormat="1" ht="15.75" customHeight="1">
      <c r="D695" s="168"/>
      <c r="E695" s="168" t="s">
        <v>960</v>
      </c>
      <c r="G695" s="169"/>
      <c r="P695" s="168" t="s">
        <v>96</v>
      </c>
      <c r="Q695" s="168" t="s">
        <v>89</v>
      </c>
      <c r="R695" s="168" t="s">
        <v>98</v>
      </c>
    </row>
    <row r="696" spans="4:18" s="16" customFormat="1" ht="15.75" customHeight="1">
      <c r="D696" s="168"/>
      <c r="E696" s="168" t="s">
        <v>961</v>
      </c>
      <c r="G696" s="169"/>
      <c r="P696" s="168" t="s">
        <v>96</v>
      </c>
      <c r="Q696" s="168" t="s">
        <v>89</v>
      </c>
      <c r="R696" s="168" t="s">
        <v>98</v>
      </c>
    </row>
    <row r="697" spans="4:18" s="16" customFormat="1" ht="15.75" customHeight="1">
      <c r="D697" s="168"/>
      <c r="E697" s="168" t="s">
        <v>962</v>
      </c>
      <c r="G697" s="169"/>
      <c r="P697" s="168" t="s">
        <v>96</v>
      </c>
      <c r="Q697" s="168" t="s">
        <v>89</v>
      </c>
      <c r="R697" s="168" t="s">
        <v>98</v>
      </c>
    </row>
    <row r="698" spans="4:18" s="16" customFormat="1" ht="15.75" customHeight="1">
      <c r="D698" s="168"/>
      <c r="E698" s="168" t="s">
        <v>963</v>
      </c>
      <c r="G698" s="169"/>
      <c r="P698" s="168" t="s">
        <v>96</v>
      </c>
      <c r="Q698" s="168" t="s">
        <v>89</v>
      </c>
      <c r="R698" s="168" t="s">
        <v>98</v>
      </c>
    </row>
    <row r="699" spans="4:18" s="16" customFormat="1" ht="15.75" customHeight="1">
      <c r="D699" s="170"/>
      <c r="E699" s="170" t="s">
        <v>964</v>
      </c>
      <c r="G699" s="171">
        <v>191.3</v>
      </c>
      <c r="P699" s="170" t="s">
        <v>96</v>
      </c>
      <c r="Q699" s="170" t="s">
        <v>96</v>
      </c>
      <c r="R699" s="170" t="s">
        <v>98</v>
      </c>
    </row>
    <row r="700" spans="4:18" s="16" customFormat="1" ht="15.75" customHeight="1">
      <c r="D700" s="172"/>
      <c r="E700" s="172" t="s">
        <v>101</v>
      </c>
      <c r="G700" s="173">
        <v>191.3</v>
      </c>
      <c r="P700" s="172" t="s">
        <v>96</v>
      </c>
      <c r="Q700" s="172" t="s">
        <v>102</v>
      </c>
      <c r="R700" s="172" t="s">
        <v>98</v>
      </c>
    </row>
    <row r="701" spans="1:16" s="16" customFormat="1" ht="13.5" customHeight="1">
      <c r="A701" s="162" t="s">
        <v>965</v>
      </c>
      <c r="B701" s="162" t="s">
        <v>91</v>
      </c>
      <c r="C701" s="162" t="s">
        <v>909</v>
      </c>
      <c r="D701" s="16" t="s">
        <v>966</v>
      </c>
      <c r="E701" s="163" t="s">
        <v>967</v>
      </c>
      <c r="F701" s="162" t="s">
        <v>95</v>
      </c>
      <c r="G701" s="164">
        <v>621.506</v>
      </c>
      <c r="H701" s="165"/>
      <c r="I701" s="165">
        <f>ROUND(G701*H701,2)</f>
        <v>0</v>
      </c>
      <c r="J701" s="166">
        <v>0.00458</v>
      </c>
      <c r="K701" s="164">
        <f>G701*J701</f>
        <v>2.8464974799999996</v>
      </c>
      <c r="L701" s="166">
        <v>0</v>
      </c>
      <c r="M701" s="164">
        <f>G701*L701</f>
        <v>0</v>
      </c>
      <c r="N701" s="187" t="s">
        <v>2203</v>
      </c>
      <c r="O701" s="167">
        <v>16</v>
      </c>
      <c r="P701" s="16" t="s">
        <v>96</v>
      </c>
    </row>
    <row r="702" spans="4:18" s="16" customFormat="1" ht="15.75" customHeight="1">
      <c r="D702" s="168"/>
      <c r="E702" s="168" t="s">
        <v>191</v>
      </c>
      <c r="G702" s="169"/>
      <c r="P702" s="168" t="s">
        <v>96</v>
      </c>
      <c r="Q702" s="168" t="s">
        <v>89</v>
      </c>
      <c r="R702" s="168" t="s">
        <v>98</v>
      </c>
    </row>
    <row r="703" spans="4:18" s="16" customFormat="1" ht="15.75" customHeight="1">
      <c r="D703" s="168"/>
      <c r="E703" s="168" t="s">
        <v>960</v>
      </c>
      <c r="G703" s="169"/>
      <c r="P703" s="168" t="s">
        <v>96</v>
      </c>
      <c r="Q703" s="168" t="s">
        <v>89</v>
      </c>
      <c r="R703" s="168" t="s">
        <v>98</v>
      </c>
    </row>
    <row r="704" spans="4:18" s="16" customFormat="1" ht="15.75" customHeight="1">
      <c r="D704" s="168"/>
      <c r="E704" s="168" t="s">
        <v>961</v>
      </c>
      <c r="G704" s="169"/>
      <c r="P704" s="168" t="s">
        <v>96</v>
      </c>
      <c r="Q704" s="168" t="s">
        <v>89</v>
      </c>
      <c r="R704" s="168" t="s">
        <v>98</v>
      </c>
    </row>
    <row r="705" spans="4:18" s="16" customFormat="1" ht="15.75" customHeight="1">
      <c r="D705" s="168"/>
      <c r="E705" s="168" t="s">
        <v>962</v>
      </c>
      <c r="G705" s="169"/>
      <c r="P705" s="168" t="s">
        <v>96</v>
      </c>
      <c r="Q705" s="168" t="s">
        <v>89</v>
      </c>
      <c r="R705" s="168" t="s">
        <v>98</v>
      </c>
    </row>
    <row r="706" spans="4:18" s="16" customFormat="1" ht="15.75" customHeight="1">
      <c r="D706" s="168"/>
      <c r="E706" s="168" t="s">
        <v>968</v>
      </c>
      <c r="G706" s="169"/>
      <c r="P706" s="168" t="s">
        <v>96</v>
      </c>
      <c r="Q706" s="168" t="s">
        <v>89</v>
      </c>
      <c r="R706" s="168" t="s">
        <v>98</v>
      </c>
    </row>
    <row r="707" spans="4:18" s="16" customFormat="1" ht="15.75" customHeight="1">
      <c r="D707" s="170"/>
      <c r="E707" s="170" t="s">
        <v>969</v>
      </c>
      <c r="G707" s="171">
        <v>621.506</v>
      </c>
      <c r="P707" s="170" t="s">
        <v>96</v>
      </c>
      <c r="Q707" s="170" t="s">
        <v>96</v>
      </c>
      <c r="R707" s="170" t="s">
        <v>98</v>
      </c>
    </row>
    <row r="708" spans="4:18" s="16" customFormat="1" ht="15.75" customHeight="1">
      <c r="D708" s="172"/>
      <c r="E708" s="172" t="s">
        <v>101</v>
      </c>
      <c r="G708" s="173">
        <v>621.506</v>
      </c>
      <c r="P708" s="172" t="s">
        <v>96</v>
      </c>
      <c r="Q708" s="172" t="s">
        <v>102</v>
      </c>
      <c r="R708" s="172" t="s">
        <v>98</v>
      </c>
    </row>
    <row r="709" spans="1:16" s="16" customFormat="1" ht="24" customHeight="1">
      <c r="A709" s="162" t="s">
        <v>970</v>
      </c>
      <c r="B709" s="162" t="s">
        <v>91</v>
      </c>
      <c r="C709" s="162" t="s">
        <v>909</v>
      </c>
      <c r="D709" s="16" t="s">
        <v>971</v>
      </c>
      <c r="E709" s="163" t="s">
        <v>972</v>
      </c>
      <c r="F709" s="162" t="s">
        <v>41</v>
      </c>
      <c r="G709" s="164">
        <v>14617.173</v>
      </c>
      <c r="H709" s="165"/>
      <c r="I709" s="165">
        <f>ROUND(G709*H709,2)</f>
        <v>0</v>
      </c>
      <c r="J709" s="166">
        <v>0</v>
      </c>
      <c r="K709" s="164">
        <f>G709*J709</f>
        <v>0</v>
      </c>
      <c r="L709" s="166">
        <v>0</v>
      </c>
      <c r="M709" s="164">
        <f>G709*L709</f>
        <v>0</v>
      </c>
      <c r="N709" s="187" t="s">
        <v>2202</v>
      </c>
      <c r="O709" s="167">
        <v>16</v>
      </c>
      <c r="P709" s="16" t="s">
        <v>96</v>
      </c>
    </row>
    <row r="710" spans="2:16" s="134" customFormat="1" ht="12.75" customHeight="1">
      <c r="B710" s="139" t="s">
        <v>49</v>
      </c>
      <c r="D710" s="140" t="s">
        <v>953</v>
      </c>
      <c r="E710" s="140" t="s">
        <v>973</v>
      </c>
      <c r="I710" s="141">
        <f>SUM(I711:I729)</f>
        <v>0</v>
      </c>
      <c r="K710" s="142">
        <f>SUM(K711:K729)</f>
        <v>16.9779035</v>
      </c>
      <c r="M710" s="142">
        <f>SUM(M711:M729)</f>
        <v>0</v>
      </c>
      <c r="P710" s="140" t="s">
        <v>89</v>
      </c>
    </row>
    <row r="711" spans="1:16" s="16" customFormat="1" ht="13.5" customHeight="1">
      <c r="A711" s="162" t="s">
        <v>974</v>
      </c>
      <c r="B711" s="162" t="s">
        <v>91</v>
      </c>
      <c r="C711" s="162" t="s">
        <v>953</v>
      </c>
      <c r="D711" s="16" t="s">
        <v>975</v>
      </c>
      <c r="E711" s="163" t="s">
        <v>976</v>
      </c>
      <c r="F711" s="162" t="s">
        <v>95</v>
      </c>
      <c r="G711" s="164">
        <v>282.7</v>
      </c>
      <c r="H711" s="165"/>
      <c r="I711" s="165">
        <f>ROUND(G711*H711,2)</f>
        <v>0</v>
      </c>
      <c r="J711" s="166">
        <v>0.00088</v>
      </c>
      <c r="K711" s="164">
        <f>G711*J711</f>
        <v>0.248776</v>
      </c>
      <c r="L711" s="166">
        <v>0</v>
      </c>
      <c r="M711" s="164">
        <f>G711*L711</f>
        <v>0</v>
      </c>
      <c r="N711" s="187" t="s">
        <v>2202</v>
      </c>
      <c r="O711" s="167">
        <v>16</v>
      </c>
      <c r="P711" s="16" t="s">
        <v>96</v>
      </c>
    </row>
    <row r="712" spans="4:18" s="16" customFormat="1" ht="15.75" customHeight="1">
      <c r="D712" s="168"/>
      <c r="E712" s="168" t="s">
        <v>237</v>
      </c>
      <c r="G712" s="169"/>
      <c r="P712" s="168" t="s">
        <v>96</v>
      </c>
      <c r="Q712" s="168" t="s">
        <v>89</v>
      </c>
      <c r="R712" s="168" t="s">
        <v>98</v>
      </c>
    </row>
    <row r="713" spans="4:18" s="16" customFormat="1" ht="15.75" customHeight="1">
      <c r="D713" s="170"/>
      <c r="E713" s="170" t="s">
        <v>977</v>
      </c>
      <c r="G713" s="171">
        <v>282.7</v>
      </c>
      <c r="P713" s="170" t="s">
        <v>96</v>
      </c>
      <c r="Q713" s="170" t="s">
        <v>96</v>
      </c>
      <c r="R713" s="170" t="s">
        <v>98</v>
      </c>
    </row>
    <row r="714" spans="4:18" s="16" customFormat="1" ht="15.75" customHeight="1">
      <c r="D714" s="172"/>
      <c r="E714" s="172" t="s">
        <v>101</v>
      </c>
      <c r="G714" s="173">
        <v>282.7</v>
      </c>
      <c r="P714" s="172" t="s">
        <v>96</v>
      </c>
      <c r="Q714" s="172" t="s">
        <v>102</v>
      </c>
      <c r="R714" s="172" t="s">
        <v>98</v>
      </c>
    </row>
    <row r="715" spans="1:16" s="16" customFormat="1" ht="24" customHeight="1">
      <c r="A715" s="174" t="s">
        <v>390</v>
      </c>
      <c r="B715" s="174" t="s">
        <v>327</v>
      </c>
      <c r="C715" s="174" t="s">
        <v>328</v>
      </c>
      <c r="D715" s="175" t="s">
        <v>978</v>
      </c>
      <c r="E715" s="176" t="s">
        <v>979</v>
      </c>
      <c r="F715" s="174" t="s">
        <v>95</v>
      </c>
      <c r="G715" s="177">
        <v>325.105</v>
      </c>
      <c r="H715" s="178"/>
      <c r="I715" s="178">
        <f>ROUND(G715*H715,2)</f>
        <v>0</v>
      </c>
      <c r="J715" s="179">
        <v>0.0052</v>
      </c>
      <c r="K715" s="177">
        <f>G715*J715</f>
        <v>1.690546</v>
      </c>
      <c r="L715" s="179">
        <v>0</v>
      </c>
      <c r="M715" s="177">
        <f>G715*L715</f>
        <v>0</v>
      </c>
      <c r="N715" s="187" t="s">
        <v>2203</v>
      </c>
      <c r="O715" s="180">
        <v>32</v>
      </c>
      <c r="P715" s="175" t="s">
        <v>96</v>
      </c>
    </row>
    <row r="716" spans="1:16" s="16" customFormat="1" ht="13.5" customHeight="1">
      <c r="A716" s="162" t="s">
        <v>980</v>
      </c>
      <c r="B716" s="162" t="s">
        <v>91</v>
      </c>
      <c r="C716" s="162" t="s">
        <v>953</v>
      </c>
      <c r="D716" s="16" t="s">
        <v>981</v>
      </c>
      <c r="E716" s="163" t="s">
        <v>982</v>
      </c>
      <c r="F716" s="162" t="s">
        <v>95</v>
      </c>
      <c r="G716" s="164">
        <v>1186.9</v>
      </c>
      <c r="H716" s="165"/>
      <c r="I716" s="165">
        <f>ROUND(G716*H716,2)</f>
        <v>0</v>
      </c>
      <c r="J716" s="166">
        <v>0.00088</v>
      </c>
      <c r="K716" s="164">
        <f>G716*J716</f>
        <v>1.044472</v>
      </c>
      <c r="L716" s="166">
        <v>0</v>
      </c>
      <c r="M716" s="164">
        <f>G716*L716</f>
        <v>0</v>
      </c>
      <c r="N716" s="187" t="s">
        <v>2202</v>
      </c>
      <c r="O716" s="167">
        <v>16</v>
      </c>
      <c r="P716" s="16" t="s">
        <v>96</v>
      </c>
    </row>
    <row r="717" spans="4:18" s="16" customFormat="1" ht="15.75" customHeight="1">
      <c r="D717" s="168"/>
      <c r="E717" s="168" t="s">
        <v>225</v>
      </c>
      <c r="G717" s="169"/>
      <c r="P717" s="168" t="s">
        <v>96</v>
      </c>
      <c r="Q717" s="168" t="s">
        <v>89</v>
      </c>
      <c r="R717" s="168" t="s">
        <v>98</v>
      </c>
    </row>
    <row r="718" spans="4:18" s="16" customFormat="1" ht="15.75" customHeight="1">
      <c r="D718" s="168"/>
      <c r="E718" s="168" t="s">
        <v>983</v>
      </c>
      <c r="G718" s="169"/>
      <c r="P718" s="168" t="s">
        <v>96</v>
      </c>
      <c r="Q718" s="168" t="s">
        <v>89</v>
      </c>
      <c r="R718" s="168" t="s">
        <v>98</v>
      </c>
    </row>
    <row r="719" spans="4:18" s="16" customFormat="1" ht="15.75" customHeight="1">
      <c r="D719" s="170"/>
      <c r="E719" s="170" t="s">
        <v>984</v>
      </c>
      <c r="G719" s="171">
        <v>1186.9</v>
      </c>
      <c r="P719" s="170" t="s">
        <v>96</v>
      </c>
      <c r="Q719" s="170" t="s">
        <v>96</v>
      </c>
      <c r="R719" s="170" t="s">
        <v>98</v>
      </c>
    </row>
    <row r="720" spans="4:18" s="16" customFormat="1" ht="15.75" customHeight="1">
      <c r="D720" s="172"/>
      <c r="E720" s="172" t="s">
        <v>101</v>
      </c>
      <c r="G720" s="173">
        <v>1186.9</v>
      </c>
      <c r="P720" s="172" t="s">
        <v>96</v>
      </c>
      <c r="Q720" s="172" t="s">
        <v>102</v>
      </c>
      <c r="R720" s="172" t="s">
        <v>98</v>
      </c>
    </row>
    <row r="721" spans="1:16" s="16" customFormat="1" ht="13.5" customHeight="1">
      <c r="A721" s="174" t="s">
        <v>985</v>
      </c>
      <c r="B721" s="174" t="s">
        <v>327</v>
      </c>
      <c r="C721" s="174" t="s">
        <v>328</v>
      </c>
      <c r="D721" s="175" t="s">
        <v>986</v>
      </c>
      <c r="E721" s="176" t="s">
        <v>987</v>
      </c>
      <c r="F721" s="174" t="s">
        <v>95</v>
      </c>
      <c r="G721" s="177">
        <v>1364.935</v>
      </c>
      <c r="H721" s="178"/>
      <c r="I721" s="178">
        <f>ROUND(G721*H721,2)</f>
        <v>0</v>
      </c>
      <c r="J721" s="179">
        <v>0.0041</v>
      </c>
      <c r="K721" s="177">
        <f>G721*J721</f>
        <v>5.5962335</v>
      </c>
      <c r="L721" s="179">
        <v>0</v>
      </c>
      <c r="M721" s="177">
        <f>G721*L721</f>
        <v>0</v>
      </c>
      <c r="N721" s="187" t="s">
        <v>2203</v>
      </c>
      <c r="O721" s="180">
        <v>32</v>
      </c>
      <c r="P721" s="175" t="s">
        <v>96</v>
      </c>
    </row>
    <row r="722" spans="1:16" s="16" customFormat="1" ht="13.5" customHeight="1">
      <c r="A722" s="162" t="s">
        <v>988</v>
      </c>
      <c r="B722" s="162" t="s">
        <v>91</v>
      </c>
      <c r="C722" s="162" t="s">
        <v>953</v>
      </c>
      <c r="D722" s="16" t="s">
        <v>989</v>
      </c>
      <c r="E722" s="163" t="s">
        <v>990</v>
      </c>
      <c r="F722" s="162" t="s">
        <v>95</v>
      </c>
      <c r="G722" s="164">
        <v>3651.25</v>
      </c>
      <c r="H722" s="165"/>
      <c r="I722" s="165">
        <f>ROUND(G722*H722,2)</f>
        <v>0</v>
      </c>
      <c r="J722" s="166">
        <v>0</v>
      </c>
      <c r="K722" s="164">
        <f>G722*J722</f>
        <v>0</v>
      </c>
      <c r="L722" s="166">
        <v>0</v>
      </c>
      <c r="M722" s="164">
        <f>G722*L722</f>
        <v>0</v>
      </c>
      <c r="N722" s="187" t="s">
        <v>2202</v>
      </c>
      <c r="O722" s="167">
        <v>16</v>
      </c>
      <c r="P722" s="16" t="s">
        <v>96</v>
      </c>
    </row>
    <row r="723" spans="4:18" s="16" customFormat="1" ht="15.75" customHeight="1">
      <c r="D723" s="168"/>
      <c r="E723" s="168" t="s">
        <v>237</v>
      </c>
      <c r="G723" s="169"/>
      <c r="P723" s="168" t="s">
        <v>96</v>
      </c>
      <c r="Q723" s="168" t="s">
        <v>89</v>
      </c>
      <c r="R723" s="168" t="s">
        <v>98</v>
      </c>
    </row>
    <row r="724" spans="4:18" s="16" customFormat="1" ht="15.75" customHeight="1">
      <c r="D724" s="170"/>
      <c r="E724" s="170" t="s">
        <v>991</v>
      </c>
      <c r="G724" s="171">
        <v>667</v>
      </c>
      <c r="P724" s="170" t="s">
        <v>96</v>
      </c>
      <c r="Q724" s="170" t="s">
        <v>96</v>
      </c>
      <c r="R724" s="170" t="s">
        <v>98</v>
      </c>
    </row>
    <row r="725" spans="4:18" s="16" customFormat="1" ht="15.75" customHeight="1">
      <c r="D725" s="170"/>
      <c r="E725" s="170" t="s">
        <v>992</v>
      </c>
      <c r="G725" s="171">
        <v>2097.6</v>
      </c>
      <c r="P725" s="170" t="s">
        <v>96</v>
      </c>
      <c r="Q725" s="170" t="s">
        <v>96</v>
      </c>
      <c r="R725" s="170" t="s">
        <v>98</v>
      </c>
    </row>
    <row r="726" spans="4:18" s="16" customFormat="1" ht="15.75" customHeight="1">
      <c r="D726" s="170"/>
      <c r="E726" s="170" t="s">
        <v>993</v>
      </c>
      <c r="G726" s="171">
        <v>886.65</v>
      </c>
      <c r="P726" s="170" t="s">
        <v>96</v>
      </c>
      <c r="Q726" s="170" t="s">
        <v>96</v>
      </c>
      <c r="R726" s="170" t="s">
        <v>98</v>
      </c>
    </row>
    <row r="727" spans="4:18" s="16" customFormat="1" ht="15.75" customHeight="1">
      <c r="D727" s="172"/>
      <c r="E727" s="172" t="s">
        <v>101</v>
      </c>
      <c r="G727" s="173">
        <v>3651.25</v>
      </c>
      <c r="P727" s="172" t="s">
        <v>96</v>
      </c>
      <c r="Q727" s="172" t="s">
        <v>102</v>
      </c>
      <c r="R727" s="172" t="s">
        <v>98</v>
      </c>
    </row>
    <row r="728" spans="1:16" s="16" customFormat="1" ht="24" customHeight="1">
      <c r="A728" s="174" t="s">
        <v>994</v>
      </c>
      <c r="B728" s="174" t="s">
        <v>327</v>
      </c>
      <c r="C728" s="174" t="s">
        <v>328</v>
      </c>
      <c r="D728" s="175" t="s">
        <v>995</v>
      </c>
      <c r="E728" s="176" t="s">
        <v>996</v>
      </c>
      <c r="F728" s="174" t="s">
        <v>95</v>
      </c>
      <c r="G728" s="177">
        <v>4198.938</v>
      </c>
      <c r="H728" s="178"/>
      <c r="I728" s="178">
        <f>ROUND(G728*H728,2)</f>
        <v>0</v>
      </c>
      <c r="J728" s="179">
        <v>0.002</v>
      </c>
      <c r="K728" s="177">
        <f>G728*J728</f>
        <v>8.397876</v>
      </c>
      <c r="L728" s="179">
        <v>0</v>
      </c>
      <c r="M728" s="177">
        <f>G728*L728</f>
        <v>0</v>
      </c>
      <c r="N728" s="187" t="s">
        <v>2203</v>
      </c>
      <c r="O728" s="180">
        <v>32</v>
      </c>
      <c r="P728" s="175" t="s">
        <v>96</v>
      </c>
    </row>
    <row r="729" spans="1:16" s="16" customFormat="1" ht="13.5" customHeight="1">
      <c r="A729" s="162" t="s">
        <v>997</v>
      </c>
      <c r="B729" s="162" t="s">
        <v>91</v>
      </c>
      <c r="C729" s="162" t="s">
        <v>953</v>
      </c>
      <c r="D729" s="16" t="s">
        <v>998</v>
      </c>
      <c r="E729" s="163" t="s">
        <v>999</v>
      </c>
      <c r="F729" s="162" t="s">
        <v>41</v>
      </c>
      <c r="G729" s="164">
        <v>10527.085</v>
      </c>
      <c r="H729" s="165"/>
      <c r="I729" s="165">
        <f>ROUND(G729*H729,2)</f>
        <v>0</v>
      </c>
      <c r="J729" s="166">
        <v>0</v>
      </c>
      <c r="K729" s="164">
        <f>G729*J729</f>
        <v>0</v>
      </c>
      <c r="L729" s="166">
        <v>0</v>
      </c>
      <c r="M729" s="164">
        <f>G729*L729</f>
        <v>0</v>
      </c>
      <c r="N729" s="187" t="s">
        <v>2202</v>
      </c>
      <c r="O729" s="167">
        <v>16</v>
      </c>
      <c r="P729" s="16" t="s">
        <v>96</v>
      </c>
    </row>
    <row r="730" spans="2:16" s="134" customFormat="1" ht="12.75" customHeight="1">
      <c r="B730" s="139" t="s">
        <v>49</v>
      </c>
      <c r="D730" s="140" t="s">
        <v>1000</v>
      </c>
      <c r="E730" s="140" t="s">
        <v>1001</v>
      </c>
      <c r="I730" s="141">
        <f>SUM(I731:I771)</f>
        <v>0</v>
      </c>
      <c r="K730" s="142">
        <f>SUM(K731:K771)</f>
        <v>18.199126599999996</v>
      </c>
      <c r="M730" s="142">
        <f>SUM(M731:M771)</f>
        <v>0.07024</v>
      </c>
      <c r="P730" s="140" t="s">
        <v>89</v>
      </c>
    </row>
    <row r="731" spans="1:16" s="16" customFormat="1" ht="13.5" customHeight="1">
      <c r="A731" s="162" t="s">
        <v>1002</v>
      </c>
      <c r="B731" s="162" t="s">
        <v>91</v>
      </c>
      <c r="C731" s="162" t="s">
        <v>1000</v>
      </c>
      <c r="D731" s="16" t="s">
        <v>1003</v>
      </c>
      <c r="E731" s="163" t="s">
        <v>1004</v>
      </c>
      <c r="F731" s="162" t="s">
        <v>95</v>
      </c>
      <c r="G731" s="164">
        <v>87.8</v>
      </c>
      <c r="H731" s="165"/>
      <c r="I731" s="165">
        <f>ROUND(G731*H731,2)</f>
        <v>0</v>
      </c>
      <c r="J731" s="166">
        <v>0</v>
      </c>
      <c r="K731" s="164">
        <f>G731*J731</f>
        <v>0</v>
      </c>
      <c r="L731" s="166">
        <v>0.0008</v>
      </c>
      <c r="M731" s="164">
        <f>G731*L731</f>
        <v>0.07024</v>
      </c>
      <c r="N731" s="187" t="s">
        <v>2203</v>
      </c>
      <c r="O731" s="167">
        <v>16</v>
      </c>
      <c r="P731" s="16" t="s">
        <v>96</v>
      </c>
    </row>
    <row r="732" spans="4:18" s="16" customFormat="1" ht="15.75" customHeight="1">
      <c r="D732" s="168"/>
      <c r="E732" s="168" t="s">
        <v>191</v>
      </c>
      <c r="G732" s="169"/>
      <c r="P732" s="168" t="s">
        <v>96</v>
      </c>
      <c r="Q732" s="168" t="s">
        <v>89</v>
      </c>
      <c r="R732" s="168" t="s">
        <v>98</v>
      </c>
    </row>
    <row r="733" spans="4:18" s="16" customFormat="1" ht="15.75" customHeight="1">
      <c r="D733" s="170"/>
      <c r="E733" s="170" t="s">
        <v>1005</v>
      </c>
      <c r="G733" s="171">
        <v>87.8</v>
      </c>
      <c r="P733" s="170" t="s">
        <v>96</v>
      </c>
      <c r="Q733" s="170" t="s">
        <v>96</v>
      </c>
      <c r="R733" s="170" t="s">
        <v>98</v>
      </c>
    </row>
    <row r="734" spans="4:18" s="16" customFormat="1" ht="15.75" customHeight="1">
      <c r="D734" s="172"/>
      <c r="E734" s="172" t="s">
        <v>101</v>
      </c>
      <c r="G734" s="173">
        <v>87.8</v>
      </c>
      <c r="P734" s="172" t="s">
        <v>96</v>
      </c>
      <c r="Q734" s="172" t="s">
        <v>102</v>
      </c>
      <c r="R734" s="172" t="s">
        <v>98</v>
      </c>
    </row>
    <row r="735" spans="1:16" s="16" customFormat="1" ht="24" customHeight="1">
      <c r="A735" s="162" t="s">
        <v>1006</v>
      </c>
      <c r="B735" s="162" t="s">
        <v>91</v>
      </c>
      <c r="C735" s="162" t="s">
        <v>1000</v>
      </c>
      <c r="D735" s="16" t="s">
        <v>1007</v>
      </c>
      <c r="E735" s="163" t="s">
        <v>1008</v>
      </c>
      <c r="F735" s="162" t="s">
        <v>95</v>
      </c>
      <c r="G735" s="164">
        <v>1576.4</v>
      </c>
      <c r="H735" s="165"/>
      <c r="I735" s="165">
        <f>ROUND(G735*H735,2)</f>
        <v>0</v>
      </c>
      <c r="J735" s="166">
        <v>0</v>
      </c>
      <c r="K735" s="164">
        <f>G735*J735</f>
        <v>0</v>
      </c>
      <c r="L735" s="166">
        <v>0</v>
      </c>
      <c r="M735" s="164">
        <f>G735*L735</f>
        <v>0</v>
      </c>
      <c r="N735" s="187" t="s">
        <v>2202</v>
      </c>
      <c r="O735" s="167">
        <v>16</v>
      </c>
      <c r="P735" s="16" t="s">
        <v>96</v>
      </c>
    </row>
    <row r="736" spans="1:16" s="16" customFormat="1" ht="24" customHeight="1">
      <c r="A736" s="174" t="s">
        <v>1009</v>
      </c>
      <c r="B736" s="174" t="s">
        <v>327</v>
      </c>
      <c r="C736" s="174" t="s">
        <v>328</v>
      </c>
      <c r="D736" s="175" t="s">
        <v>1010</v>
      </c>
      <c r="E736" s="176" t="s">
        <v>1011</v>
      </c>
      <c r="F736" s="174" t="s">
        <v>95</v>
      </c>
      <c r="G736" s="177">
        <v>1734.04</v>
      </c>
      <c r="H736" s="178"/>
      <c r="I736" s="178">
        <f>ROUND(G736*H736,2)</f>
        <v>0</v>
      </c>
      <c r="J736" s="179">
        <v>0.0025</v>
      </c>
      <c r="K736" s="177">
        <f>G736*J736</f>
        <v>4.3351</v>
      </c>
      <c r="L736" s="179">
        <v>0</v>
      </c>
      <c r="M736" s="177">
        <f>G736*L736</f>
        <v>0</v>
      </c>
      <c r="N736" s="187" t="s">
        <v>2203</v>
      </c>
      <c r="O736" s="180">
        <v>32</v>
      </c>
      <c r="P736" s="175" t="s">
        <v>96</v>
      </c>
    </row>
    <row r="737" spans="1:16" s="16" customFormat="1" ht="24" customHeight="1">
      <c r="A737" s="162" t="s">
        <v>1012</v>
      </c>
      <c r="B737" s="162" t="s">
        <v>91</v>
      </c>
      <c r="C737" s="162" t="s">
        <v>1000</v>
      </c>
      <c r="D737" s="16" t="s">
        <v>1013</v>
      </c>
      <c r="E737" s="163" t="s">
        <v>1014</v>
      </c>
      <c r="F737" s="162" t="s">
        <v>95</v>
      </c>
      <c r="G737" s="164">
        <v>1037.2</v>
      </c>
      <c r="H737" s="165"/>
      <c r="I737" s="165">
        <f>ROUND(G737*H737,2)</f>
        <v>0</v>
      </c>
      <c r="J737" s="166">
        <v>0</v>
      </c>
      <c r="K737" s="164">
        <f>G737*J737</f>
        <v>0</v>
      </c>
      <c r="L737" s="166">
        <v>0</v>
      </c>
      <c r="M737" s="164">
        <f>G737*L737</f>
        <v>0</v>
      </c>
      <c r="N737" s="187" t="s">
        <v>2202</v>
      </c>
      <c r="O737" s="167">
        <v>16</v>
      </c>
      <c r="P737" s="16" t="s">
        <v>96</v>
      </c>
    </row>
    <row r="738" spans="4:18" s="16" customFormat="1" ht="15.75" customHeight="1">
      <c r="D738" s="170"/>
      <c r="E738" s="170" t="s">
        <v>1015</v>
      </c>
      <c r="G738" s="171">
        <v>1037.2</v>
      </c>
      <c r="P738" s="170" t="s">
        <v>96</v>
      </c>
      <c r="Q738" s="170" t="s">
        <v>96</v>
      </c>
      <c r="R738" s="170" t="s">
        <v>98</v>
      </c>
    </row>
    <row r="739" spans="4:18" s="16" customFormat="1" ht="15.75" customHeight="1">
      <c r="D739" s="172"/>
      <c r="E739" s="172" t="s">
        <v>101</v>
      </c>
      <c r="G739" s="173">
        <v>1037.2</v>
      </c>
      <c r="P739" s="172" t="s">
        <v>96</v>
      </c>
      <c r="Q739" s="172" t="s">
        <v>102</v>
      </c>
      <c r="R739" s="172" t="s">
        <v>98</v>
      </c>
    </row>
    <row r="740" spans="1:16" s="16" customFormat="1" ht="13.5" customHeight="1">
      <c r="A740" s="174" t="s">
        <v>92</v>
      </c>
      <c r="B740" s="174" t="s">
        <v>327</v>
      </c>
      <c r="C740" s="174" t="s">
        <v>328</v>
      </c>
      <c r="D740" s="175" t="s">
        <v>1016</v>
      </c>
      <c r="E740" s="176" t="s">
        <v>1017</v>
      </c>
      <c r="F740" s="174" t="s">
        <v>95</v>
      </c>
      <c r="G740" s="177">
        <v>638.55</v>
      </c>
      <c r="H740" s="178"/>
      <c r="I740" s="178">
        <f aca="true" t="shared" si="12" ref="I740:I745">ROUND(G740*H740,2)</f>
        <v>0</v>
      </c>
      <c r="J740" s="179">
        <v>0.0009</v>
      </c>
      <c r="K740" s="177">
        <f aca="true" t="shared" si="13" ref="K740:K745">G740*J740</f>
        <v>0.574695</v>
      </c>
      <c r="L740" s="179">
        <v>0</v>
      </c>
      <c r="M740" s="177">
        <f aca="true" t="shared" si="14" ref="M740:M745">G740*L740</f>
        <v>0</v>
      </c>
      <c r="N740" s="187" t="s">
        <v>2203</v>
      </c>
      <c r="O740" s="180">
        <v>32</v>
      </c>
      <c r="P740" s="175" t="s">
        <v>96</v>
      </c>
    </row>
    <row r="741" spans="1:16" s="16" customFormat="1" ht="13.5" customHeight="1">
      <c r="A741" s="174" t="s">
        <v>1018</v>
      </c>
      <c r="B741" s="174" t="s">
        <v>327</v>
      </c>
      <c r="C741" s="174" t="s">
        <v>328</v>
      </c>
      <c r="D741" s="175" t="s">
        <v>1019</v>
      </c>
      <c r="E741" s="176" t="s">
        <v>1020</v>
      </c>
      <c r="F741" s="174" t="s">
        <v>95</v>
      </c>
      <c r="G741" s="177">
        <v>108.13</v>
      </c>
      <c r="H741" s="178"/>
      <c r="I741" s="178">
        <f t="shared" si="12"/>
        <v>0</v>
      </c>
      <c r="J741" s="179">
        <v>0.0021</v>
      </c>
      <c r="K741" s="177">
        <f t="shared" si="13"/>
        <v>0.22707299999999997</v>
      </c>
      <c r="L741" s="179">
        <v>0</v>
      </c>
      <c r="M741" s="177">
        <f t="shared" si="14"/>
        <v>0</v>
      </c>
      <c r="N741" s="187" t="s">
        <v>2203</v>
      </c>
      <c r="O741" s="180">
        <v>32</v>
      </c>
      <c r="P741" s="175" t="s">
        <v>96</v>
      </c>
    </row>
    <row r="742" spans="1:16" s="16" customFormat="1" ht="13.5" customHeight="1">
      <c r="A742" s="174" t="s">
        <v>1021</v>
      </c>
      <c r="B742" s="174" t="s">
        <v>327</v>
      </c>
      <c r="C742" s="174" t="s">
        <v>328</v>
      </c>
      <c r="D742" s="175" t="s">
        <v>1022</v>
      </c>
      <c r="E742" s="176" t="s">
        <v>1023</v>
      </c>
      <c r="F742" s="174" t="s">
        <v>95</v>
      </c>
      <c r="G742" s="177">
        <v>394.24</v>
      </c>
      <c r="H742" s="178"/>
      <c r="I742" s="178">
        <f t="shared" si="12"/>
        <v>0</v>
      </c>
      <c r="J742" s="179">
        <v>0.0024</v>
      </c>
      <c r="K742" s="177">
        <f t="shared" si="13"/>
        <v>0.9461759999999999</v>
      </c>
      <c r="L742" s="179">
        <v>0</v>
      </c>
      <c r="M742" s="177">
        <f t="shared" si="14"/>
        <v>0</v>
      </c>
      <c r="N742" s="187" t="s">
        <v>2203</v>
      </c>
      <c r="O742" s="180">
        <v>32</v>
      </c>
      <c r="P742" s="175" t="s">
        <v>96</v>
      </c>
    </row>
    <row r="743" spans="1:16" s="16" customFormat="1" ht="24" customHeight="1">
      <c r="A743" s="162" t="s">
        <v>1024</v>
      </c>
      <c r="B743" s="162" t="s">
        <v>91</v>
      </c>
      <c r="C743" s="162" t="s">
        <v>1000</v>
      </c>
      <c r="D743" s="16" t="s">
        <v>1013</v>
      </c>
      <c r="E743" s="163" t="s">
        <v>1014</v>
      </c>
      <c r="F743" s="162" t="s">
        <v>95</v>
      </c>
      <c r="G743" s="164">
        <v>1506.3</v>
      </c>
      <c r="H743" s="165"/>
      <c r="I743" s="165">
        <f t="shared" si="12"/>
        <v>0</v>
      </c>
      <c r="J743" s="166">
        <v>0</v>
      </c>
      <c r="K743" s="164">
        <f t="shared" si="13"/>
        <v>0</v>
      </c>
      <c r="L743" s="166">
        <v>0</v>
      </c>
      <c r="M743" s="164">
        <f t="shared" si="14"/>
        <v>0</v>
      </c>
      <c r="N743" s="187" t="s">
        <v>2202</v>
      </c>
      <c r="O743" s="167">
        <v>16</v>
      </c>
      <c r="P743" s="16" t="s">
        <v>96</v>
      </c>
    </row>
    <row r="744" spans="1:16" s="16" customFormat="1" ht="13.5" customHeight="1">
      <c r="A744" s="174" t="s">
        <v>1025</v>
      </c>
      <c r="B744" s="174" t="s">
        <v>327</v>
      </c>
      <c r="C744" s="174" t="s">
        <v>328</v>
      </c>
      <c r="D744" s="175" t="s">
        <v>1026</v>
      </c>
      <c r="E744" s="176" t="s">
        <v>1027</v>
      </c>
      <c r="F744" s="174" t="s">
        <v>95</v>
      </c>
      <c r="G744" s="177">
        <v>1656.93</v>
      </c>
      <c r="H744" s="178"/>
      <c r="I744" s="178">
        <f t="shared" si="12"/>
        <v>0</v>
      </c>
      <c r="J744" s="179">
        <v>0.002</v>
      </c>
      <c r="K744" s="177">
        <f t="shared" si="13"/>
        <v>3.31386</v>
      </c>
      <c r="L744" s="179">
        <v>0</v>
      </c>
      <c r="M744" s="177">
        <f t="shared" si="14"/>
        <v>0</v>
      </c>
      <c r="N744" s="187" t="s">
        <v>2203</v>
      </c>
      <c r="O744" s="180">
        <v>32</v>
      </c>
      <c r="P744" s="175" t="s">
        <v>96</v>
      </c>
    </row>
    <row r="745" spans="1:16" s="16" customFormat="1" ht="24" customHeight="1">
      <c r="A745" s="162" t="s">
        <v>1028</v>
      </c>
      <c r="B745" s="162" t="s">
        <v>91</v>
      </c>
      <c r="C745" s="162" t="s">
        <v>1000</v>
      </c>
      <c r="D745" s="16" t="s">
        <v>1029</v>
      </c>
      <c r="E745" s="163" t="s">
        <v>1030</v>
      </c>
      <c r="F745" s="162" t="s">
        <v>95</v>
      </c>
      <c r="G745" s="164">
        <v>112.24</v>
      </c>
      <c r="H745" s="165"/>
      <c r="I745" s="165">
        <f t="shared" si="12"/>
        <v>0</v>
      </c>
      <c r="J745" s="166">
        <v>0.006</v>
      </c>
      <c r="K745" s="164">
        <f t="shared" si="13"/>
        <v>0.67344</v>
      </c>
      <c r="L745" s="166">
        <v>0</v>
      </c>
      <c r="M745" s="164">
        <f t="shared" si="14"/>
        <v>0</v>
      </c>
      <c r="N745" s="187" t="s">
        <v>2202</v>
      </c>
      <c r="O745" s="167">
        <v>16</v>
      </c>
      <c r="P745" s="16" t="s">
        <v>96</v>
      </c>
    </row>
    <row r="746" spans="4:18" s="16" customFormat="1" ht="15.75" customHeight="1">
      <c r="D746" s="168"/>
      <c r="E746" s="168" t="s">
        <v>97</v>
      </c>
      <c r="G746" s="169"/>
      <c r="P746" s="168" t="s">
        <v>96</v>
      </c>
      <c r="Q746" s="168" t="s">
        <v>89</v>
      </c>
      <c r="R746" s="168" t="s">
        <v>98</v>
      </c>
    </row>
    <row r="747" spans="4:18" s="16" customFormat="1" ht="15.75" customHeight="1">
      <c r="D747" s="170"/>
      <c r="E747" s="170" t="s">
        <v>755</v>
      </c>
      <c r="G747" s="171">
        <v>112.24</v>
      </c>
      <c r="P747" s="170" t="s">
        <v>96</v>
      </c>
      <c r="Q747" s="170" t="s">
        <v>96</v>
      </c>
      <c r="R747" s="170" t="s">
        <v>98</v>
      </c>
    </row>
    <row r="748" spans="4:18" s="16" customFormat="1" ht="15.75" customHeight="1">
      <c r="D748" s="172"/>
      <c r="E748" s="172" t="s">
        <v>101</v>
      </c>
      <c r="G748" s="173">
        <v>112.24</v>
      </c>
      <c r="P748" s="172" t="s">
        <v>96</v>
      </c>
      <c r="Q748" s="172" t="s">
        <v>102</v>
      </c>
      <c r="R748" s="172" t="s">
        <v>98</v>
      </c>
    </row>
    <row r="749" spans="1:16" s="16" customFormat="1" ht="24" customHeight="1">
      <c r="A749" s="174" t="s">
        <v>1031</v>
      </c>
      <c r="B749" s="174" t="s">
        <v>327</v>
      </c>
      <c r="C749" s="174" t="s">
        <v>328</v>
      </c>
      <c r="D749" s="175" t="s">
        <v>1032</v>
      </c>
      <c r="E749" s="176" t="s">
        <v>1033</v>
      </c>
      <c r="F749" s="174" t="s">
        <v>95</v>
      </c>
      <c r="G749" s="177">
        <v>123.464</v>
      </c>
      <c r="H749" s="178"/>
      <c r="I749" s="178">
        <f>ROUND(G749*H749,2)</f>
        <v>0</v>
      </c>
      <c r="J749" s="179">
        <v>0.003</v>
      </c>
      <c r="K749" s="177">
        <f>G749*J749</f>
        <v>0.370392</v>
      </c>
      <c r="L749" s="179">
        <v>0</v>
      </c>
      <c r="M749" s="177">
        <f>G749*L749</f>
        <v>0</v>
      </c>
      <c r="N749" s="187" t="s">
        <v>2203</v>
      </c>
      <c r="O749" s="180">
        <v>32</v>
      </c>
      <c r="P749" s="175" t="s">
        <v>96</v>
      </c>
    </row>
    <row r="750" spans="1:16" s="16" customFormat="1" ht="24" customHeight="1">
      <c r="A750" s="162" t="s">
        <v>1034</v>
      </c>
      <c r="B750" s="162" t="s">
        <v>91</v>
      </c>
      <c r="C750" s="162" t="s">
        <v>1000</v>
      </c>
      <c r="D750" s="16" t="s">
        <v>1035</v>
      </c>
      <c r="E750" s="163" t="s">
        <v>1036</v>
      </c>
      <c r="F750" s="162" t="s">
        <v>95</v>
      </c>
      <c r="G750" s="164">
        <v>3.927</v>
      </c>
      <c r="H750" s="165"/>
      <c r="I750" s="165">
        <f>ROUND(G750*H750,2)</f>
        <v>0</v>
      </c>
      <c r="J750" s="166">
        <v>0.003</v>
      </c>
      <c r="K750" s="164">
        <f>G750*J750</f>
        <v>0.011781</v>
      </c>
      <c r="L750" s="166">
        <v>0</v>
      </c>
      <c r="M750" s="164">
        <f>G750*L750</f>
        <v>0</v>
      </c>
      <c r="N750" s="187" t="s">
        <v>2202</v>
      </c>
      <c r="O750" s="167">
        <v>16</v>
      </c>
      <c r="P750" s="16" t="s">
        <v>96</v>
      </c>
    </row>
    <row r="751" spans="4:18" s="16" customFormat="1" ht="15.75" customHeight="1">
      <c r="D751" s="168"/>
      <c r="E751" s="168" t="s">
        <v>97</v>
      </c>
      <c r="G751" s="169"/>
      <c r="P751" s="168" t="s">
        <v>96</v>
      </c>
      <c r="Q751" s="168" t="s">
        <v>89</v>
      </c>
      <c r="R751" s="168" t="s">
        <v>98</v>
      </c>
    </row>
    <row r="752" spans="4:18" s="16" customFormat="1" ht="15.75" customHeight="1">
      <c r="D752" s="170"/>
      <c r="E752" s="170" t="s">
        <v>1037</v>
      </c>
      <c r="G752" s="171">
        <v>3.927</v>
      </c>
      <c r="P752" s="170" t="s">
        <v>96</v>
      </c>
      <c r="Q752" s="170" t="s">
        <v>96</v>
      </c>
      <c r="R752" s="170" t="s">
        <v>98</v>
      </c>
    </row>
    <row r="753" spans="4:18" s="16" customFormat="1" ht="15.75" customHeight="1">
      <c r="D753" s="172"/>
      <c r="E753" s="172" t="s">
        <v>101</v>
      </c>
      <c r="G753" s="173">
        <v>3.927</v>
      </c>
      <c r="P753" s="172" t="s">
        <v>96</v>
      </c>
      <c r="Q753" s="172" t="s">
        <v>102</v>
      </c>
      <c r="R753" s="172" t="s">
        <v>98</v>
      </c>
    </row>
    <row r="754" spans="1:16" s="16" customFormat="1" ht="24" customHeight="1">
      <c r="A754" s="174" t="s">
        <v>1038</v>
      </c>
      <c r="B754" s="174" t="s">
        <v>327</v>
      </c>
      <c r="C754" s="174" t="s">
        <v>328</v>
      </c>
      <c r="D754" s="175" t="s">
        <v>1039</v>
      </c>
      <c r="E754" s="176" t="s">
        <v>1040</v>
      </c>
      <c r="F754" s="174" t="s">
        <v>95</v>
      </c>
      <c r="G754" s="177">
        <v>4.32</v>
      </c>
      <c r="H754" s="178"/>
      <c r="I754" s="178">
        <f>ROUND(G754*H754,2)</f>
        <v>0</v>
      </c>
      <c r="J754" s="179">
        <v>0.0015</v>
      </c>
      <c r="K754" s="177">
        <f>G754*J754</f>
        <v>0.0064800000000000005</v>
      </c>
      <c r="L754" s="179">
        <v>0</v>
      </c>
      <c r="M754" s="177">
        <f>G754*L754</f>
        <v>0</v>
      </c>
      <c r="N754" s="187" t="s">
        <v>2203</v>
      </c>
      <c r="O754" s="180">
        <v>32</v>
      </c>
      <c r="P754" s="175" t="s">
        <v>96</v>
      </c>
    </row>
    <row r="755" spans="1:16" s="16" customFormat="1" ht="24" customHeight="1">
      <c r="A755" s="162" t="s">
        <v>1041</v>
      </c>
      <c r="B755" s="162" t="s">
        <v>91</v>
      </c>
      <c r="C755" s="162" t="s">
        <v>1000</v>
      </c>
      <c r="D755" s="16" t="s">
        <v>1042</v>
      </c>
      <c r="E755" s="163" t="s">
        <v>1043</v>
      </c>
      <c r="F755" s="162" t="s">
        <v>95</v>
      </c>
      <c r="G755" s="164">
        <v>951.5</v>
      </c>
      <c r="H755" s="165"/>
      <c r="I755" s="165">
        <f>ROUND(G755*H755,2)</f>
        <v>0</v>
      </c>
      <c r="J755" s="166">
        <v>0.00204</v>
      </c>
      <c r="K755" s="164">
        <f>G755*J755</f>
        <v>1.9410600000000002</v>
      </c>
      <c r="L755" s="166">
        <v>0</v>
      </c>
      <c r="M755" s="164">
        <f>G755*L755</f>
        <v>0</v>
      </c>
      <c r="N755" s="187" t="s">
        <v>2203</v>
      </c>
      <c r="O755" s="167">
        <v>16</v>
      </c>
      <c r="P755" s="16" t="s">
        <v>96</v>
      </c>
    </row>
    <row r="756" spans="4:18" s="16" customFormat="1" ht="15.75" customHeight="1">
      <c r="D756" s="168"/>
      <c r="E756" s="168" t="s">
        <v>237</v>
      </c>
      <c r="G756" s="169"/>
      <c r="P756" s="168" t="s">
        <v>96</v>
      </c>
      <c r="Q756" s="168" t="s">
        <v>89</v>
      </c>
      <c r="R756" s="168" t="s">
        <v>98</v>
      </c>
    </row>
    <row r="757" spans="4:18" s="16" customFormat="1" ht="15.75" customHeight="1">
      <c r="D757" s="168"/>
      <c r="E757" s="168" t="s">
        <v>1044</v>
      </c>
      <c r="G757" s="169"/>
      <c r="P757" s="168" t="s">
        <v>96</v>
      </c>
      <c r="Q757" s="168" t="s">
        <v>89</v>
      </c>
      <c r="R757" s="168" t="s">
        <v>98</v>
      </c>
    </row>
    <row r="758" spans="4:18" s="16" customFormat="1" ht="15.75" customHeight="1">
      <c r="D758" s="170"/>
      <c r="E758" s="170" t="s">
        <v>1045</v>
      </c>
      <c r="G758" s="171">
        <v>668.8</v>
      </c>
      <c r="P758" s="170" t="s">
        <v>96</v>
      </c>
      <c r="Q758" s="170" t="s">
        <v>96</v>
      </c>
      <c r="R758" s="170" t="s">
        <v>98</v>
      </c>
    </row>
    <row r="759" spans="4:18" s="16" customFormat="1" ht="15.75" customHeight="1">
      <c r="D759" s="170"/>
      <c r="E759" s="170" t="s">
        <v>977</v>
      </c>
      <c r="G759" s="171">
        <v>282.7</v>
      </c>
      <c r="P759" s="170" t="s">
        <v>96</v>
      </c>
      <c r="Q759" s="170" t="s">
        <v>96</v>
      </c>
      <c r="R759" s="170" t="s">
        <v>98</v>
      </c>
    </row>
    <row r="760" spans="4:18" s="16" customFormat="1" ht="15.75" customHeight="1">
      <c r="D760" s="172"/>
      <c r="E760" s="172" t="s">
        <v>101</v>
      </c>
      <c r="G760" s="173">
        <v>951.5</v>
      </c>
      <c r="P760" s="172" t="s">
        <v>96</v>
      </c>
      <c r="Q760" s="172" t="s">
        <v>102</v>
      </c>
      <c r="R760" s="172" t="s">
        <v>98</v>
      </c>
    </row>
    <row r="761" spans="1:16" s="16" customFormat="1" ht="24" customHeight="1">
      <c r="A761" s="174" t="s">
        <v>1046</v>
      </c>
      <c r="B761" s="174" t="s">
        <v>327</v>
      </c>
      <c r="C761" s="174" t="s">
        <v>328</v>
      </c>
      <c r="D761" s="175" t="s">
        <v>1047</v>
      </c>
      <c r="E761" s="176" t="s">
        <v>1048</v>
      </c>
      <c r="F761" s="174" t="s">
        <v>95</v>
      </c>
      <c r="G761" s="177">
        <v>1094.225</v>
      </c>
      <c r="H761" s="178"/>
      <c r="I761" s="178">
        <f>ROUND(G761*H761,2)</f>
        <v>0</v>
      </c>
      <c r="J761" s="179">
        <v>0.0048</v>
      </c>
      <c r="K761" s="177">
        <f>G761*J761</f>
        <v>5.252279999999999</v>
      </c>
      <c r="L761" s="179">
        <v>0</v>
      </c>
      <c r="M761" s="177">
        <f>G761*L761</f>
        <v>0</v>
      </c>
      <c r="N761" s="187" t="s">
        <v>2203</v>
      </c>
      <c r="O761" s="180">
        <v>32</v>
      </c>
      <c r="P761" s="175" t="s">
        <v>96</v>
      </c>
    </row>
    <row r="762" spans="1:16" s="16" customFormat="1" ht="24" customHeight="1">
      <c r="A762" s="162" t="s">
        <v>1049</v>
      </c>
      <c r="B762" s="162" t="s">
        <v>91</v>
      </c>
      <c r="C762" s="162" t="s">
        <v>1000</v>
      </c>
      <c r="D762" s="16" t="s">
        <v>1050</v>
      </c>
      <c r="E762" s="163" t="s">
        <v>1051</v>
      </c>
      <c r="F762" s="162" t="s">
        <v>95</v>
      </c>
      <c r="G762" s="164">
        <v>58.8</v>
      </c>
      <c r="H762" s="165"/>
      <c r="I762" s="165">
        <f>ROUND(G762*H762,2)</f>
        <v>0</v>
      </c>
      <c r="J762" s="166">
        <v>0</v>
      </c>
      <c r="K762" s="164">
        <f>G762*J762</f>
        <v>0</v>
      </c>
      <c r="L762" s="166">
        <v>0</v>
      </c>
      <c r="M762" s="164">
        <f>G762*L762</f>
        <v>0</v>
      </c>
      <c r="N762" s="187" t="s">
        <v>2202</v>
      </c>
      <c r="O762" s="167">
        <v>16</v>
      </c>
      <c r="P762" s="16" t="s">
        <v>96</v>
      </c>
    </row>
    <row r="763" spans="4:18" s="16" customFormat="1" ht="15.75" customHeight="1">
      <c r="D763" s="168"/>
      <c r="E763" s="168" t="s">
        <v>237</v>
      </c>
      <c r="G763" s="169"/>
      <c r="P763" s="168" t="s">
        <v>96</v>
      </c>
      <c r="Q763" s="168" t="s">
        <v>89</v>
      </c>
      <c r="R763" s="168" t="s">
        <v>98</v>
      </c>
    </row>
    <row r="764" spans="4:18" s="16" customFormat="1" ht="15.75" customHeight="1">
      <c r="D764" s="170"/>
      <c r="E764" s="170" t="s">
        <v>1052</v>
      </c>
      <c r="G764" s="171">
        <v>58.8</v>
      </c>
      <c r="P764" s="170" t="s">
        <v>96</v>
      </c>
      <c r="Q764" s="170" t="s">
        <v>96</v>
      </c>
      <c r="R764" s="170" t="s">
        <v>98</v>
      </c>
    </row>
    <row r="765" spans="4:18" s="16" customFormat="1" ht="15.75" customHeight="1">
      <c r="D765" s="172"/>
      <c r="E765" s="172" t="s">
        <v>101</v>
      </c>
      <c r="G765" s="173">
        <v>58.8</v>
      </c>
      <c r="P765" s="172" t="s">
        <v>96</v>
      </c>
      <c r="Q765" s="172" t="s">
        <v>102</v>
      </c>
      <c r="R765" s="172" t="s">
        <v>98</v>
      </c>
    </row>
    <row r="766" spans="1:16" s="16" customFormat="1" ht="24" customHeight="1">
      <c r="A766" s="174" t="s">
        <v>1053</v>
      </c>
      <c r="B766" s="174" t="s">
        <v>327</v>
      </c>
      <c r="C766" s="174" t="s">
        <v>328</v>
      </c>
      <c r="D766" s="175" t="s">
        <v>1054</v>
      </c>
      <c r="E766" s="176" t="s">
        <v>1055</v>
      </c>
      <c r="F766" s="174" t="s">
        <v>95</v>
      </c>
      <c r="G766" s="177">
        <v>67.62</v>
      </c>
      <c r="H766" s="178"/>
      <c r="I766" s="178">
        <f>ROUND(G766*H766,2)</f>
        <v>0</v>
      </c>
      <c r="J766" s="179">
        <v>0.0042</v>
      </c>
      <c r="K766" s="177">
        <f>G766*J766</f>
        <v>0.284004</v>
      </c>
      <c r="L766" s="179">
        <v>0</v>
      </c>
      <c r="M766" s="177">
        <f>G766*L766</f>
        <v>0</v>
      </c>
      <c r="N766" s="187" t="s">
        <v>2203</v>
      </c>
      <c r="O766" s="180">
        <v>32</v>
      </c>
      <c r="P766" s="175" t="s">
        <v>96</v>
      </c>
    </row>
    <row r="767" spans="1:16" s="16" customFormat="1" ht="24" customHeight="1">
      <c r="A767" s="162" t="s">
        <v>1056</v>
      </c>
      <c r="B767" s="162" t="s">
        <v>91</v>
      </c>
      <c r="C767" s="162" t="s">
        <v>1000</v>
      </c>
      <c r="D767" s="16" t="s">
        <v>1057</v>
      </c>
      <c r="E767" s="163" t="s">
        <v>1058</v>
      </c>
      <c r="F767" s="162" t="s">
        <v>95</v>
      </c>
      <c r="G767" s="164">
        <v>2189.88</v>
      </c>
      <c r="H767" s="165"/>
      <c r="I767" s="165">
        <f>ROUND(G767*H767,2)</f>
        <v>0</v>
      </c>
      <c r="J767" s="166">
        <v>0.00012</v>
      </c>
      <c r="K767" s="164">
        <f>G767*J767</f>
        <v>0.2627856</v>
      </c>
      <c r="L767" s="166">
        <v>0</v>
      </c>
      <c r="M767" s="164">
        <f>G767*L767</f>
        <v>0</v>
      </c>
      <c r="N767" s="187" t="s">
        <v>2203</v>
      </c>
      <c r="O767" s="167">
        <v>16</v>
      </c>
      <c r="P767" s="16" t="s">
        <v>96</v>
      </c>
    </row>
    <row r="768" spans="4:18" s="16" customFormat="1" ht="15.75" customHeight="1">
      <c r="D768" s="170"/>
      <c r="E768" s="170" t="s">
        <v>1059</v>
      </c>
      <c r="G768" s="171">
        <v>1824.9</v>
      </c>
      <c r="P768" s="170" t="s">
        <v>96</v>
      </c>
      <c r="Q768" s="170" t="s">
        <v>96</v>
      </c>
      <c r="R768" s="170" t="s">
        <v>98</v>
      </c>
    </row>
    <row r="769" spans="4:18" s="16" customFormat="1" ht="15.75" customHeight="1">
      <c r="D769" s="170"/>
      <c r="E769" s="170" t="s">
        <v>1060</v>
      </c>
      <c r="G769" s="171">
        <v>364.98</v>
      </c>
      <c r="P769" s="170" t="s">
        <v>96</v>
      </c>
      <c r="Q769" s="170" t="s">
        <v>96</v>
      </c>
      <c r="R769" s="170" t="s">
        <v>98</v>
      </c>
    </row>
    <row r="770" spans="4:18" s="16" customFormat="1" ht="15.75" customHeight="1">
      <c r="D770" s="172"/>
      <c r="E770" s="172" t="s">
        <v>101</v>
      </c>
      <c r="G770" s="173">
        <v>2189.88</v>
      </c>
      <c r="P770" s="172" t="s">
        <v>96</v>
      </c>
      <c r="Q770" s="172" t="s">
        <v>102</v>
      </c>
      <c r="R770" s="172" t="s">
        <v>98</v>
      </c>
    </row>
    <row r="771" spans="1:16" s="16" customFormat="1" ht="13.5" customHeight="1">
      <c r="A771" s="162" t="s">
        <v>1061</v>
      </c>
      <c r="B771" s="162" t="s">
        <v>91</v>
      </c>
      <c r="C771" s="162" t="s">
        <v>1000</v>
      </c>
      <c r="D771" s="16" t="s">
        <v>1062</v>
      </c>
      <c r="E771" s="163" t="s">
        <v>1063</v>
      </c>
      <c r="F771" s="162" t="s">
        <v>41</v>
      </c>
      <c r="G771" s="164">
        <v>26968.001</v>
      </c>
      <c r="H771" s="165"/>
      <c r="I771" s="165">
        <f>ROUND(G771*H771,2)</f>
        <v>0</v>
      </c>
      <c r="J771" s="166">
        <v>0</v>
      </c>
      <c r="K771" s="164">
        <f>G771*J771</f>
        <v>0</v>
      </c>
      <c r="L771" s="166">
        <v>0</v>
      </c>
      <c r="M771" s="164">
        <f>G771*L771</f>
        <v>0</v>
      </c>
      <c r="N771" s="187" t="s">
        <v>2202</v>
      </c>
      <c r="O771" s="167">
        <v>16</v>
      </c>
      <c r="P771" s="16" t="s">
        <v>96</v>
      </c>
    </row>
    <row r="772" spans="2:16" s="134" customFormat="1" ht="12.75" customHeight="1">
      <c r="B772" s="139" t="s">
        <v>49</v>
      </c>
      <c r="D772" s="140" t="s">
        <v>1064</v>
      </c>
      <c r="E772" s="140" t="s">
        <v>1065</v>
      </c>
      <c r="I772" s="141">
        <f>SUM(I773:I789)</f>
        <v>0</v>
      </c>
      <c r="K772" s="142">
        <f>SUM(K773:K789)</f>
        <v>0</v>
      </c>
      <c r="M772" s="142">
        <f>SUM(M773:M789)</f>
        <v>2.08433</v>
      </c>
      <c r="P772" s="140" t="s">
        <v>89</v>
      </c>
    </row>
    <row r="773" spans="1:16" s="16" customFormat="1" ht="13.5" customHeight="1">
      <c r="A773" s="162" t="s">
        <v>1066</v>
      </c>
      <c r="B773" s="162" t="s">
        <v>91</v>
      </c>
      <c r="C773" s="162" t="s">
        <v>1067</v>
      </c>
      <c r="D773" s="16" t="s">
        <v>1068</v>
      </c>
      <c r="E773" s="163" t="s">
        <v>1069</v>
      </c>
      <c r="F773" s="162" t="s">
        <v>258</v>
      </c>
      <c r="G773" s="164">
        <v>27</v>
      </c>
      <c r="H773" s="165"/>
      <c r="I773" s="165">
        <f>ROUND(G773*H773,2)</f>
        <v>0</v>
      </c>
      <c r="J773" s="166">
        <v>0</v>
      </c>
      <c r="K773" s="164">
        <f>G773*J773</f>
        <v>0</v>
      </c>
      <c r="L773" s="166">
        <v>0.01933</v>
      </c>
      <c r="M773" s="164">
        <f>G773*L773</f>
        <v>0.52191</v>
      </c>
      <c r="N773" s="187" t="s">
        <v>2202</v>
      </c>
      <c r="O773" s="167">
        <v>16</v>
      </c>
      <c r="P773" s="16" t="s">
        <v>96</v>
      </c>
    </row>
    <row r="774" spans="4:18" s="16" customFormat="1" ht="15.75" customHeight="1">
      <c r="D774" s="168"/>
      <c r="E774" s="168" t="s">
        <v>240</v>
      </c>
      <c r="G774" s="169"/>
      <c r="P774" s="168" t="s">
        <v>96</v>
      </c>
      <c r="Q774" s="168" t="s">
        <v>89</v>
      </c>
      <c r="R774" s="168" t="s">
        <v>98</v>
      </c>
    </row>
    <row r="775" spans="4:18" s="16" customFormat="1" ht="15.75" customHeight="1">
      <c r="D775" s="170"/>
      <c r="E775" s="170" t="s">
        <v>1070</v>
      </c>
      <c r="G775" s="171">
        <v>27</v>
      </c>
      <c r="P775" s="170" t="s">
        <v>96</v>
      </c>
      <c r="Q775" s="170" t="s">
        <v>96</v>
      </c>
      <c r="R775" s="170" t="s">
        <v>98</v>
      </c>
    </row>
    <row r="776" spans="4:18" s="16" customFormat="1" ht="15.75" customHeight="1">
      <c r="D776" s="172"/>
      <c r="E776" s="172" t="s">
        <v>101</v>
      </c>
      <c r="G776" s="173">
        <v>27</v>
      </c>
      <c r="P776" s="172" t="s">
        <v>96</v>
      </c>
      <c r="Q776" s="172" t="s">
        <v>102</v>
      </c>
      <c r="R776" s="172" t="s">
        <v>98</v>
      </c>
    </row>
    <row r="777" spans="1:16" s="16" customFormat="1" ht="13.5" customHeight="1">
      <c r="A777" s="162" t="s">
        <v>1071</v>
      </c>
      <c r="B777" s="162" t="s">
        <v>91</v>
      </c>
      <c r="C777" s="162" t="s">
        <v>1067</v>
      </c>
      <c r="D777" s="16" t="s">
        <v>1072</v>
      </c>
      <c r="E777" s="163" t="s">
        <v>1073</v>
      </c>
      <c r="F777" s="162" t="s">
        <v>258</v>
      </c>
      <c r="G777" s="164">
        <v>10</v>
      </c>
      <c r="H777" s="165"/>
      <c r="I777" s="165">
        <f>ROUND(G777*H777,2)</f>
        <v>0</v>
      </c>
      <c r="J777" s="166">
        <v>0</v>
      </c>
      <c r="K777" s="164">
        <f>G777*J777</f>
        <v>0</v>
      </c>
      <c r="L777" s="166">
        <v>0.03968</v>
      </c>
      <c r="M777" s="164">
        <f>G777*L777</f>
        <v>0.3968</v>
      </c>
      <c r="N777" s="187" t="s">
        <v>2202</v>
      </c>
      <c r="O777" s="167">
        <v>16</v>
      </c>
      <c r="P777" s="16" t="s">
        <v>96</v>
      </c>
    </row>
    <row r="778" spans="4:18" s="16" customFormat="1" ht="15.75" customHeight="1">
      <c r="D778" s="168"/>
      <c r="E778" s="168" t="s">
        <v>240</v>
      </c>
      <c r="G778" s="169"/>
      <c r="P778" s="168" t="s">
        <v>96</v>
      </c>
      <c r="Q778" s="168" t="s">
        <v>89</v>
      </c>
      <c r="R778" s="168" t="s">
        <v>98</v>
      </c>
    </row>
    <row r="779" spans="4:18" s="16" customFormat="1" ht="15.75" customHeight="1">
      <c r="D779" s="170"/>
      <c r="E779" s="170" t="s">
        <v>1074</v>
      </c>
      <c r="G779" s="171">
        <v>10</v>
      </c>
      <c r="P779" s="170" t="s">
        <v>96</v>
      </c>
      <c r="Q779" s="170" t="s">
        <v>96</v>
      </c>
      <c r="R779" s="170" t="s">
        <v>98</v>
      </c>
    </row>
    <row r="780" spans="4:18" s="16" customFormat="1" ht="15.75" customHeight="1">
      <c r="D780" s="172"/>
      <c r="E780" s="172" t="s">
        <v>101</v>
      </c>
      <c r="G780" s="173">
        <v>10</v>
      </c>
      <c r="P780" s="172" t="s">
        <v>96</v>
      </c>
      <c r="Q780" s="172" t="s">
        <v>102</v>
      </c>
      <c r="R780" s="172" t="s">
        <v>98</v>
      </c>
    </row>
    <row r="781" spans="1:16" s="16" customFormat="1" ht="13.5" customHeight="1">
      <c r="A781" s="162" t="s">
        <v>1075</v>
      </c>
      <c r="B781" s="162" t="s">
        <v>91</v>
      </c>
      <c r="C781" s="162" t="s">
        <v>1067</v>
      </c>
      <c r="D781" s="16" t="s">
        <v>1076</v>
      </c>
      <c r="E781" s="163" t="s">
        <v>1077</v>
      </c>
      <c r="F781" s="162" t="s">
        <v>258</v>
      </c>
      <c r="G781" s="164">
        <v>57</v>
      </c>
      <c r="H781" s="165"/>
      <c r="I781" s="165">
        <f>ROUND(G781*H781,2)</f>
        <v>0</v>
      </c>
      <c r="J781" s="166">
        <v>0</v>
      </c>
      <c r="K781" s="164">
        <f>G781*J781</f>
        <v>0</v>
      </c>
      <c r="L781" s="166">
        <v>0.01946</v>
      </c>
      <c r="M781" s="164">
        <f>G781*L781</f>
        <v>1.10922</v>
      </c>
      <c r="N781" s="187" t="s">
        <v>2202</v>
      </c>
      <c r="O781" s="167">
        <v>16</v>
      </c>
      <c r="P781" s="16" t="s">
        <v>96</v>
      </c>
    </row>
    <row r="782" spans="4:18" s="16" customFormat="1" ht="15.75" customHeight="1">
      <c r="D782" s="168"/>
      <c r="E782" s="168" t="s">
        <v>240</v>
      </c>
      <c r="G782" s="169"/>
      <c r="P782" s="168" t="s">
        <v>96</v>
      </c>
      <c r="Q782" s="168" t="s">
        <v>89</v>
      </c>
      <c r="R782" s="168" t="s">
        <v>98</v>
      </c>
    </row>
    <row r="783" spans="4:18" s="16" customFormat="1" ht="15.75" customHeight="1">
      <c r="D783" s="170"/>
      <c r="E783" s="170" t="s">
        <v>1078</v>
      </c>
      <c r="G783" s="171">
        <v>57</v>
      </c>
      <c r="P783" s="170" t="s">
        <v>96</v>
      </c>
      <c r="Q783" s="170" t="s">
        <v>96</v>
      </c>
      <c r="R783" s="170" t="s">
        <v>98</v>
      </c>
    </row>
    <row r="784" spans="4:18" s="16" customFormat="1" ht="15.75" customHeight="1">
      <c r="D784" s="172"/>
      <c r="E784" s="172" t="s">
        <v>101</v>
      </c>
      <c r="G784" s="173">
        <v>57</v>
      </c>
      <c r="P784" s="172" t="s">
        <v>96</v>
      </c>
      <c r="Q784" s="172" t="s">
        <v>102</v>
      </c>
      <c r="R784" s="172" t="s">
        <v>98</v>
      </c>
    </row>
    <row r="785" spans="1:16" s="16" customFormat="1" ht="13.5" customHeight="1">
      <c r="A785" s="162" t="s">
        <v>1079</v>
      </c>
      <c r="B785" s="162" t="s">
        <v>91</v>
      </c>
      <c r="C785" s="162" t="s">
        <v>1067</v>
      </c>
      <c r="D785" s="16" t="s">
        <v>1080</v>
      </c>
      <c r="E785" s="163" t="s">
        <v>1081</v>
      </c>
      <c r="F785" s="162" t="s">
        <v>258</v>
      </c>
      <c r="G785" s="164">
        <v>3</v>
      </c>
      <c r="H785" s="165"/>
      <c r="I785" s="165">
        <f>ROUND(G785*H785,2)</f>
        <v>0</v>
      </c>
      <c r="J785" s="166">
        <v>0</v>
      </c>
      <c r="K785" s="164">
        <f>G785*J785</f>
        <v>0</v>
      </c>
      <c r="L785" s="166">
        <v>0.0188</v>
      </c>
      <c r="M785" s="164">
        <f>G785*L785</f>
        <v>0.056400000000000006</v>
      </c>
      <c r="N785" s="187" t="s">
        <v>2202</v>
      </c>
      <c r="O785" s="167">
        <v>16</v>
      </c>
      <c r="P785" s="16" t="s">
        <v>96</v>
      </c>
    </row>
    <row r="786" spans="4:18" s="16" customFormat="1" ht="15.75" customHeight="1">
      <c r="D786" s="168"/>
      <c r="E786" s="168" t="s">
        <v>240</v>
      </c>
      <c r="G786" s="169"/>
      <c r="P786" s="168" t="s">
        <v>96</v>
      </c>
      <c r="Q786" s="168" t="s">
        <v>89</v>
      </c>
      <c r="R786" s="168" t="s">
        <v>98</v>
      </c>
    </row>
    <row r="787" spans="4:18" s="16" customFormat="1" ht="15.75" customHeight="1">
      <c r="D787" s="170"/>
      <c r="E787" s="170" t="s">
        <v>1082</v>
      </c>
      <c r="G787" s="171">
        <v>3</v>
      </c>
      <c r="P787" s="170" t="s">
        <v>96</v>
      </c>
      <c r="Q787" s="170" t="s">
        <v>96</v>
      </c>
      <c r="R787" s="170" t="s">
        <v>98</v>
      </c>
    </row>
    <row r="788" spans="4:18" s="16" customFormat="1" ht="15.75" customHeight="1">
      <c r="D788" s="172"/>
      <c r="E788" s="172" t="s">
        <v>101</v>
      </c>
      <c r="G788" s="173">
        <v>3</v>
      </c>
      <c r="P788" s="172" t="s">
        <v>96</v>
      </c>
      <c r="Q788" s="172" t="s">
        <v>102</v>
      </c>
      <c r="R788" s="172" t="s">
        <v>98</v>
      </c>
    </row>
    <row r="789" spans="1:16" s="16" customFormat="1" ht="13.5" customHeight="1">
      <c r="A789" s="162" t="s">
        <v>1083</v>
      </c>
      <c r="B789" s="162" t="s">
        <v>91</v>
      </c>
      <c r="C789" s="162" t="s">
        <v>1067</v>
      </c>
      <c r="D789" s="16" t="s">
        <v>1084</v>
      </c>
      <c r="E789" s="163" t="s">
        <v>1085</v>
      </c>
      <c r="F789" s="162" t="s">
        <v>41</v>
      </c>
      <c r="G789" s="164">
        <v>119.744</v>
      </c>
      <c r="H789" s="165"/>
      <c r="I789" s="165">
        <f>ROUND(G789*H789,2)</f>
        <v>0</v>
      </c>
      <c r="J789" s="166">
        <v>0</v>
      </c>
      <c r="K789" s="164">
        <f>G789*J789</f>
        <v>0</v>
      </c>
      <c r="L789" s="166">
        <v>0</v>
      </c>
      <c r="M789" s="164">
        <f>G789*L789</f>
        <v>0</v>
      </c>
      <c r="N789" s="187" t="s">
        <v>2202</v>
      </c>
      <c r="O789" s="167">
        <v>16</v>
      </c>
      <c r="P789" s="16" t="s">
        <v>96</v>
      </c>
    </row>
    <row r="790" spans="2:16" s="134" customFormat="1" ht="12.75" customHeight="1">
      <c r="B790" s="139" t="s">
        <v>49</v>
      </c>
      <c r="D790" s="140" t="s">
        <v>1086</v>
      </c>
      <c r="E790" s="140" t="s">
        <v>1087</v>
      </c>
      <c r="I790" s="141">
        <f>SUM(I791:I880)</f>
        <v>0</v>
      </c>
      <c r="K790" s="142">
        <f>SUM(K791:K880)</f>
        <v>224.89312688</v>
      </c>
      <c r="M790" s="142">
        <f>SUM(M791:M880)</f>
        <v>228.41559999999998</v>
      </c>
      <c r="P790" s="140" t="s">
        <v>89</v>
      </c>
    </row>
    <row r="791" spans="1:16" s="16" customFormat="1" ht="24" customHeight="1">
      <c r="A791" s="162" t="s">
        <v>819</v>
      </c>
      <c r="B791" s="162" t="s">
        <v>91</v>
      </c>
      <c r="C791" s="162" t="s">
        <v>1086</v>
      </c>
      <c r="D791" s="16" t="s">
        <v>1088</v>
      </c>
      <c r="E791" s="163" t="s">
        <v>1089</v>
      </c>
      <c r="F791" s="162" t="s">
        <v>301</v>
      </c>
      <c r="G791" s="164">
        <v>2318.173</v>
      </c>
      <c r="H791" s="165"/>
      <c r="I791" s="165">
        <f>ROUND(G791*H791,2)</f>
        <v>0</v>
      </c>
      <c r="J791" s="166">
        <v>0</v>
      </c>
      <c r="K791" s="164">
        <f>G791*J791</f>
        <v>0</v>
      </c>
      <c r="L791" s="166">
        <v>0</v>
      </c>
      <c r="M791" s="164">
        <f>G791*L791</f>
        <v>0</v>
      </c>
      <c r="N791" s="187" t="s">
        <v>2203</v>
      </c>
      <c r="O791" s="167">
        <v>16</v>
      </c>
      <c r="P791" s="16" t="s">
        <v>96</v>
      </c>
    </row>
    <row r="792" spans="4:18" s="16" customFormat="1" ht="15.75" customHeight="1">
      <c r="D792" s="168"/>
      <c r="E792" s="168" t="s">
        <v>237</v>
      </c>
      <c r="G792" s="169"/>
      <c r="P792" s="168" t="s">
        <v>96</v>
      </c>
      <c r="Q792" s="168" t="s">
        <v>89</v>
      </c>
      <c r="R792" s="168" t="s">
        <v>98</v>
      </c>
    </row>
    <row r="793" spans="4:18" s="16" customFormat="1" ht="15.75" customHeight="1">
      <c r="D793" s="168"/>
      <c r="E793" s="168" t="s">
        <v>1090</v>
      </c>
      <c r="G793" s="169"/>
      <c r="P793" s="168" t="s">
        <v>96</v>
      </c>
      <c r="Q793" s="168" t="s">
        <v>89</v>
      </c>
      <c r="R793" s="168" t="s">
        <v>98</v>
      </c>
    </row>
    <row r="794" spans="4:18" s="16" customFormat="1" ht="15.75" customHeight="1">
      <c r="D794" s="168"/>
      <c r="E794" s="168" t="s">
        <v>1091</v>
      </c>
      <c r="G794" s="169"/>
      <c r="P794" s="168" t="s">
        <v>96</v>
      </c>
      <c r="Q794" s="168" t="s">
        <v>89</v>
      </c>
      <c r="R794" s="168" t="s">
        <v>98</v>
      </c>
    </row>
    <row r="795" spans="4:18" s="16" customFormat="1" ht="15.75" customHeight="1">
      <c r="D795" s="170"/>
      <c r="E795" s="170" t="s">
        <v>1092</v>
      </c>
      <c r="G795" s="171">
        <v>1454.046</v>
      </c>
      <c r="P795" s="170" t="s">
        <v>96</v>
      </c>
      <c r="Q795" s="170" t="s">
        <v>96</v>
      </c>
      <c r="R795" s="170" t="s">
        <v>98</v>
      </c>
    </row>
    <row r="796" spans="4:18" s="16" customFormat="1" ht="15.75" customHeight="1">
      <c r="D796" s="170"/>
      <c r="E796" s="170" t="s">
        <v>1093</v>
      </c>
      <c r="G796" s="171">
        <v>864.127</v>
      </c>
      <c r="P796" s="170" t="s">
        <v>96</v>
      </c>
      <c r="Q796" s="170" t="s">
        <v>96</v>
      </c>
      <c r="R796" s="170" t="s">
        <v>98</v>
      </c>
    </row>
    <row r="797" spans="4:18" s="16" customFormat="1" ht="15.75" customHeight="1">
      <c r="D797" s="172"/>
      <c r="E797" s="172" t="s">
        <v>101</v>
      </c>
      <c r="G797" s="173">
        <v>2318.173</v>
      </c>
      <c r="P797" s="172" t="s">
        <v>96</v>
      </c>
      <c r="Q797" s="172" t="s">
        <v>102</v>
      </c>
      <c r="R797" s="172" t="s">
        <v>98</v>
      </c>
    </row>
    <row r="798" spans="1:19" s="16" customFormat="1" ht="34.5" customHeight="1">
      <c r="A798" s="230" t="s">
        <v>1094</v>
      </c>
      <c r="B798" s="230" t="s">
        <v>327</v>
      </c>
      <c r="C798" s="230" t="s">
        <v>328</v>
      </c>
      <c r="D798" s="231" t="s">
        <v>1095</v>
      </c>
      <c r="E798" s="232" t="s">
        <v>1096</v>
      </c>
      <c r="F798" s="230" t="s">
        <v>122</v>
      </c>
      <c r="G798" s="233">
        <v>38.692</v>
      </c>
      <c r="H798" s="234"/>
      <c r="I798" s="234">
        <f>ROUND(G798*H798,2)</f>
        <v>0</v>
      </c>
      <c r="J798" s="235">
        <v>0.55</v>
      </c>
      <c r="K798" s="233">
        <f>G798*J798</f>
        <v>21.280600000000003</v>
      </c>
      <c r="L798" s="235">
        <v>0</v>
      </c>
      <c r="M798" s="233">
        <f>G798*L798</f>
        <v>0</v>
      </c>
      <c r="N798" s="204" t="s">
        <v>2203</v>
      </c>
      <c r="O798" s="180">
        <v>32</v>
      </c>
      <c r="P798" s="175" t="s">
        <v>96</v>
      </c>
      <c r="S798" s="192" t="s">
        <v>2237</v>
      </c>
    </row>
    <row r="799" spans="1:18" s="16" customFormat="1" ht="15.75" customHeight="1">
      <c r="A799" s="199"/>
      <c r="B799" s="199"/>
      <c r="C799" s="199"/>
      <c r="D799" s="205"/>
      <c r="E799" s="205" t="s">
        <v>1097</v>
      </c>
      <c r="F799" s="199"/>
      <c r="G799" s="206"/>
      <c r="H799" s="199"/>
      <c r="I799" s="199"/>
      <c r="J799" s="199"/>
      <c r="K799" s="199"/>
      <c r="L799" s="199"/>
      <c r="M799" s="199"/>
      <c r="N799" s="199"/>
      <c r="P799" s="168" t="s">
        <v>96</v>
      </c>
      <c r="Q799" s="168" t="s">
        <v>89</v>
      </c>
      <c r="R799" s="168" t="s">
        <v>98</v>
      </c>
    </row>
    <row r="800" spans="1:18" s="16" customFormat="1" ht="15.75" customHeight="1">
      <c r="A800" s="199"/>
      <c r="B800" s="199"/>
      <c r="C800" s="199"/>
      <c r="D800" s="207"/>
      <c r="E800" s="207" t="s">
        <v>1098</v>
      </c>
      <c r="F800" s="199"/>
      <c r="G800" s="208">
        <v>35.586</v>
      </c>
      <c r="H800" s="199"/>
      <c r="I800" s="199"/>
      <c r="J800" s="199"/>
      <c r="K800" s="199"/>
      <c r="L800" s="199"/>
      <c r="M800" s="199"/>
      <c r="N800" s="199"/>
      <c r="P800" s="170" t="s">
        <v>96</v>
      </c>
      <c r="Q800" s="170" t="s">
        <v>96</v>
      </c>
      <c r="R800" s="170" t="s">
        <v>98</v>
      </c>
    </row>
    <row r="801" spans="1:18" s="16" customFormat="1" ht="15.75" customHeight="1">
      <c r="A801" s="199"/>
      <c r="B801" s="199"/>
      <c r="C801" s="199"/>
      <c r="D801" s="207"/>
      <c r="E801" s="207" t="s">
        <v>1099</v>
      </c>
      <c r="F801" s="199"/>
      <c r="G801" s="208">
        <v>9.9958</v>
      </c>
      <c r="H801" s="199"/>
      <c r="I801" s="199"/>
      <c r="J801" s="199"/>
      <c r="K801" s="199"/>
      <c r="L801" s="199"/>
      <c r="M801" s="199"/>
      <c r="N801" s="199"/>
      <c r="P801" s="170" t="s">
        <v>96</v>
      </c>
      <c r="Q801" s="170" t="s">
        <v>96</v>
      </c>
      <c r="R801" s="170" t="s">
        <v>98</v>
      </c>
    </row>
    <row r="802" spans="1:18" s="16" customFormat="1" ht="15.75" customHeight="1">
      <c r="A802" s="199"/>
      <c r="B802" s="199"/>
      <c r="C802" s="199"/>
      <c r="D802" s="207"/>
      <c r="E802" s="207" t="s">
        <v>2235</v>
      </c>
      <c r="F802" s="199"/>
      <c r="G802" s="208">
        <v>-6.8904</v>
      </c>
      <c r="H802" s="199"/>
      <c r="I802" s="199"/>
      <c r="J802" s="199"/>
      <c r="K802" s="199"/>
      <c r="L802" s="199"/>
      <c r="M802" s="199"/>
      <c r="N802" s="199"/>
      <c r="P802" s="170"/>
      <c r="Q802" s="170"/>
      <c r="R802" s="170"/>
    </row>
    <row r="803" spans="1:18" s="16" customFormat="1" ht="15.75" customHeight="1">
      <c r="A803" s="199"/>
      <c r="B803" s="199"/>
      <c r="C803" s="199"/>
      <c r="D803" s="209"/>
      <c r="E803" s="209" t="s">
        <v>101</v>
      </c>
      <c r="F803" s="199"/>
      <c r="G803" s="210">
        <v>38.692</v>
      </c>
      <c r="H803" s="199"/>
      <c r="I803" s="199"/>
      <c r="J803" s="199"/>
      <c r="K803" s="199"/>
      <c r="L803" s="199"/>
      <c r="M803" s="199"/>
      <c r="N803" s="199"/>
      <c r="P803" s="172" t="s">
        <v>96</v>
      </c>
      <c r="Q803" s="172" t="s">
        <v>102</v>
      </c>
      <c r="R803" s="172" t="s">
        <v>98</v>
      </c>
    </row>
    <row r="804" spans="1:19" s="16" customFormat="1" ht="39" customHeight="1">
      <c r="A804" s="230" t="s">
        <v>2236</v>
      </c>
      <c r="B804" s="230" t="s">
        <v>327</v>
      </c>
      <c r="C804" s="230" t="s">
        <v>328</v>
      </c>
      <c r="D804" s="231" t="s">
        <v>1095</v>
      </c>
      <c r="E804" s="232" t="s">
        <v>1096</v>
      </c>
      <c r="F804" s="230" t="s">
        <v>122</v>
      </c>
      <c r="G804" s="233">
        <v>6.8904</v>
      </c>
      <c r="H804" s="234"/>
      <c r="I804" s="234">
        <f>ROUND(G804*H804,2)</f>
        <v>0</v>
      </c>
      <c r="J804" s="235">
        <v>0.55</v>
      </c>
      <c r="K804" s="233">
        <f>G804*J804</f>
        <v>3.78972</v>
      </c>
      <c r="L804" s="235">
        <v>0</v>
      </c>
      <c r="M804" s="233">
        <f>G804*L804</f>
        <v>0</v>
      </c>
      <c r="N804" s="204" t="s">
        <v>2203</v>
      </c>
      <c r="P804" s="172"/>
      <c r="Q804" s="172"/>
      <c r="R804" s="172"/>
      <c r="S804" s="192" t="s">
        <v>2237</v>
      </c>
    </row>
    <row r="805" spans="1:18" s="16" customFormat="1" ht="15.75" customHeight="1">
      <c r="A805" s="199"/>
      <c r="B805" s="199"/>
      <c r="C805" s="199"/>
      <c r="D805" s="205"/>
      <c r="E805" s="205" t="s">
        <v>1097</v>
      </c>
      <c r="F805" s="199"/>
      <c r="G805" s="206"/>
      <c r="H805" s="199"/>
      <c r="I805" s="199"/>
      <c r="J805" s="199"/>
      <c r="K805" s="199"/>
      <c r="L805" s="199"/>
      <c r="M805" s="199"/>
      <c r="N805" s="199"/>
      <c r="P805" s="172"/>
      <c r="Q805" s="172"/>
      <c r="R805" s="172"/>
    </row>
    <row r="806" spans="1:18" s="16" customFormat="1" ht="15.75" customHeight="1">
      <c r="A806" s="199"/>
      <c r="B806" s="199"/>
      <c r="C806" s="199"/>
      <c r="D806" s="205"/>
      <c r="E806" s="236" t="s">
        <v>2233</v>
      </c>
      <c r="F806" s="199"/>
      <c r="G806" s="206"/>
      <c r="H806" s="199"/>
      <c r="I806" s="199"/>
      <c r="J806" s="199"/>
      <c r="K806" s="199"/>
      <c r="L806" s="199"/>
      <c r="M806" s="199"/>
      <c r="N806" s="199"/>
      <c r="P806" s="172"/>
      <c r="Q806" s="172"/>
      <c r="R806" s="172"/>
    </row>
    <row r="807" spans="1:18" s="16" customFormat="1" ht="15.75" customHeight="1">
      <c r="A807" s="199"/>
      <c r="B807" s="199"/>
      <c r="C807" s="199"/>
      <c r="D807" s="207"/>
      <c r="E807" s="207" t="s">
        <v>2234</v>
      </c>
      <c r="F807" s="199"/>
      <c r="G807" s="208">
        <v>6.8904</v>
      </c>
      <c r="H807" s="199"/>
      <c r="I807" s="199"/>
      <c r="J807" s="199"/>
      <c r="K807" s="199"/>
      <c r="L807" s="199"/>
      <c r="M807" s="199"/>
      <c r="N807" s="199"/>
      <c r="P807" s="172"/>
      <c r="Q807" s="172"/>
      <c r="R807" s="172"/>
    </row>
    <row r="808" spans="1:18" s="16" customFormat="1" ht="15.75" customHeight="1">
      <c r="A808" s="199"/>
      <c r="B808" s="199"/>
      <c r="C808" s="199"/>
      <c r="D808" s="209"/>
      <c r="E808" s="209" t="s">
        <v>101</v>
      </c>
      <c r="F808" s="199"/>
      <c r="G808" s="210">
        <v>6.8904</v>
      </c>
      <c r="H808" s="199"/>
      <c r="I808" s="199"/>
      <c r="J808" s="199"/>
      <c r="K808" s="199"/>
      <c r="L808" s="199"/>
      <c r="M808" s="199"/>
      <c r="N808" s="199"/>
      <c r="P808" s="172"/>
      <c r="Q808" s="172"/>
      <c r="R808" s="172"/>
    </row>
    <row r="809" spans="1:16" s="16" customFormat="1" ht="24" customHeight="1">
      <c r="A809" s="162" t="s">
        <v>1100</v>
      </c>
      <c r="B809" s="162" t="s">
        <v>91</v>
      </c>
      <c r="C809" s="162" t="s">
        <v>1086</v>
      </c>
      <c r="D809" s="16" t="s">
        <v>1101</v>
      </c>
      <c r="E809" s="163" t="s">
        <v>1102</v>
      </c>
      <c r="F809" s="162" t="s">
        <v>301</v>
      </c>
      <c r="G809" s="164">
        <v>8693.976</v>
      </c>
      <c r="H809" s="165"/>
      <c r="I809" s="165">
        <f>ROUND(G809*H809,2)</f>
        <v>0</v>
      </c>
      <c r="J809" s="166">
        <v>0</v>
      </c>
      <c r="K809" s="164">
        <f>G809*J809</f>
        <v>0</v>
      </c>
      <c r="L809" s="166">
        <v>0</v>
      </c>
      <c r="M809" s="164">
        <f>G809*L809</f>
        <v>0</v>
      </c>
      <c r="N809" s="187" t="s">
        <v>2203</v>
      </c>
      <c r="O809" s="167">
        <v>16</v>
      </c>
      <c r="P809" s="16" t="s">
        <v>96</v>
      </c>
    </row>
    <row r="810" spans="4:18" s="16" customFormat="1" ht="15.75" customHeight="1">
      <c r="D810" s="168"/>
      <c r="E810" s="168" t="s">
        <v>237</v>
      </c>
      <c r="G810" s="169"/>
      <c r="P810" s="168" t="s">
        <v>96</v>
      </c>
      <c r="Q810" s="168" t="s">
        <v>89</v>
      </c>
      <c r="R810" s="168" t="s">
        <v>98</v>
      </c>
    </row>
    <row r="811" spans="4:18" s="16" customFormat="1" ht="15.75" customHeight="1">
      <c r="D811" s="170"/>
      <c r="E811" s="170" t="s">
        <v>1103</v>
      </c>
      <c r="G811" s="171">
        <v>4194.768</v>
      </c>
      <c r="P811" s="170" t="s">
        <v>96</v>
      </c>
      <c r="Q811" s="170" t="s">
        <v>96</v>
      </c>
      <c r="R811" s="170" t="s">
        <v>98</v>
      </c>
    </row>
    <row r="812" spans="4:18" s="16" customFormat="1" ht="15.75" customHeight="1">
      <c r="D812" s="170"/>
      <c r="E812" s="170" t="s">
        <v>1104</v>
      </c>
      <c r="G812" s="171">
        <v>4499.208</v>
      </c>
      <c r="P812" s="170" t="s">
        <v>96</v>
      </c>
      <c r="Q812" s="170" t="s">
        <v>96</v>
      </c>
      <c r="R812" s="170" t="s">
        <v>98</v>
      </c>
    </row>
    <row r="813" spans="4:18" s="16" customFormat="1" ht="15.75" customHeight="1">
      <c r="D813" s="172"/>
      <c r="E813" s="172" t="s">
        <v>101</v>
      </c>
      <c r="G813" s="173">
        <v>8693.976</v>
      </c>
      <c r="P813" s="172" t="s">
        <v>96</v>
      </c>
      <c r="Q813" s="172" t="s">
        <v>102</v>
      </c>
      <c r="R813" s="172" t="s">
        <v>98</v>
      </c>
    </row>
    <row r="814" spans="1:16" s="16" customFormat="1" ht="13.5" customHeight="1">
      <c r="A814" s="174" t="s">
        <v>1105</v>
      </c>
      <c r="B814" s="174" t="s">
        <v>327</v>
      </c>
      <c r="C814" s="174" t="s">
        <v>328</v>
      </c>
      <c r="D814" s="175" t="s">
        <v>1106</v>
      </c>
      <c r="E814" s="176" t="s">
        <v>1107</v>
      </c>
      <c r="F814" s="174" t="s">
        <v>122</v>
      </c>
      <c r="G814" s="177">
        <v>23.995</v>
      </c>
      <c r="H814" s="178"/>
      <c r="I814" s="178">
        <f>ROUND(G814*H814,2)</f>
        <v>0</v>
      </c>
      <c r="J814" s="179">
        <v>0.55</v>
      </c>
      <c r="K814" s="177">
        <f>G814*J814</f>
        <v>13.197250000000002</v>
      </c>
      <c r="L814" s="179">
        <v>0</v>
      </c>
      <c r="M814" s="177">
        <f>G814*L814</f>
        <v>0</v>
      </c>
      <c r="N814" s="187" t="s">
        <v>2203</v>
      </c>
      <c r="O814" s="180">
        <v>32</v>
      </c>
      <c r="P814" s="175" t="s">
        <v>96</v>
      </c>
    </row>
    <row r="815" spans="1:16" s="16" customFormat="1" ht="24" customHeight="1">
      <c r="A815" s="162" t="s">
        <v>1108</v>
      </c>
      <c r="B815" s="162" t="s">
        <v>91</v>
      </c>
      <c r="C815" s="162" t="s">
        <v>1086</v>
      </c>
      <c r="D815" s="16" t="s">
        <v>1109</v>
      </c>
      <c r="E815" s="163" t="s">
        <v>1110</v>
      </c>
      <c r="F815" s="162" t="s">
        <v>95</v>
      </c>
      <c r="G815" s="164">
        <v>1752.324</v>
      </c>
      <c r="H815" s="165"/>
      <c r="I815" s="165">
        <f>ROUND(G815*H815,2)</f>
        <v>0</v>
      </c>
      <c r="J815" s="166">
        <v>0.01622</v>
      </c>
      <c r="K815" s="164">
        <f>G815*J815</f>
        <v>28.42269528</v>
      </c>
      <c r="L815" s="166">
        <v>0</v>
      </c>
      <c r="M815" s="164">
        <f>G815*L815</f>
        <v>0</v>
      </c>
      <c r="N815" s="187" t="s">
        <v>2202</v>
      </c>
      <c r="O815" s="167">
        <v>16</v>
      </c>
      <c r="P815" s="16" t="s">
        <v>96</v>
      </c>
    </row>
    <row r="816" spans="4:18" s="16" customFormat="1" ht="15.75" customHeight="1">
      <c r="D816" s="168"/>
      <c r="E816" s="168" t="s">
        <v>237</v>
      </c>
      <c r="G816" s="169"/>
      <c r="P816" s="168" t="s">
        <v>96</v>
      </c>
      <c r="Q816" s="168" t="s">
        <v>89</v>
      </c>
      <c r="R816" s="168" t="s">
        <v>98</v>
      </c>
    </row>
    <row r="817" spans="4:18" s="16" customFormat="1" ht="15.75" customHeight="1">
      <c r="D817" s="170"/>
      <c r="E817" s="170" t="s">
        <v>1111</v>
      </c>
      <c r="G817" s="171">
        <v>303.324</v>
      </c>
      <c r="P817" s="170" t="s">
        <v>96</v>
      </c>
      <c r="Q817" s="170" t="s">
        <v>96</v>
      </c>
      <c r="R817" s="170" t="s">
        <v>98</v>
      </c>
    </row>
    <row r="818" spans="4:18" s="16" customFormat="1" ht="15.75" customHeight="1">
      <c r="D818" s="170"/>
      <c r="E818" s="170" t="s">
        <v>1112</v>
      </c>
      <c r="G818" s="171">
        <v>1449</v>
      </c>
      <c r="P818" s="170" t="s">
        <v>96</v>
      </c>
      <c r="Q818" s="170" t="s">
        <v>96</v>
      </c>
      <c r="R818" s="170" t="s">
        <v>98</v>
      </c>
    </row>
    <row r="819" spans="4:18" s="16" customFormat="1" ht="15.75" customHeight="1">
      <c r="D819" s="172"/>
      <c r="E819" s="172" t="s">
        <v>101</v>
      </c>
      <c r="G819" s="173">
        <v>1752.324</v>
      </c>
      <c r="P819" s="172" t="s">
        <v>96</v>
      </c>
      <c r="Q819" s="172" t="s">
        <v>102</v>
      </c>
      <c r="R819" s="172" t="s">
        <v>98</v>
      </c>
    </row>
    <row r="820" spans="1:16" s="16" customFormat="1" ht="24" customHeight="1">
      <c r="A820" s="162" t="s">
        <v>1113</v>
      </c>
      <c r="B820" s="162" t="s">
        <v>91</v>
      </c>
      <c r="C820" s="162" t="s">
        <v>1086</v>
      </c>
      <c r="D820" s="16" t="s">
        <v>1114</v>
      </c>
      <c r="E820" s="163" t="s">
        <v>1115</v>
      </c>
      <c r="F820" s="162" t="s">
        <v>95</v>
      </c>
      <c r="G820" s="164">
        <v>583.046</v>
      </c>
      <c r="H820" s="165"/>
      <c r="I820" s="165">
        <f>ROUND(G820*H820,2)</f>
        <v>0</v>
      </c>
      <c r="J820" s="166">
        <v>0</v>
      </c>
      <c r="K820" s="164">
        <f>G820*J820</f>
        <v>0</v>
      </c>
      <c r="L820" s="166">
        <v>0</v>
      </c>
      <c r="M820" s="164">
        <f>G820*L820</f>
        <v>0</v>
      </c>
      <c r="N820" s="187" t="s">
        <v>2202</v>
      </c>
      <c r="O820" s="167">
        <v>16</v>
      </c>
      <c r="P820" s="16" t="s">
        <v>96</v>
      </c>
    </row>
    <row r="821" spans="4:18" s="16" customFormat="1" ht="15.75" customHeight="1">
      <c r="D821" s="168"/>
      <c r="E821" s="168" t="s">
        <v>237</v>
      </c>
      <c r="G821" s="169"/>
      <c r="P821" s="168" t="s">
        <v>96</v>
      </c>
      <c r="Q821" s="168" t="s">
        <v>89</v>
      </c>
      <c r="R821" s="168" t="s">
        <v>98</v>
      </c>
    </row>
    <row r="822" spans="4:18" s="16" customFormat="1" ht="15.75" customHeight="1">
      <c r="D822" s="170"/>
      <c r="E822" s="170" t="s">
        <v>1116</v>
      </c>
      <c r="G822" s="171">
        <v>583.0462</v>
      </c>
      <c r="P822" s="170" t="s">
        <v>96</v>
      </c>
      <c r="Q822" s="170" t="s">
        <v>96</v>
      </c>
      <c r="R822" s="170" t="s">
        <v>98</v>
      </c>
    </row>
    <row r="823" spans="4:18" s="16" customFormat="1" ht="15.75" customHeight="1">
      <c r="D823" s="172"/>
      <c r="E823" s="172" t="s">
        <v>101</v>
      </c>
      <c r="G823" s="173">
        <v>583.0462</v>
      </c>
      <c r="P823" s="172" t="s">
        <v>96</v>
      </c>
      <c r="Q823" s="172" t="s">
        <v>102</v>
      </c>
      <c r="R823" s="172" t="s">
        <v>98</v>
      </c>
    </row>
    <row r="824" spans="1:16" s="16" customFormat="1" ht="24" customHeight="1">
      <c r="A824" s="174" t="s">
        <v>1117</v>
      </c>
      <c r="B824" s="174" t="s">
        <v>327</v>
      </c>
      <c r="C824" s="174" t="s">
        <v>328</v>
      </c>
      <c r="D824" s="175" t="s">
        <v>1118</v>
      </c>
      <c r="E824" s="176" t="s">
        <v>1119</v>
      </c>
      <c r="F824" s="174" t="s">
        <v>122</v>
      </c>
      <c r="G824" s="177">
        <v>20.115</v>
      </c>
      <c r="H824" s="178"/>
      <c r="I824" s="178">
        <f>ROUND(G824*H824,2)</f>
        <v>0</v>
      </c>
      <c r="J824" s="179">
        <v>0.55</v>
      </c>
      <c r="K824" s="177">
        <f>G824*J824</f>
        <v>11.06325</v>
      </c>
      <c r="L824" s="179">
        <v>0</v>
      </c>
      <c r="M824" s="177">
        <f>G824*L824</f>
        <v>0</v>
      </c>
      <c r="N824" s="187" t="s">
        <v>2203</v>
      </c>
      <c r="O824" s="180">
        <v>32</v>
      </c>
      <c r="P824" s="175" t="s">
        <v>96</v>
      </c>
    </row>
    <row r="825" spans="1:16" s="16" customFormat="1" ht="13.5" customHeight="1">
      <c r="A825" s="162" t="s">
        <v>1120</v>
      </c>
      <c r="B825" s="162" t="s">
        <v>91</v>
      </c>
      <c r="C825" s="162" t="s">
        <v>1086</v>
      </c>
      <c r="D825" s="16" t="s">
        <v>1121</v>
      </c>
      <c r="E825" s="163" t="s">
        <v>1122</v>
      </c>
      <c r="F825" s="162" t="s">
        <v>122</v>
      </c>
      <c r="G825" s="164">
        <v>86.692</v>
      </c>
      <c r="H825" s="165"/>
      <c r="I825" s="165">
        <f>ROUND(G825*H825,2)</f>
        <v>0</v>
      </c>
      <c r="J825" s="166">
        <v>0.02431</v>
      </c>
      <c r="K825" s="164">
        <f>G825*J825</f>
        <v>2.1074825199999996</v>
      </c>
      <c r="L825" s="166">
        <v>0</v>
      </c>
      <c r="M825" s="164">
        <f>G825*L825</f>
        <v>0</v>
      </c>
      <c r="N825" s="187" t="s">
        <v>2202</v>
      </c>
      <c r="O825" s="167">
        <v>16</v>
      </c>
      <c r="P825" s="16" t="s">
        <v>96</v>
      </c>
    </row>
    <row r="826" spans="1:16" s="16" customFormat="1" ht="13.5" customHeight="1">
      <c r="A826" s="162" t="s">
        <v>1123</v>
      </c>
      <c r="B826" s="162" t="s">
        <v>91</v>
      </c>
      <c r="C826" s="162" t="s">
        <v>1086</v>
      </c>
      <c r="D826" s="16" t="s">
        <v>1124</v>
      </c>
      <c r="E826" s="163" t="s">
        <v>1125</v>
      </c>
      <c r="F826" s="162" t="s">
        <v>95</v>
      </c>
      <c r="G826" s="164">
        <v>23.6</v>
      </c>
      <c r="H826" s="165"/>
      <c r="I826" s="165">
        <f>ROUND(G826*H826,2)</f>
        <v>0</v>
      </c>
      <c r="J826" s="166">
        <v>0.0267</v>
      </c>
      <c r="K826" s="164">
        <f>G826*J826</f>
        <v>0.6301200000000001</v>
      </c>
      <c r="L826" s="166">
        <v>0</v>
      </c>
      <c r="M826" s="164">
        <f>G826*L826</f>
        <v>0</v>
      </c>
      <c r="N826" s="187" t="s">
        <v>2202</v>
      </c>
      <c r="O826" s="167">
        <v>16</v>
      </c>
      <c r="P826" s="16" t="s">
        <v>96</v>
      </c>
    </row>
    <row r="827" spans="4:18" s="16" customFormat="1" ht="15.75" customHeight="1">
      <c r="D827" s="168"/>
      <c r="E827" s="168" t="s">
        <v>191</v>
      </c>
      <c r="G827" s="169"/>
      <c r="P827" s="168" t="s">
        <v>96</v>
      </c>
      <c r="Q827" s="168" t="s">
        <v>89</v>
      </c>
      <c r="R827" s="168" t="s">
        <v>98</v>
      </c>
    </row>
    <row r="828" spans="4:18" s="16" customFormat="1" ht="15.75" customHeight="1">
      <c r="D828" s="170"/>
      <c r="E828" s="170" t="s">
        <v>1126</v>
      </c>
      <c r="G828" s="171">
        <v>23.6</v>
      </c>
      <c r="P828" s="170" t="s">
        <v>96</v>
      </c>
      <c r="Q828" s="170" t="s">
        <v>96</v>
      </c>
      <c r="R828" s="170" t="s">
        <v>98</v>
      </c>
    </row>
    <row r="829" spans="4:18" s="16" customFormat="1" ht="15.75" customHeight="1">
      <c r="D829" s="172"/>
      <c r="E829" s="172" t="s">
        <v>101</v>
      </c>
      <c r="G829" s="173">
        <v>23.6</v>
      </c>
      <c r="P829" s="172" t="s">
        <v>96</v>
      </c>
      <c r="Q829" s="172" t="s">
        <v>102</v>
      </c>
      <c r="R829" s="172" t="s">
        <v>98</v>
      </c>
    </row>
    <row r="830" spans="1:16" s="16" customFormat="1" ht="13.5" customHeight="1">
      <c r="A830" s="162" t="s">
        <v>1127</v>
      </c>
      <c r="B830" s="162" t="s">
        <v>91</v>
      </c>
      <c r="C830" s="162" t="s">
        <v>1086</v>
      </c>
      <c r="D830" s="16" t="s">
        <v>1128</v>
      </c>
      <c r="E830" s="163" t="s">
        <v>1129</v>
      </c>
      <c r="F830" s="162" t="s">
        <v>95</v>
      </c>
      <c r="G830" s="164">
        <v>1821.5</v>
      </c>
      <c r="H830" s="165"/>
      <c r="I830" s="165">
        <f>ROUND(G830*H830,2)</f>
        <v>0</v>
      </c>
      <c r="J830" s="166">
        <v>0.0267</v>
      </c>
      <c r="K830" s="164">
        <f>G830*J830</f>
        <v>48.63405</v>
      </c>
      <c r="L830" s="166">
        <v>0</v>
      </c>
      <c r="M830" s="164">
        <f>G830*L830</f>
        <v>0</v>
      </c>
      <c r="N830" s="187" t="s">
        <v>2202</v>
      </c>
      <c r="O830" s="167">
        <v>16</v>
      </c>
      <c r="P830" s="16" t="s">
        <v>96</v>
      </c>
    </row>
    <row r="831" spans="4:18" s="16" customFormat="1" ht="15.75" customHeight="1">
      <c r="D831" s="168"/>
      <c r="E831" s="168" t="s">
        <v>191</v>
      </c>
      <c r="G831" s="169"/>
      <c r="P831" s="168" t="s">
        <v>96</v>
      </c>
      <c r="Q831" s="168" t="s">
        <v>89</v>
      </c>
      <c r="R831" s="168" t="s">
        <v>98</v>
      </c>
    </row>
    <row r="832" spans="4:18" s="16" customFormat="1" ht="15.75" customHeight="1">
      <c r="D832" s="170"/>
      <c r="E832" s="170" t="s">
        <v>1130</v>
      </c>
      <c r="G832" s="171">
        <v>1821.5</v>
      </c>
      <c r="P832" s="170" t="s">
        <v>96</v>
      </c>
      <c r="Q832" s="170" t="s">
        <v>96</v>
      </c>
      <c r="R832" s="170" t="s">
        <v>98</v>
      </c>
    </row>
    <row r="833" spans="4:18" s="16" customFormat="1" ht="15.75" customHeight="1">
      <c r="D833" s="172"/>
      <c r="E833" s="172" t="s">
        <v>101</v>
      </c>
      <c r="G833" s="173">
        <v>1821.5</v>
      </c>
      <c r="P833" s="172" t="s">
        <v>96</v>
      </c>
      <c r="Q833" s="172" t="s">
        <v>102</v>
      </c>
      <c r="R833" s="172" t="s">
        <v>98</v>
      </c>
    </row>
    <row r="834" spans="1:16" s="16" customFormat="1" ht="24" customHeight="1">
      <c r="A834" s="162" t="s">
        <v>1131</v>
      </c>
      <c r="B834" s="162" t="s">
        <v>91</v>
      </c>
      <c r="C834" s="162" t="s">
        <v>1086</v>
      </c>
      <c r="D834" s="16" t="s">
        <v>1132</v>
      </c>
      <c r="E834" s="163" t="s">
        <v>1133</v>
      </c>
      <c r="F834" s="162" t="s">
        <v>95</v>
      </c>
      <c r="G834" s="164">
        <v>148.3</v>
      </c>
      <c r="H834" s="165"/>
      <c r="I834" s="165">
        <f>ROUND(G834*H834,2)</f>
        <v>0</v>
      </c>
      <c r="J834" s="166">
        <v>0.01135</v>
      </c>
      <c r="K834" s="164">
        <f>G834*J834</f>
        <v>1.6832050000000003</v>
      </c>
      <c r="L834" s="166">
        <v>0</v>
      </c>
      <c r="M834" s="164">
        <f>G834*L834</f>
        <v>0</v>
      </c>
      <c r="N834" s="187" t="s">
        <v>2202</v>
      </c>
      <c r="O834" s="167">
        <v>16</v>
      </c>
      <c r="P834" s="16" t="s">
        <v>96</v>
      </c>
    </row>
    <row r="835" spans="4:18" s="16" customFormat="1" ht="15.75" customHeight="1">
      <c r="D835" s="170"/>
      <c r="E835" s="170" t="s">
        <v>1134</v>
      </c>
      <c r="G835" s="171">
        <v>148.3</v>
      </c>
      <c r="P835" s="170" t="s">
        <v>96</v>
      </c>
      <c r="Q835" s="170" t="s">
        <v>96</v>
      </c>
      <c r="R835" s="170" t="s">
        <v>98</v>
      </c>
    </row>
    <row r="836" spans="4:18" s="16" customFormat="1" ht="15.75" customHeight="1">
      <c r="D836" s="172"/>
      <c r="E836" s="172" t="s">
        <v>101</v>
      </c>
      <c r="G836" s="173">
        <v>148.3</v>
      </c>
      <c r="P836" s="172" t="s">
        <v>96</v>
      </c>
      <c r="Q836" s="172" t="s">
        <v>102</v>
      </c>
      <c r="R836" s="172" t="s">
        <v>98</v>
      </c>
    </row>
    <row r="837" spans="1:16" s="16" customFormat="1" ht="24" customHeight="1">
      <c r="A837" s="162" t="s">
        <v>1135</v>
      </c>
      <c r="B837" s="162" t="s">
        <v>91</v>
      </c>
      <c r="C837" s="162" t="s">
        <v>1086</v>
      </c>
      <c r="D837" s="16" t="s">
        <v>1136</v>
      </c>
      <c r="E837" s="163" t="s">
        <v>1137</v>
      </c>
      <c r="F837" s="162" t="s">
        <v>95</v>
      </c>
      <c r="G837" s="164">
        <v>124.4</v>
      </c>
      <c r="H837" s="165"/>
      <c r="I837" s="165">
        <f>ROUND(G837*H837,2)</f>
        <v>0</v>
      </c>
      <c r="J837" s="166">
        <v>0.01394</v>
      </c>
      <c r="K837" s="164">
        <f>G837*J837</f>
        <v>1.734136</v>
      </c>
      <c r="L837" s="166">
        <v>0</v>
      </c>
      <c r="M837" s="164">
        <f>G837*L837</f>
        <v>0</v>
      </c>
      <c r="N837" s="187" t="s">
        <v>2202</v>
      </c>
      <c r="O837" s="167">
        <v>16</v>
      </c>
      <c r="P837" s="16" t="s">
        <v>96</v>
      </c>
    </row>
    <row r="838" spans="4:18" s="16" customFormat="1" ht="15.75" customHeight="1">
      <c r="D838" s="170"/>
      <c r="E838" s="170" t="s">
        <v>1138</v>
      </c>
      <c r="G838" s="171">
        <v>124.4</v>
      </c>
      <c r="P838" s="170" t="s">
        <v>96</v>
      </c>
      <c r="Q838" s="170" t="s">
        <v>96</v>
      </c>
      <c r="R838" s="170" t="s">
        <v>98</v>
      </c>
    </row>
    <row r="839" spans="4:18" s="16" customFormat="1" ht="15.75" customHeight="1">
      <c r="D839" s="172"/>
      <c r="E839" s="172" t="s">
        <v>101</v>
      </c>
      <c r="G839" s="173">
        <v>124.4</v>
      </c>
      <c r="P839" s="172" t="s">
        <v>96</v>
      </c>
      <c r="Q839" s="172" t="s">
        <v>102</v>
      </c>
      <c r="R839" s="172" t="s">
        <v>98</v>
      </c>
    </row>
    <row r="840" spans="1:16" s="16" customFormat="1" ht="24" customHeight="1">
      <c r="A840" s="162" t="s">
        <v>1139</v>
      </c>
      <c r="B840" s="162" t="s">
        <v>91</v>
      </c>
      <c r="C840" s="162" t="s">
        <v>1086</v>
      </c>
      <c r="D840" s="16" t="s">
        <v>1140</v>
      </c>
      <c r="E840" s="163" t="s">
        <v>1141</v>
      </c>
      <c r="F840" s="162" t="s">
        <v>95</v>
      </c>
      <c r="G840" s="164">
        <v>4203.4</v>
      </c>
      <c r="H840" s="165"/>
      <c r="I840" s="165">
        <f>ROUND(G840*H840,2)</f>
        <v>0</v>
      </c>
      <c r="J840" s="166">
        <v>0.01578</v>
      </c>
      <c r="K840" s="164">
        <f>G840*J840</f>
        <v>66.329652</v>
      </c>
      <c r="L840" s="166">
        <v>0</v>
      </c>
      <c r="M840" s="164">
        <f>G840*L840</f>
        <v>0</v>
      </c>
      <c r="N840" s="187" t="s">
        <v>2202</v>
      </c>
      <c r="O840" s="167">
        <v>16</v>
      </c>
      <c r="P840" s="16" t="s">
        <v>96</v>
      </c>
    </row>
    <row r="841" spans="4:18" s="16" customFormat="1" ht="15.75" customHeight="1">
      <c r="D841" s="170"/>
      <c r="E841" s="170" t="s">
        <v>1142</v>
      </c>
      <c r="G841" s="171">
        <v>4203.4</v>
      </c>
      <c r="P841" s="170" t="s">
        <v>96</v>
      </c>
      <c r="Q841" s="170" t="s">
        <v>96</v>
      </c>
      <c r="R841" s="170" t="s">
        <v>98</v>
      </c>
    </row>
    <row r="842" spans="4:18" s="16" customFormat="1" ht="15.75" customHeight="1">
      <c r="D842" s="172"/>
      <c r="E842" s="172" t="s">
        <v>101</v>
      </c>
      <c r="G842" s="173">
        <v>4203.4</v>
      </c>
      <c r="P842" s="172" t="s">
        <v>96</v>
      </c>
      <c r="Q842" s="172" t="s">
        <v>102</v>
      </c>
      <c r="R842" s="172" t="s">
        <v>98</v>
      </c>
    </row>
    <row r="843" spans="1:16" s="16" customFormat="1" ht="24" customHeight="1">
      <c r="A843" s="162" t="s">
        <v>1143</v>
      </c>
      <c r="B843" s="162" t="s">
        <v>91</v>
      </c>
      <c r="C843" s="162" t="s">
        <v>1086</v>
      </c>
      <c r="D843" s="16" t="s">
        <v>1144</v>
      </c>
      <c r="E843" s="163" t="s">
        <v>1145</v>
      </c>
      <c r="F843" s="162" t="s">
        <v>95</v>
      </c>
      <c r="G843" s="164">
        <v>1526.8</v>
      </c>
      <c r="H843" s="165"/>
      <c r="I843" s="165">
        <f>ROUND(G843*H843,2)</f>
        <v>0</v>
      </c>
      <c r="J843" s="166">
        <v>0.01578</v>
      </c>
      <c r="K843" s="164">
        <f>G843*J843</f>
        <v>24.092903999999997</v>
      </c>
      <c r="L843" s="166">
        <v>0</v>
      </c>
      <c r="M843" s="164">
        <f>G843*L843</f>
        <v>0</v>
      </c>
      <c r="N843" s="187" t="s">
        <v>2203</v>
      </c>
      <c r="O843" s="167">
        <v>16</v>
      </c>
      <c r="P843" s="16" t="s">
        <v>96</v>
      </c>
    </row>
    <row r="844" spans="4:18" s="16" customFormat="1" ht="15.75" customHeight="1">
      <c r="D844" s="168"/>
      <c r="E844" s="168" t="s">
        <v>191</v>
      </c>
      <c r="G844" s="169"/>
      <c r="P844" s="168" t="s">
        <v>96</v>
      </c>
      <c r="Q844" s="168" t="s">
        <v>89</v>
      </c>
      <c r="R844" s="168" t="s">
        <v>98</v>
      </c>
    </row>
    <row r="845" spans="4:18" s="16" customFormat="1" ht="15.75" customHeight="1">
      <c r="D845" s="170"/>
      <c r="E845" s="170" t="s">
        <v>1146</v>
      </c>
      <c r="G845" s="171">
        <v>1526.8</v>
      </c>
      <c r="P845" s="170" t="s">
        <v>96</v>
      </c>
      <c r="Q845" s="170" t="s">
        <v>96</v>
      </c>
      <c r="R845" s="170" t="s">
        <v>98</v>
      </c>
    </row>
    <row r="846" spans="4:18" s="16" customFormat="1" ht="15.75" customHeight="1">
      <c r="D846" s="172"/>
      <c r="E846" s="172" t="s">
        <v>101</v>
      </c>
      <c r="G846" s="173">
        <v>1526.8</v>
      </c>
      <c r="P846" s="172" t="s">
        <v>96</v>
      </c>
      <c r="Q846" s="172" t="s">
        <v>102</v>
      </c>
      <c r="R846" s="172" t="s">
        <v>98</v>
      </c>
    </row>
    <row r="847" spans="1:16" s="16" customFormat="1" ht="13.5" customHeight="1">
      <c r="A847" s="162" t="s">
        <v>1147</v>
      </c>
      <c r="B847" s="162" t="s">
        <v>91</v>
      </c>
      <c r="C847" s="162" t="s">
        <v>1086</v>
      </c>
      <c r="D847" s="16" t="s">
        <v>1148</v>
      </c>
      <c r="E847" s="163" t="s">
        <v>1149</v>
      </c>
      <c r="F847" s="162" t="s">
        <v>95</v>
      </c>
      <c r="G847" s="164">
        <v>5854.2</v>
      </c>
      <c r="H847" s="165"/>
      <c r="I847" s="165">
        <f>ROUND(G847*H847,2)</f>
        <v>0</v>
      </c>
      <c r="J847" s="166">
        <v>0</v>
      </c>
      <c r="K847" s="164">
        <f>G847*J847</f>
        <v>0</v>
      </c>
      <c r="L847" s="166">
        <v>0.016</v>
      </c>
      <c r="M847" s="164">
        <f>G847*L847</f>
        <v>93.6672</v>
      </c>
      <c r="N847" s="187" t="s">
        <v>2202</v>
      </c>
      <c r="O847" s="167">
        <v>16</v>
      </c>
      <c r="P847" s="16" t="s">
        <v>96</v>
      </c>
    </row>
    <row r="848" spans="4:18" s="16" customFormat="1" ht="15.75" customHeight="1">
      <c r="D848" s="170"/>
      <c r="E848" s="170" t="s">
        <v>1150</v>
      </c>
      <c r="G848" s="171">
        <v>5854.2</v>
      </c>
      <c r="P848" s="170" t="s">
        <v>96</v>
      </c>
      <c r="Q848" s="170" t="s">
        <v>96</v>
      </c>
      <c r="R848" s="170" t="s">
        <v>98</v>
      </c>
    </row>
    <row r="849" spans="4:18" s="16" customFormat="1" ht="15.75" customHeight="1">
      <c r="D849" s="172"/>
      <c r="E849" s="172" t="s">
        <v>101</v>
      </c>
      <c r="G849" s="173">
        <v>5854.2</v>
      </c>
      <c r="P849" s="172" t="s">
        <v>96</v>
      </c>
      <c r="Q849" s="172" t="s">
        <v>102</v>
      </c>
      <c r="R849" s="172" t="s">
        <v>98</v>
      </c>
    </row>
    <row r="850" spans="1:16" s="16" customFormat="1" ht="13.5" customHeight="1">
      <c r="A850" s="162" t="s">
        <v>1151</v>
      </c>
      <c r="B850" s="162" t="s">
        <v>91</v>
      </c>
      <c r="C850" s="162" t="s">
        <v>1086</v>
      </c>
      <c r="D850" s="16" t="s">
        <v>1152</v>
      </c>
      <c r="E850" s="163" t="s">
        <v>1153</v>
      </c>
      <c r="F850" s="162" t="s">
        <v>95</v>
      </c>
      <c r="G850" s="164">
        <v>104.1</v>
      </c>
      <c r="H850" s="165"/>
      <c r="I850" s="165">
        <f>ROUND(G850*H850,2)</f>
        <v>0</v>
      </c>
      <c r="J850" s="166">
        <v>0</v>
      </c>
      <c r="K850" s="164">
        <f>G850*J850</f>
        <v>0</v>
      </c>
      <c r="L850" s="166">
        <v>0.024</v>
      </c>
      <c r="M850" s="164">
        <f>G850*L850</f>
        <v>2.4983999999999997</v>
      </c>
      <c r="N850" s="187" t="s">
        <v>2202</v>
      </c>
      <c r="O850" s="167">
        <v>16</v>
      </c>
      <c r="P850" s="16" t="s">
        <v>96</v>
      </c>
    </row>
    <row r="851" spans="4:18" s="16" customFormat="1" ht="15.75" customHeight="1">
      <c r="D851" s="170"/>
      <c r="E851" s="170" t="s">
        <v>1154</v>
      </c>
      <c r="G851" s="171">
        <v>104.1</v>
      </c>
      <c r="P851" s="170" t="s">
        <v>96</v>
      </c>
      <c r="Q851" s="170" t="s">
        <v>96</v>
      </c>
      <c r="R851" s="170" t="s">
        <v>98</v>
      </c>
    </row>
    <row r="852" spans="4:18" s="16" customFormat="1" ht="15.75" customHeight="1">
      <c r="D852" s="172"/>
      <c r="E852" s="172" t="s">
        <v>101</v>
      </c>
      <c r="G852" s="173">
        <v>104.1</v>
      </c>
      <c r="P852" s="172" t="s">
        <v>96</v>
      </c>
      <c r="Q852" s="172" t="s">
        <v>102</v>
      </c>
      <c r="R852" s="172" t="s">
        <v>98</v>
      </c>
    </row>
    <row r="853" spans="1:16" s="16" customFormat="1" ht="34.5" customHeight="1">
      <c r="A853" s="162" t="s">
        <v>1155</v>
      </c>
      <c r="B853" s="162" t="s">
        <v>91</v>
      </c>
      <c r="C853" s="162" t="s">
        <v>250</v>
      </c>
      <c r="D853" s="16" t="s">
        <v>1156</v>
      </c>
      <c r="E853" s="163" t="s">
        <v>1157</v>
      </c>
      <c r="F853" s="162" t="s">
        <v>95</v>
      </c>
      <c r="G853" s="164">
        <v>26.95</v>
      </c>
      <c r="H853" s="165"/>
      <c r="I853" s="165">
        <f>ROUND(G853*H853,2)</f>
        <v>0</v>
      </c>
      <c r="J853" s="166">
        <v>0</v>
      </c>
      <c r="K853" s="164">
        <f>G853*J853</f>
        <v>0</v>
      </c>
      <c r="L853" s="166">
        <v>0</v>
      </c>
      <c r="M853" s="164">
        <f>G853*L853</f>
        <v>0</v>
      </c>
      <c r="N853" s="187" t="s">
        <v>2203</v>
      </c>
      <c r="O853" s="167">
        <v>16</v>
      </c>
      <c r="P853" s="16" t="s">
        <v>96</v>
      </c>
    </row>
    <row r="854" spans="4:18" s="16" customFormat="1" ht="15.75" customHeight="1">
      <c r="D854" s="168"/>
      <c r="E854" s="168" t="s">
        <v>237</v>
      </c>
      <c r="G854" s="169"/>
      <c r="P854" s="168" t="s">
        <v>96</v>
      </c>
      <c r="Q854" s="168" t="s">
        <v>89</v>
      </c>
      <c r="R854" s="168" t="s">
        <v>98</v>
      </c>
    </row>
    <row r="855" spans="4:18" s="16" customFormat="1" ht="15.75" customHeight="1">
      <c r="D855" s="168"/>
      <c r="E855" s="168" t="s">
        <v>1158</v>
      </c>
      <c r="G855" s="169"/>
      <c r="P855" s="168" t="s">
        <v>96</v>
      </c>
      <c r="Q855" s="168" t="s">
        <v>89</v>
      </c>
      <c r="R855" s="168" t="s">
        <v>98</v>
      </c>
    </row>
    <row r="856" spans="4:18" s="16" customFormat="1" ht="15.75" customHeight="1">
      <c r="D856" s="170"/>
      <c r="E856" s="170" t="s">
        <v>1159</v>
      </c>
      <c r="G856" s="171">
        <v>26.95</v>
      </c>
      <c r="P856" s="170" t="s">
        <v>96</v>
      </c>
      <c r="Q856" s="170" t="s">
        <v>96</v>
      </c>
      <c r="R856" s="170" t="s">
        <v>98</v>
      </c>
    </row>
    <row r="857" spans="4:18" s="16" customFormat="1" ht="15.75" customHeight="1">
      <c r="D857" s="172"/>
      <c r="E857" s="172" t="s">
        <v>101</v>
      </c>
      <c r="G857" s="173">
        <v>26.95</v>
      </c>
      <c r="P857" s="172" t="s">
        <v>96</v>
      </c>
      <c r="Q857" s="172" t="s">
        <v>102</v>
      </c>
      <c r="R857" s="172" t="s">
        <v>98</v>
      </c>
    </row>
    <row r="858" spans="1:16" s="16" customFormat="1" ht="24" customHeight="1">
      <c r="A858" s="162" t="s">
        <v>1160</v>
      </c>
      <c r="B858" s="162" t="s">
        <v>91</v>
      </c>
      <c r="C858" s="162" t="s">
        <v>1086</v>
      </c>
      <c r="D858" s="16" t="s">
        <v>1161</v>
      </c>
      <c r="E858" s="163" t="s">
        <v>1162</v>
      </c>
      <c r="F858" s="162" t="s">
        <v>122</v>
      </c>
      <c r="G858" s="164">
        <v>66.125</v>
      </c>
      <c r="H858" s="165"/>
      <c r="I858" s="165">
        <f>ROUND(G858*H858,2)</f>
        <v>0</v>
      </c>
      <c r="J858" s="166">
        <v>0</v>
      </c>
      <c r="K858" s="164">
        <f>G858*J858</f>
        <v>0</v>
      </c>
      <c r="L858" s="166">
        <v>2</v>
      </c>
      <c r="M858" s="164">
        <f>G858*L858</f>
        <v>132.25</v>
      </c>
      <c r="N858" s="187" t="s">
        <v>2203</v>
      </c>
      <c r="O858" s="167">
        <v>16</v>
      </c>
      <c r="P858" s="16" t="s">
        <v>96</v>
      </c>
    </row>
    <row r="859" spans="4:18" s="16" customFormat="1" ht="15.75" customHeight="1">
      <c r="D859" s="168"/>
      <c r="E859" s="168" t="s">
        <v>240</v>
      </c>
      <c r="G859" s="169"/>
      <c r="P859" s="168" t="s">
        <v>96</v>
      </c>
      <c r="Q859" s="168" t="s">
        <v>89</v>
      </c>
      <c r="R859" s="168" t="s">
        <v>98</v>
      </c>
    </row>
    <row r="860" spans="4:18" s="16" customFormat="1" ht="15.75" customHeight="1">
      <c r="D860" s="170"/>
      <c r="E860" s="170" t="s">
        <v>1163</v>
      </c>
      <c r="G860" s="171">
        <v>66.125</v>
      </c>
      <c r="P860" s="170" t="s">
        <v>96</v>
      </c>
      <c r="Q860" s="170" t="s">
        <v>96</v>
      </c>
      <c r="R860" s="170" t="s">
        <v>98</v>
      </c>
    </row>
    <row r="861" spans="4:18" s="16" customFormat="1" ht="15.75" customHeight="1">
      <c r="D861" s="172"/>
      <c r="E861" s="172" t="s">
        <v>101</v>
      </c>
      <c r="G861" s="173">
        <v>66.125</v>
      </c>
      <c r="P861" s="172" t="s">
        <v>96</v>
      </c>
      <c r="Q861" s="172" t="s">
        <v>102</v>
      </c>
      <c r="R861" s="172" t="s">
        <v>98</v>
      </c>
    </row>
    <row r="862" spans="1:16" s="16" customFormat="1" ht="13.5" customHeight="1">
      <c r="A862" s="162" t="s">
        <v>1164</v>
      </c>
      <c r="B862" s="162" t="s">
        <v>91</v>
      </c>
      <c r="C862" s="162" t="s">
        <v>1086</v>
      </c>
      <c r="D862" s="16" t="s">
        <v>1165</v>
      </c>
      <c r="E862" s="163" t="s">
        <v>1166</v>
      </c>
      <c r="F862" s="162" t="s">
        <v>122</v>
      </c>
      <c r="G862" s="164">
        <v>69</v>
      </c>
      <c r="H862" s="165"/>
      <c r="I862" s="165">
        <f>ROUND(G862*H862,2)</f>
        <v>0</v>
      </c>
      <c r="J862" s="166">
        <v>0</v>
      </c>
      <c r="K862" s="164">
        <f>G862*J862</f>
        <v>0</v>
      </c>
      <c r="L862" s="166">
        <v>0</v>
      </c>
      <c r="M862" s="164">
        <f>G862*L862</f>
        <v>0</v>
      </c>
      <c r="N862" s="187" t="s">
        <v>2203</v>
      </c>
      <c r="O862" s="167">
        <v>16</v>
      </c>
      <c r="P862" s="16" t="s">
        <v>96</v>
      </c>
    </row>
    <row r="863" spans="4:18" s="16" customFormat="1" ht="15.75" customHeight="1">
      <c r="D863" s="168"/>
      <c r="E863" s="168" t="s">
        <v>1167</v>
      </c>
      <c r="G863" s="169"/>
      <c r="P863" s="168" t="s">
        <v>96</v>
      </c>
      <c r="Q863" s="168" t="s">
        <v>89</v>
      </c>
      <c r="R863" s="168" t="s">
        <v>98</v>
      </c>
    </row>
    <row r="864" spans="4:18" s="16" customFormat="1" ht="15.75" customHeight="1">
      <c r="D864" s="168"/>
      <c r="E864" s="168" t="s">
        <v>1168</v>
      </c>
      <c r="G864" s="169"/>
      <c r="P864" s="168" t="s">
        <v>96</v>
      </c>
      <c r="Q864" s="168" t="s">
        <v>89</v>
      </c>
      <c r="R864" s="168" t="s">
        <v>98</v>
      </c>
    </row>
    <row r="865" spans="4:18" s="16" customFormat="1" ht="15.75" customHeight="1">
      <c r="D865" s="168"/>
      <c r="E865" s="168" t="s">
        <v>1169</v>
      </c>
      <c r="G865" s="169"/>
      <c r="P865" s="168" t="s">
        <v>96</v>
      </c>
      <c r="Q865" s="168" t="s">
        <v>89</v>
      </c>
      <c r="R865" s="168" t="s">
        <v>98</v>
      </c>
    </row>
    <row r="866" spans="4:18" s="16" customFormat="1" ht="15.75" customHeight="1">
      <c r="D866" s="168"/>
      <c r="E866" s="168" t="s">
        <v>1170</v>
      </c>
      <c r="G866" s="169"/>
      <c r="P866" s="168" t="s">
        <v>96</v>
      </c>
      <c r="Q866" s="168" t="s">
        <v>89</v>
      </c>
      <c r="R866" s="168" t="s">
        <v>98</v>
      </c>
    </row>
    <row r="867" spans="4:18" s="16" customFormat="1" ht="15.75" customHeight="1">
      <c r="D867" s="170"/>
      <c r="E867" s="170" t="s">
        <v>1171</v>
      </c>
      <c r="G867" s="171">
        <v>69</v>
      </c>
      <c r="P867" s="170" t="s">
        <v>96</v>
      </c>
      <c r="Q867" s="170" t="s">
        <v>96</v>
      </c>
      <c r="R867" s="170" t="s">
        <v>98</v>
      </c>
    </row>
    <row r="868" spans="4:18" s="16" customFormat="1" ht="15.75" customHeight="1">
      <c r="D868" s="172"/>
      <c r="E868" s="172" t="s">
        <v>101</v>
      </c>
      <c r="G868" s="173">
        <v>69</v>
      </c>
      <c r="P868" s="172" t="s">
        <v>96</v>
      </c>
      <c r="Q868" s="172" t="s">
        <v>102</v>
      </c>
      <c r="R868" s="172" t="s">
        <v>98</v>
      </c>
    </row>
    <row r="869" spans="1:19" s="16" customFormat="1" ht="24" customHeight="1">
      <c r="A869" s="198" t="s">
        <v>1172</v>
      </c>
      <c r="B869" s="198" t="s">
        <v>91</v>
      </c>
      <c r="C869" s="198" t="s">
        <v>1086</v>
      </c>
      <c r="D869" s="199" t="s">
        <v>1173</v>
      </c>
      <c r="E869" s="200" t="s">
        <v>1174</v>
      </c>
      <c r="F869" s="198" t="s">
        <v>95</v>
      </c>
      <c r="G869" s="201">
        <v>83.457</v>
      </c>
      <c r="H869" s="202"/>
      <c r="I869" s="202">
        <f>ROUND(G869*H869,2)</f>
        <v>0</v>
      </c>
      <c r="J869" s="203">
        <v>0.01344</v>
      </c>
      <c r="K869" s="201">
        <f>G869*J869</f>
        <v>1.12166208</v>
      </c>
      <c r="L869" s="203">
        <v>0</v>
      </c>
      <c r="M869" s="201">
        <f>G869*L869</f>
        <v>0</v>
      </c>
      <c r="N869" s="204" t="s">
        <v>2203</v>
      </c>
      <c r="O869" s="167">
        <v>16</v>
      </c>
      <c r="P869" s="16" t="s">
        <v>96</v>
      </c>
      <c r="S869" s="192" t="s">
        <v>2227</v>
      </c>
    </row>
    <row r="870" spans="1:18" s="16" customFormat="1" ht="15.75" customHeight="1">
      <c r="A870" s="199"/>
      <c r="B870" s="199"/>
      <c r="C870" s="199"/>
      <c r="D870" s="205"/>
      <c r="E870" s="205" t="s">
        <v>225</v>
      </c>
      <c r="F870" s="199"/>
      <c r="G870" s="206"/>
      <c r="H870" s="199"/>
      <c r="I870" s="199"/>
      <c r="J870" s="199"/>
      <c r="K870" s="199"/>
      <c r="L870" s="199"/>
      <c r="M870" s="199"/>
      <c r="N870" s="199"/>
      <c r="P870" s="168" t="s">
        <v>96</v>
      </c>
      <c r="Q870" s="168" t="s">
        <v>89</v>
      </c>
      <c r="R870" s="168" t="s">
        <v>98</v>
      </c>
    </row>
    <row r="871" spans="1:18" s="16" customFormat="1" ht="15.75" customHeight="1">
      <c r="A871" s="199"/>
      <c r="B871" s="199"/>
      <c r="C871" s="199"/>
      <c r="D871" s="205"/>
      <c r="E871" s="205" t="s">
        <v>1175</v>
      </c>
      <c r="F871" s="199"/>
      <c r="G871" s="206"/>
      <c r="H871" s="199"/>
      <c r="I871" s="199"/>
      <c r="J871" s="199"/>
      <c r="K871" s="199"/>
      <c r="L871" s="199"/>
      <c r="M871" s="199"/>
      <c r="N871" s="199"/>
      <c r="P871" s="168" t="s">
        <v>96</v>
      </c>
      <c r="Q871" s="168" t="s">
        <v>89</v>
      </c>
      <c r="R871" s="168" t="s">
        <v>98</v>
      </c>
    </row>
    <row r="872" spans="1:18" s="16" customFormat="1" ht="15.75" customHeight="1">
      <c r="A872" s="199"/>
      <c r="B872" s="199"/>
      <c r="C872" s="199"/>
      <c r="D872" s="205"/>
      <c r="E872" s="205" t="s">
        <v>2226</v>
      </c>
      <c r="F872" s="199"/>
      <c r="G872" s="206"/>
      <c r="H872" s="199"/>
      <c r="I872" s="199"/>
      <c r="J872" s="199"/>
      <c r="K872" s="199"/>
      <c r="L872" s="199"/>
      <c r="M872" s="199"/>
      <c r="N872" s="199"/>
      <c r="P872" s="168"/>
      <c r="Q872" s="168"/>
      <c r="R872" s="168"/>
    </row>
    <row r="873" spans="1:18" s="16" customFormat="1" ht="15.75" customHeight="1">
      <c r="A873" s="199"/>
      <c r="B873" s="199"/>
      <c r="C873" s="199"/>
      <c r="D873" s="207"/>
      <c r="E873" s="207" t="s">
        <v>1176</v>
      </c>
      <c r="F873" s="199"/>
      <c r="G873" s="208">
        <v>83.457</v>
      </c>
      <c r="H873" s="199"/>
      <c r="I873" s="199"/>
      <c r="J873" s="199"/>
      <c r="K873" s="199"/>
      <c r="L873" s="199"/>
      <c r="M873" s="199"/>
      <c r="N873" s="199"/>
      <c r="P873" s="170" t="s">
        <v>96</v>
      </c>
      <c r="Q873" s="170" t="s">
        <v>96</v>
      </c>
      <c r="R873" s="170" t="s">
        <v>98</v>
      </c>
    </row>
    <row r="874" spans="1:18" s="16" customFormat="1" ht="15.75" customHeight="1">
      <c r="A874" s="199"/>
      <c r="B874" s="199"/>
      <c r="C874" s="199"/>
      <c r="D874" s="209"/>
      <c r="E874" s="209" t="s">
        <v>101</v>
      </c>
      <c r="F874" s="199"/>
      <c r="G874" s="210">
        <v>83.457</v>
      </c>
      <c r="H874" s="199"/>
      <c r="I874" s="199"/>
      <c r="J874" s="199"/>
      <c r="K874" s="199"/>
      <c r="L874" s="199"/>
      <c r="M874" s="199"/>
      <c r="N874" s="199"/>
      <c r="P874" s="172" t="s">
        <v>96</v>
      </c>
      <c r="Q874" s="172" t="s">
        <v>102</v>
      </c>
      <c r="R874" s="172" t="s">
        <v>98</v>
      </c>
    </row>
    <row r="875" spans="1:16" s="16" customFormat="1" ht="24" customHeight="1">
      <c r="A875" s="162" t="s">
        <v>1177</v>
      </c>
      <c r="B875" s="162" t="s">
        <v>91</v>
      </c>
      <c r="C875" s="162" t="s">
        <v>1086</v>
      </c>
      <c r="D875" s="16" t="s">
        <v>1178</v>
      </c>
      <c r="E875" s="163" t="s">
        <v>1179</v>
      </c>
      <c r="F875" s="162" t="s">
        <v>95</v>
      </c>
      <c r="G875" s="164">
        <v>60</v>
      </c>
      <c r="H875" s="165"/>
      <c r="I875" s="165">
        <f>ROUND(G875*H875,2)</f>
        <v>0</v>
      </c>
      <c r="J875" s="166">
        <v>0.01344</v>
      </c>
      <c r="K875" s="164">
        <f>G875*J875</f>
        <v>0.8064</v>
      </c>
      <c r="L875" s="166">
        <v>0</v>
      </c>
      <c r="M875" s="164">
        <f>G875*L875</f>
        <v>0</v>
      </c>
      <c r="N875" s="187" t="s">
        <v>2203</v>
      </c>
      <c r="O875" s="167">
        <v>16</v>
      </c>
      <c r="P875" s="16" t="s">
        <v>96</v>
      </c>
    </row>
    <row r="876" spans="4:18" s="16" customFormat="1" ht="15.75" customHeight="1">
      <c r="D876" s="168"/>
      <c r="E876" s="168" t="s">
        <v>191</v>
      </c>
      <c r="G876" s="169"/>
      <c r="P876" s="168" t="s">
        <v>96</v>
      </c>
      <c r="Q876" s="168" t="s">
        <v>89</v>
      </c>
      <c r="R876" s="168" t="s">
        <v>98</v>
      </c>
    </row>
    <row r="877" spans="4:18" s="16" customFormat="1" ht="15.75" customHeight="1">
      <c r="D877" s="168"/>
      <c r="E877" s="168" t="s">
        <v>1175</v>
      </c>
      <c r="G877" s="169"/>
      <c r="P877" s="168" t="s">
        <v>96</v>
      </c>
      <c r="Q877" s="168" t="s">
        <v>89</v>
      </c>
      <c r="R877" s="168" t="s">
        <v>98</v>
      </c>
    </row>
    <row r="878" spans="4:18" s="16" customFormat="1" ht="15.75" customHeight="1">
      <c r="D878" s="170"/>
      <c r="E878" s="170" t="s">
        <v>1180</v>
      </c>
      <c r="G878" s="171">
        <v>60</v>
      </c>
      <c r="P878" s="170" t="s">
        <v>96</v>
      </c>
      <c r="Q878" s="170" t="s">
        <v>96</v>
      </c>
      <c r="R878" s="170" t="s">
        <v>98</v>
      </c>
    </row>
    <row r="879" spans="4:18" s="16" customFormat="1" ht="15.75" customHeight="1">
      <c r="D879" s="172"/>
      <c r="E879" s="172" t="s">
        <v>101</v>
      </c>
      <c r="G879" s="173">
        <v>60</v>
      </c>
      <c r="P879" s="172" t="s">
        <v>96</v>
      </c>
      <c r="Q879" s="172" t="s">
        <v>102</v>
      </c>
      <c r="R879" s="172" t="s">
        <v>98</v>
      </c>
    </row>
    <row r="880" spans="1:16" s="16" customFormat="1" ht="13.5" customHeight="1">
      <c r="A880" s="162" t="s">
        <v>1181</v>
      </c>
      <c r="B880" s="162" t="s">
        <v>91</v>
      </c>
      <c r="C880" s="162" t="s">
        <v>1086</v>
      </c>
      <c r="D880" s="16" t="s">
        <v>1182</v>
      </c>
      <c r="E880" s="163" t="s">
        <v>1183</v>
      </c>
      <c r="F880" s="162" t="s">
        <v>41</v>
      </c>
      <c r="G880" s="164">
        <v>78262.555</v>
      </c>
      <c r="H880" s="165"/>
      <c r="I880" s="165">
        <f>ROUND(G880*H880,2)</f>
        <v>0</v>
      </c>
      <c r="J880" s="166">
        <v>0</v>
      </c>
      <c r="K880" s="164">
        <f>G880*J880</f>
        <v>0</v>
      </c>
      <c r="L880" s="166">
        <v>0</v>
      </c>
      <c r="M880" s="164">
        <f>G880*L880</f>
        <v>0</v>
      </c>
      <c r="N880" s="187" t="s">
        <v>2202</v>
      </c>
      <c r="O880" s="167">
        <v>16</v>
      </c>
      <c r="P880" s="16" t="s">
        <v>96</v>
      </c>
    </row>
    <row r="881" spans="2:16" s="134" customFormat="1" ht="12.75" customHeight="1">
      <c r="B881" s="139" t="s">
        <v>49</v>
      </c>
      <c r="D881" s="140" t="s">
        <v>1184</v>
      </c>
      <c r="E881" s="140" t="s">
        <v>1185</v>
      </c>
      <c r="I881" s="141">
        <f>SUM(I882:I976)</f>
        <v>0</v>
      </c>
      <c r="K881" s="142">
        <f>SUM(K882:K976)</f>
        <v>75.25452049</v>
      </c>
      <c r="M881" s="142">
        <f>SUM(M882:M976)</f>
        <v>33.775882700000004</v>
      </c>
      <c r="P881" s="140" t="s">
        <v>89</v>
      </c>
    </row>
    <row r="882" spans="1:16" s="16" customFormat="1" ht="13.5" customHeight="1">
      <c r="A882" s="162" t="s">
        <v>1186</v>
      </c>
      <c r="B882" s="162" t="s">
        <v>91</v>
      </c>
      <c r="C882" s="162" t="s">
        <v>1184</v>
      </c>
      <c r="D882" s="16" t="s">
        <v>1187</v>
      </c>
      <c r="E882" s="163" t="s">
        <v>1188</v>
      </c>
      <c r="F882" s="162" t="s">
        <v>95</v>
      </c>
      <c r="G882" s="164">
        <v>67.62</v>
      </c>
      <c r="H882" s="165"/>
      <c r="I882" s="165">
        <f>ROUND(G882*H882,2)</f>
        <v>0</v>
      </c>
      <c r="J882" s="166">
        <v>0.05623</v>
      </c>
      <c r="K882" s="164">
        <f>G882*J882</f>
        <v>3.8022726000000002</v>
      </c>
      <c r="L882" s="166">
        <v>0</v>
      </c>
      <c r="M882" s="164">
        <f>G882*L882</f>
        <v>0</v>
      </c>
      <c r="N882" s="187" t="s">
        <v>2203</v>
      </c>
      <c r="O882" s="167">
        <v>16</v>
      </c>
      <c r="P882" s="16" t="s">
        <v>96</v>
      </c>
    </row>
    <row r="883" spans="4:18" s="16" customFormat="1" ht="15.75" customHeight="1">
      <c r="D883" s="168"/>
      <c r="E883" s="168" t="s">
        <v>225</v>
      </c>
      <c r="G883" s="169"/>
      <c r="P883" s="168" t="s">
        <v>96</v>
      </c>
      <c r="Q883" s="168" t="s">
        <v>89</v>
      </c>
      <c r="R883" s="168" t="s">
        <v>98</v>
      </c>
    </row>
    <row r="884" spans="4:18" s="16" customFormat="1" ht="15.75" customHeight="1">
      <c r="D884" s="168"/>
      <c r="E884" s="168" t="s">
        <v>1189</v>
      </c>
      <c r="G884" s="169"/>
      <c r="P884" s="168" t="s">
        <v>96</v>
      </c>
      <c r="Q884" s="168" t="s">
        <v>89</v>
      </c>
      <c r="R884" s="168" t="s">
        <v>98</v>
      </c>
    </row>
    <row r="885" spans="4:18" s="16" customFormat="1" ht="15.75" customHeight="1">
      <c r="D885" s="168"/>
      <c r="E885" s="168" t="s">
        <v>1190</v>
      </c>
      <c r="G885" s="169"/>
      <c r="P885" s="168" t="s">
        <v>96</v>
      </c>
      <c r="Q885" s="168" t="s">
        <v>89</v>
      </c>
      <c r="R885" s="168" t="s">
        <v>98</v>
      </c>
    </row>
    <row r="886" spans="4:18" s="16" customFormat="1" ht="15.75" customHeight="1">
      <c r="D886" s="168"/>
      <c r="E886" s="168" t="s">
        <v>1191</v>
      </c>
      <c r="G886" s="169"/>
      <c r="P886" s="168" t="s">
        <v>96</v>
      </c>
      <c r="Q886" s="168" t="s">
        <v>89</v>
      </c>
      <c r="R886" s="168" t="s">
        <v>98</v>
      </c>
    </row>
    <row r="887" spans="4:18" s="16" customFormat="1" ht="15.75" customHeight="1">
      <c r="D887" s="168"/>
      <c r="E887" s="168" t="s">
        <v>1192</v>
      </c>
      <c r="G887" s="169"/>
      <c r="P887" s="168" t="s">
        <v>96</v>
      </c>
      <c r="Q887" s="168" t="s">
        <v>89</v>
      </c>
      <c r="R887" s="168" t="s">
        <v>98</v>
      </c>
    </row>
    <row r="888" spans="4:18" s="16" customFormat="1" ht="15.75" customHeight="1">
      <c r="D888" s="170"/>
      <c r="E888" s="170" t="s">
        <v>1193</v>
      </c>
      <c r="G888" s="171">
        <v>67.62</v>
      </c>
      <c r="P888" s="170" t="s">
        <v>96</v>
      </c>
      <c r="Q888" s="170" t="s">
        <v>96</v>
      </c>
      <c r="R888" s="170" t="s">
        <v>98</v>
      </c>
    </row>
    <row r="889" spans="4:18" s="16" customFormat="1" ht="15.75" customHeight="1">
      <c r="D889" s="172"/>
      <c r="E889" s="172" t="s">
        <v>101</v>
      </c>
      <c r="G889" s="173">
        <v>67.62</v>
      </c>
      <c r="P889" s="172" t="s">
        <v>96</v>
      </c>
      <c r="Q889" s="172" t="s">
        <v>102</v>
      </c>
      <c r="R889" s="172" t="s">
        <v>98</v>
      </c>
    </row>
    <row r="890" spans="1:16" s="16" customFormat="1" ht="24" customHeight="1">
      <c r="A890" s="162" t="s">
        <v>1194</v>
      </c>
      <c r="B890" s="162" t="s">
        <v>91</v>
      </c>
      <c r="C890" s="162" t="s">
        <v>1184</v>
      </c>
      <c r="D890" s="16" t="s">
        <v>1195</v>
      </c>
      <c r="E890" s="163" t="s">
        <v>1196</v>
      </c>
      <c r="F890" s="162" t="s">
        <v>95</v>
      </c>
      <c r="G890" s="164">
        <v>336.57</v>
      </c>
      <c r="H890" s="165"/>
      <c r="I890" s="165">
        <f>ROUND(G890*H890,2)</f>
        <v>0</v>
      </c>
      <c r="J890" s="166">
        <v>0</v>
      </c>
      <c r="K890" s="164">
        <f>G890*J890</f>
        <v>0</v>
      </c>
      <c r="L890" s="166">
        <v>0.05941</v>
      </c>
      <c r="M890" s="164">
        <f>G890*L890</f>
        <v>19.9956237</v>
      </c>
      <c r="N890" s="187" t="s">
        <v>2203</v>
      </c>
      <c r="O890" s="167">
        <v>16</v>
      </c>
      <c r="P890" s="16" t="s">
        <v>96</v>
      </c>
    </row>
    <row r="891" spans="4:18" s="16" customFormat="1" ht="15.75" customHeight="1">
      <c r="D891" s="168"/>
      <c r="E891" s="168" t="s">
        <v>240</v>
      </c>
      <c r="G891" s="169"/>
      <c r="P891" s="168" t="s">
        <v>96</v>
      </c>
      <c r="Q891" s="168" t="s">
        <v>89</v>
      </c>
      <c r="R891" s="168" t="s">
        <v>98</v>
      </c>
    </row>
    <row r="892" spans="4:18" s="16" customFormat="1" ht="15.75" customHeight="1">
      <c r="D892" s="168"/>
      <c r="E892" s="168" t="s">
        <v>759</v>
      </c>
      <c r="G892" s="169"/>
      <c r="P892" s="168" t="s">
        <v>96</v>
      </c>
      <c r="Q892" s="168" t="s">
        <v>89</v>
      </c>
      <c r="R892" s="168" t="s">
        <v>98</v>
      </c>
    </row>
    <row r="893" spans="4:18" s="16" customFormat="1" ht="15.75" customHeight="1">
      <c r="D893" s="170"/>
      <c r="E893" s="170" t="s">
        <v>1197</v>
      </c>
      <c r="G893" s="171">
        <v>161.07</v>
      </c>
      <c r="P893" s="170" t="s">
        <v>96</v>
      </c>
      <c r="Q893" s="170" t="s">
        <v>96</v>
      </c>
      <c r="R893" s="170" t="s">
        <v>98</v>
      </c>
    </row>
    <row r="894" spans="4:18" s="16" customFormat="1" ht="15.75" customHeight="1">
      <c r="D894" s="170"/>
      <c r="E894" s="170" t="s">
        <v>1198</v>
      </c>
      <c r="G894" s="171">
        <v>175.5</v>
      </c>
      <c r="P894" s="170" t="s">
        <v>96</v>
      </c>
      <c r="Q894" s="170" t="s">
        <v>96</v>
      </c>
      <c r="R894" s="170" t="s">
        <v>98</v>
      </c>
    </row>
    <row r="895" spans="4:18" s="16" customFormat="1" ht="15.75" customHeight="1">
      <c r="D895" s="172"/>
      <c r="E895" s="172" t="s">
        <v>101</v>
      </c>
      <c r="G895" s="173">
        <v>336.57</v>
      </c>
      <c r="P895" s="172" t="s">
        <v>96</v>
      </c>
      <c r="Q895" s="172" t="s">
        <v>102</v>
      </c>
      <c r="R895" s="172" t="s">
        <v>98</v>
      </c>
    </row>
    <row r="896" spans="1:16" s="16" customFormat="1" ht="24" customHeight="1">
      <c r="A896" s="162" t="s">
        <v>1199</v>
      </c>
      <c r="B896" s="162" t="s">
        <v>91</v>
      </c>
      <c r="C896" s="162" t="s">
        <v>1184</v>
      </c>
      <c r="D896" s="16" t="s">
        <v>1200</v>
      </c>
      <c r="E896" s="163" t="s">
        <v>1201</v>
      </c>
      <c r="F896" s="162" t="s">
        <v>95</v>
      </c>
      <c r="G896" s="164">
        <v>121.8</v>
      </c>
      <c r="H896" s="165"/>
      <c r="I896" s="165">
        <f>ROUND(G896*H896,2)</f>
        <v>0</v>
      </c>
      <c r="J896" s="166">
        <v>0</v>
      </c>
      <c r="K896" s="164">
        <f>G896*J896</f>
        <v>0</v>
      </c>
      <c r="L896" s="166">
        <v>0.05941</v>
      </c>
      <c r="M896" s="164">
        <f>G896*L896</f>
        <v>7.2361379999999995</v>
      </c>
      <c r="N896" s="187" t="s">
        <v>2203</v>
      </c>
      <c r="O896" s="167">
        <v>16</v>
      </c>
      <c r="P896" s="16" t="s">
        <v>96</v>
      </c>
    </row>
    <row r="897" spans="4:18" s="16" customFormat="1" ht="15.75" customHeight="1">
      <c r="D897" s="168"/>
      <c r="E897" s="168" t="s">
        <v>240</v>
      </c>
      <c r="G897" s="169"/>
      <c r="P897" s="168" t="s">
        <v>96</v>
      </c>
      <c r="Q897" s="168" t="s">
        <v>89</v>
      </c>
      <c r="R897" s="168" t="s">
        <v>98</v>
      </c>
    </row>
    <row r="898" spans="4:18" s="16" customFormat="1" ht="15.75" customHeight="1">
      <c r="D898" s="168"/>
      <c r="E898" s="168" t="s">
        <v>759</v>
      </c>
      <c r="G898" s="169"/>
      <c r="P898" s="168" t="s">
        <v>96</v>
      </c>
      <c r="Q898" s="168" t="s">
        <v>89</v>
      </c>
      <c r="R898" s="168" t="s">
        <v>98</v>
      </c>
    </row>
    <row r="899" spans="4:18" s="16" customFormat="1" ht="15.75" customHeight="1">
      <c r="D899" s="170"/>
      <c r="E899" s="170" t="s">
        <v>1202</v>
      </c>
      <c r="G899" s="171">
        <v>121.8</v>
      </c>
      <c r="P899" s="170" t="s">
        <v>96</v>
      </c>
      <c r="Q899" s="170" t="s">
        <v>96</v>
      </c>
      <c r="R899" s="170" t="s">
        <v>98</v>
      </c>
    </row>
    <row r="900" spans="4:18" s="16" customFormat="1" ht="15.75" customHeight="1">
      <c r="D900" s="172"/>
      <c r="E900" s="172" t="s">
        <v>101</v>
      </c>
      <c r="G900" s="173">
        <v>121.8</v>
      </c>
      <c r="P900" s="172" t="s">
        <v>96</v>
      </c>
      <c r="Q900" s="172" t="s">
        <v>102</v>
      </c>
      <c r="R900" s="172" t="s">
        <v>98</v>
      </c>
    </row>
    <row r="901" spans="1:16" s="16" customFormat="1" ht="24" customHeight="1">
      <c r="A901" s="162" t="s">
        <v>1203</v>
      </c>
      <c r="B901" s="162" t="s">
        <v>91</v>
      </c>
      <c r="C901" s="162" t="s">
        <v>1184</v>
      </c>
      <c r="D901" s="16" t="s">
        <v>1204</v>
      </c>
      <c r="E901" s="163" t="s">
        <v>1205</v>
      </c>
      <c r="F901" s="162" t="s">
        <v>95</v>
      </c>
      <c r="G901" s="164">
        <v>26.775</v>
      </c>
      <c r="H901" s="165"/>
      <c r="I901" s="165">
        <f>ROUND(G901*H901,2)</f>
        <v>0</v>
      </c>
      <c r="J901" s="166">
        <v>0.05623</v>
      </c>
      <c r="K901" s="164">
        <f>G901*J901</f>
        <v>1.50555825</v>
      </c>
      <c r="L901" s="166">
        <v>0</v>
      </c>
      <c r="M901" s="164">
        <f>G901*L901</f>
        <v>0</v>
      </c>
      <c r="N901" s="187" t="s">
        <v>2203</v>
      </c>
      <c r="O901" s="167">
        <v>16</v>
      </c>
      <c r="P901" s="16" t="s">
        <v>96</v>
      </c>
    </row>
    <row r="902" spans="4:18" s="16" customFormat="1" ht="15.75" customHeight="1">
      <c r="D902" s="168"/>
      <c r="E902" s="168" t="s">
        <v>225</v>
      </c>
      <c r="G902" s="169"/>
      <c r="P902" s="168" t="s">
        <v>96</v>
      </c>
      <c r="Q902" s="168" t="s">
        <v>89</v>
      </c>
      <c r="R902" s="168" t="s">
        <v>98</v>
      </c>
    </row>
    <row r="903" spans="4:18" s="16" customFormat="1" ht="15.75" customHeight="1">
      <c r="D903" s="170"/>
      <c r="E903" s="170" t="s">
        <v>1206</v>
      </c>
      <c r="G903" s="171">
        <v>26.775</v>
      </c>
      <c r="P903" s="170" t="s">
        <v>96</v>
      </c>
      <c r="Q903" s="170" t="s">
        <v>96</v>
      </c>
      <c r="R903" s="170" t="s">
        <v>98</v>
      </c>
    </row>
    <row r="904" spans="4:18" s="16" customFormat="1" ht="15.75" customHeight="1">
      <c r="D904" s="172"/>
      <c r="E904" s="172" t="s">
        <v>101</v>
      </c>
      <c r="G904" s="173">
        <v>26.775</v>
      </c>
      <c r="P904" s="172" t="s">
        <v>96</v>
      </c>
      <c r="Q904" s="172" t="s">
        <v>102</v>
      </c>
      <c r="R904" s="172" t="s">
        <v>98</v>
      </c>
    </row>
    <row r="905" spans="1:16" s="16" customFormat="1" ht="24" customHeight="1">
      <c r="A905" s="162" t="s">
        <v>1207</v>
      </c>
      <c r="B905" s="162" t="s">
        <v>91</v>
      </c>
      <c r="C905" s="162" t="s">
        <v>1184</v>
      </c>
      <c r="D905" s="16" t="s">
        <v>1208</v>
      </c>
      <c r="E905" s="163" t="s">
        <v>1209</v>
      </c>
      <c r="F905" s="162" t="s">
        <v>95</v>
      </c>
      <c r="G905" s="164">
        <v>67.139</v>
      </c>
      <c r="H905" s="165"/>
      <c r="I905" s="165">
        <f>ROUND(G905*H905,2)</f>
        <v>0</v>
      </c>
      <c r="J905" s="166">
        <v>0.01763</v>
      </c>
      <c r="K905" s="164">
        <f>G905*J905</f>
        <v>1.18366057</v>
      </c>
      <c r="L905" s="166">
        <v>0</v>
      </c>
      <c r="M905" s="164">
        <f>G905*L905</f>
        <v>0</v>
      </c>
      <c r="N905" s="187" t="s">
        <v>2203</v>
      </c>
      <c r="O905" s="167">
        <v>16</v>
      </c>
      <c r="P905" s="16" t="s">
        <v>96</v>
      </c>
    </row>
    <row r="906" spans="4:18" s="16" customFormat="1" ht="15.75" customHeight="1">
      <c r="D906" s="168"/>
      <c r="E906" s="168" t="s">
        <v>225</v>
      </c>
      <c r="G906" s="169"/>
      <c r="P906" s="168" t="s">
        <v>96</v>
      </c>
      <c r="Q906" s="168" t="s">
        <v>89</v>
      </c>
      <c r="R906" s="168" t="s">
        <v>98</v>
      </c>
    </row>
    <row r="907" spans="4:18" s="16" customFormat="1" ht="15.75" customHeight="1">
      <c r="D907" s="170"/>
      <c r="E907" s="170" t="s">
        <v>1210</v>
      </c>
      <c r="G907" s="171">
        <v>67.13875</v>
      </c>
      <c r="P907" s="170" t="s">
        <v>96</v>
      </c>
      <c r="Q907" s="170" t="s">
        <v>96</v>
      </c>
      <c r="R907" s="170" t="s">
        <v>98</v>
      </c>
    </row>
    <row r="908" spans="4:18" s="16" customFormat="1" ht="15.75" customHeight="1">
      <c r="D908" s="172"/>
      <c r="E908" s="172" t="s">
        <v>101</v>
      </c>
      <c r="G908" s="173">
        <v>67.13875</v>
      </c>
      <c r="P908" s="172" t="s">
        <v>96</v>
      </c>
      <c r="Q908" s="172" t="s">
        <v>102</v>
      </c>
      <c r="R908" s="172" t="s">
        <v>98</v>
      </c>
    </row>
    <row r="909" spans="1:16" s="16" customFormat="1" ht="13.5" customHeight="1">
      <c r="A909" s="162" t="s">
        <v>1211</v>
      </c>
      <c r="B909" s="162" t="s">
        <v>91</v>
      </c>
      <c r="C909" s="162" t="s">
        <v>1184</v>
      </c>
      <c r="D909" s="16" t="s">
        <v>1212</v>
      </c>
      <c r="E909" s="163" t="s">
        <v>1213</v>
      </c>
      <c r="F909" s="162" t="s">
        <v>95</v>
      </c>
      <c r="G909" s="164">
        <v>1010.3</v>
      </c>
      <c r="H909" s="165"/>
      <c r="I909" s="165">
        <f>ROUND(G909*H909,2)</f>
        <v>0</v>
      </c>
      <c r="J909" s="166">
        <v>0.02082</v>
      </c>
      <c r="K909" s="164">
        <f>G909*J909</f>
        <v>21.034446</v>
      </c>
      <c r="L909" s="166">
        <v>0</v>
      </c>
      <c r="M909" s="164">
        <f>G909*L909</f>
        <v>0</v>
      </c>
      <c r="N909" s="187" t="s">
        <v>2203</v>
      </c>
      <c r="O909" s="167">
        <v>16</v>
      </c>
      <c r="P909" s="16" t="s">
        <v>96</v>
      </c>
    </row>
    <row r="910" spans="4:18" s="16" customFormat="1" ht="15.75" customHeight="1">
      <c r="D910" s="168"/>
      <c r="E910" s="168" t="s">
        <v>237</v>
      </c>
      <c r="G910" s="169"/>
      <c r="P910" s="168" t="s">
        <v>96</v>
      </c>
      <c r="Q910" s="168" t="s">
        <v>89</v>
      </c>
      <c r="R910" s="168" t="s">
        <v>98</v>
      </c>
    </row>
    <row r="911" spans="4:18" s="16" customFormat="1" ht="15.75" customHeight="1">
      <c r="D911" s="168"/>
      <c r="E911" s="168" t="s">
        <v>1214</v>
      </c>
      <c r="G911" s="169"/>
      <c r="P911" s="168" t="s">
        <v>96</v>
      </c>
      <c r="Q911" s="168" t="s">
        <v>89</v>
      </c>
      <c r="R911" s="168" t="s">
        <v>98</v>
      </c>
    </row>
    <row r="912" spans="4:18" s="16" customFormat="1" ht="15.75" customHeight="1">
      <c r="D912" s="170"/>
      <c r="E912" s="170" t="s">
        <v>1215</v>
      </c>
      <c r="G912" s="171">
        <v>58.8</v>
      </c>
      <c r="P912" s="170" t="s">
        <v>96</v>
      </c>
      <c r="Q912" s="170" t="s">
        <v>96</v>
      </c>
      <c r="R912" s="170" t="s">
        <v>98</v>
      </c>
    </row>
    <row r="913" spans="4:18" s="16" customFormat="1" ht="15.75" customHeight="1">
      <c r="D913" s="170"/>
      <c r="E913" s="170" t="s">
        <v>1045</v>
      </c>
      <c r="G913" s="171">
        <v>668.8</v>
      </c>
      <c r="P913" s="170" t="s">
        <v>96</v>
      </c>
      <c r="Q913" s="170" t="s">
        <v>96</v>
      </c>
      <c r="R913" s="170" t="s">
        <v>98</v>
      </c>
    </row>
    <row r="914" spans="4:18" s="16" customFormat="1" ht="15.75" customHeight="1">
      <c r="D914" s="170"/>
      <c r="E914" s="170" t="s">
        <v>977</v>
      </c>
      <c r="G914" s="171">
        <v>282.7</v>
      </c>
      <c r="P914" s="170" t="s">
        <v>96</v>
      </c>
      <c r="Q914" s="170" t="s">
        <v>96</v>
      </c>
      <c r="R914" s="170" t="s">
        <v>98</v>
      </c>
    </row>
    <row r="915" spans="4:18" s="16" customFormat="1" ht="15.75" customHeight="1">
      <c r="D915" s="172"/>
      <c r="E915" s="172" t="s">
        <v>101</v>
      </c>
      <c r="G915" s="173">
        <v>1010.3</v>
      </c>
      <c r="P915" s="172" t="s">
        <v>96</v>
      </c>
      <c r="Q915" s="172" t="s">
        <v>102</v>
      </c>
      <c r="R915" s="172" t="s">
        <v>98</v>
      </c>
    </row>
    <row r="916" spans="1:16" s="16" customFormat="1" ht="24" customHeight="1">
      <c r="A916" s="162" t="s">
        <v>1216</v>
      </c>
      <c r="B916" s="162" t="s">
        <v>91</v>
      </c>
      <c r="C916" s="162" t="s">
        <v>1184</v>
      </c>
      <c r="D916" s="16" t="s">
        <v>1217</v>
      </c>
      <c r="E916" s="163" t="s">
        <v>1218</v>
      </c>
      <c r="F916" s="162" t="s">
        <v>95</v>
      </c>
      <c r="G916" s="164">
        <v>313.7</v>
      </c>
      <c r="H916" s="165"/>
      <c r="I916" s="165">
        <f>ROUND(G916*H916,2)</f>
        <v>0</v>
      </c>
      <c r="J916" s="166">
        <v>0</v>
      </c>
      <c r="K916" s="164">
        <f>G916*J916</f>
        <v>0</v>
      </c>
      <c r="L916" s="166">
        <v>0.01721</v>
      </c>
      <c r="M916" s="164">
        <f>G916*L916</f>
        <v>5.398777</v>
      </c>
      <c r="N916" s="187" t="s">
        <v>2203</v>
      </c>
      <c r="O916" s="167">
        <v>16</v>
      </c>
      <c r="P916" s="16" t="s">
        <v>96</v>
      </c>
    </row>
    <row r="917" spans="4:18" s="16" customFormat="1" ht="15.75" customHeight="1">
      <c r="D917" s="170"/>
      <c r="E917" s="170" t="s">
        <v>1219</v>
      </c>
      <c r="G917" s="171">
        <v>313.7</v>
      </c>
      <c r="P917" s="170" t="s">
        <v>96</v>
      </c>
      <c r="Q917" s="170" t="s">
        <v>96</v>
      </c>
      <c r="R917" s="170" t="s">
        <v>98</v>
      </c>
    </row>
    <row r="918" spans="4:18" s="16" customFormat="1" ht="15.75" customHeight="1">
      <c r="D918" s="172"/>
      <c r="E918" s="172" t="s">
        <v>101</v>
      </c>
      <c r="G918" s="173">
        <v>313.7</v>
      </c>
      <c r="P918" s="172" t="s">
        <v>96</v>
      </c>
      <c r="Q918" s="172" t="s">
        <v>102</v>
      </c>
      <c r="R918" s="172" t="s">
        <v>98</v>
      </c>
    </row>
    <row r="919" spans="1:16" s="16" customFormat="1" ht="13.5" customHeight="1">
      <c r="A919" s="162" t="s">
        <v>1220</v>
      </c>
      <c r="B919" s="162" t="s">
        <v>91</v>
      </c>
      <c r="C919" s="162" t="s">
        <v>1184</v>
      </c>
      <c r="D919" s="16" t="s">
        <v>1221</v>
      </c>
      <c r="E919" s="163" t="s">
        <v>1222</v>
      </c>
      <c r="F919" s="162" t="s">
        <v>95</v>
      </c>
      <c r="G919" s="164">
        <v>1580</v>
      </c>
      <c r="H919" s="165"/>
      <c r="I919" s="165">
        <f>ROUND(G919*H919,2)</f>
        <v>0</v>
      </c>
      <c r="J919" s="166">
        <v>0.01755</v>
      </c>
      <c r="K919" s="164">
        <f>G919*J919</f>
        <v>27.729</v>
      </c>
      <c r="L919" s="166">
        <v>0</v>
      </c>
      <c r="M919" s="164">
        <f>G919*L919</f>
        <v>0</v>
      </c>
      <c r="N919" s="187" t="s">
        <v>2203</v>
      </c>
      <c r="O919" s="167">
        <v>16</v>
      </c>
      <c r="P919" s="16" t="s">
        <v>96</v>
      </c>
    </row>
    <row r="920" spans="4:18" s="16" customFormat="1" ht="15.75" customHeight="1">
      <c r="D920" s="168"/>
      <c r="E920" s="168" t="s">
        <v>1223</v>
      </c>
      <c r="G920" s="169"/>
      <c r="P920" s="168" t="s">
        <v>96</v>
      </c>
      <c r="Q920" s="168" t="s">
        <v>89</v>
      </c>
      <c r="R920" s="168" t="s">
        <v>98</v>
      </c>
    </row>
    <row r="921" spans="4:18" s="16" customFormat="1" ht="15.75" customHeight="1">
      <c r="D921" s="168"/>
      <c r="E921" s="168" t="s">
        <v>1224</v>
      </c>
      <c r="G921" s="169"/>
      <c r="P921" s="168" t="s">
        <v>96</v>
      </c>
      <c r="Q921" s="168" t="s">
        <v>89</v>
      </c>
      <c r="R921" s="168" t="s">
        <v>98</v>
      </c>
    </row>
    <row r="922" spans="4:18" s="16" customFormat="1" ht="15.75" customHeight="1">
      <c r="D922" s="168"/>
      <c r="E922" s="168" t="s">
        <v>1225</v>
      </c>
      <c r="G922" s="169"/>
      <c r="P922" s="168" t="s">
        <v>96</v>
      </c>
      <c r="Q922" s="168" t="s">
        <v>89</v>
      </c>
      <c r="R922" s="168" t="s">
        <v>98</v>
      </c>
    </row>
    <row r="923" spans="4:18" s="16" customFormat="1" ht="15.75" customHeight="1">
      <c r="D923" s="168"/>
      <c r="E923" s="168" t="s">
        <v>1226</v>
      </c>
      <c r="G923" s="169"/>
      <c r="P923" s="168" t="s">
        <v>96</v>
      </c>
      <c r="Q923" s="168" t="s">
        <v>89</v>
      </c>
      <c r="R923" s="168" t="s">
        <v>98</v>
      </c>
    </row>
    <row r="924" spans="4:18" s="16" customFormat="1" ht="15.75" customHeight="1">
      <c r="D924" s="168"/>
      <c r="E924" s="168" t="s">
        <v>1227</v>
      </c>
      <c r="G924" s="169"/>
      <c r="P924" s="168" t="s">
        <v>96</v>
      </c>
      <c r="Q924" s="168" t="s">
        <v>89</v>
      </c>
      <c r="R924" s="168" t="s">
        <v>98</v>
      </c>
    </row>
    <row r="925" spans="4:18" s="16" customFormat="1" ht="15.75" customHeight="1">
      <c r="D925" s="170"/>
      <c r="E925" s="170" t="s">
        <v>1228</v>
      </c>
      <c r="G925" s="171">
        <v>1580</v>
      </c>
      <c r="P925" s="170" t="s">
        <v>96</v>
      </c>
      <c r="Q925" s="170" t="s">
        <v>96</v>
      </c>
      <c r="R925" s="170" t="s">
        <v>98</v>
      </c>
    </row>
    <row r="926" spans="4:18" s="16" customFormat="1" ht="15.75" customHeight="1">
      <c r="D926" s="172"/>
      <c r="E926" s="172" t="s">
        <v>101</v>
      </c>
      <c r="G926" s="173">
        <v>1580</v>
      </c>
      <c r="P926" s="172" t="s">
        <v>96</v>
      </c>
      <c r="Q926" s="172" t="s">
        <v>102</v>
      </c>
      <c r="R926" s="172" t="s">
        <v>98</v>
      </c>
    </row>
    <row r="927" spans="1:16" s="16" customFormat="1" ht="24" customHeight="1">
      <c r="A927" s="162" t="s">
        <v>1229</v>
      </c>
      <c r="B927" s="162" t="s">
        <v>91</v>
      </c>
      <c r="C927" s="162" t="s">
        <v>1184</v>
      </c>
      <c r="D927" s="16" t="s">
        <v>1230</v>
      </c>
      <c r="E927" s="163" t="s">
        <v>1231</v>
      </c>
      <c r="F927" s="162" t="s">
        <v>95</v>
      </c>
      <c r="G927" s="164">
        <v>288.97</v>
      </c>
      <c r="H927" s="165"/>
      <c r="I927" s="165">
        <f>ROUND(G927*H927,2)</f>
        <v>0</v>
      </c>
      <c r="J927" s="166">
        <v>0.00139</v>
      </c>
      <c r="K927" s="164">
        <f>G927*J927</f>
        <v>0.40166830000000003</v>
      </c>
      <c r="L927" s="166">
        <v>0</v>
      </c>
      <c r="M927" s="164">
        <f>G927*L927</f>
        <v>0</v>
      </c>
      <c r="N927" s="187" t="s">
        <v>2203</v>
      </c>
      <c r="O927" s="167">
        <v>16</v>
      </c>
      <c r="P927" s="16" t="s">
        <v>96</v>
      </c>
    </row>
    <row r="928" spans="4:18" s="16" customFormat="1" ht="15.75" customHeight="1">
      <c r="D928" s="168"/>
      <c r="E928" s="168" t="s">
        <v>225</v>
      </c>
      <c r="G928" s="169"/>
      <c r="P928" s="168" t="s">
        <v>96</v>
      </c>
      <c r="Q928" s="168" t="s">
        <v>89</v>
      </c>
      <c r="R928" s="168" t="s">
        <v>98</v>
      </c>
    </row>
    <row r="929" spans="4:18" s="16" customFormat="1" ht="15.75" customHeight="1">
      <c r="D929" s="168"/>
      <c r="E929" s="168" t="s">
        <v>1232</v>
      </c>
      <c r="G929" s="169"/>
      <c r="P929" s="168" t="s">
        <v>96</v>
      </c>
      <c r="Q929" s="168" t="s">
        <v>89</v>
      </c>
      <c r="R929" s="168" t="s">
        <v>98</v>
      </c>
    </row>
    <row r="930" spans="4:18" s="16" customFormat="1" ht="15.75" customHeight="1">
      <c r="D930" s="170"/>
      <c r="E930" s="170" t="s">
        <v>1233</v>
      </c>
      <c r="G930" s="171">
        <v>288.97</v>
      </c>
      <c r="P930" s="170" t="s">
        <v>96</v>
      </c>
      <c r="Q930" s="170" t="s">
        <v>96</v>
      </c>
      <c r="R930" s="170" t="s">
        <v>98</v>
      </c>
    </row>
    <row r="931" spans="4:18" s="16" customFormat="1" ht="15.75" customHeight="1">
      <c r="D931" s="172"/>
      <c r="E931" s="172" t="s">
        <v>101</v>
      </c>
      <c r="G931" s="173">
        <v>288.97</v>
      </c>
      <c r="P931" s="172" t="s">
        <v>96</v>
      </c>
      <c r="Q931" s="172" t="s">
        <v>102</v>
      </c>
      <c r="R931" s="172" t="s">
        <v>98</v>
      </c>
    </row>
    <row r="932" spans="1:19" s="16" customFormat="1" ht="24" customHeight="1">
      <c r="A932" s="198" t="s">
        <v>1234</v>
      </c>
      <c r="B932" s="198" t="s">
        <v>91</v>
      </c>
      <c r="C932" s="198" t="s">
        <v>1184</v>
      </c>
      <c r="D932" s="199" t="s">
        <v>1230</v>
      </c>
      <c r="E932" s="200" t="s">
        <v>1231</v>
      </c>
      <c r="F932" s="198" t="s">
        <v>95</v>
      </c>
      <c r="G932" s="201">
        <v>1252.75</v>
      </c>
      <c r="H932" s="202"/>
      <c r="I932" s="202">
        <f>ROUND(G932*H932,2)</f>
        <v>0</v>
      </c>
      <c r="J932" s="203">
        <v>0.00139</v>
      </c>
      <c r="K932" s="201">
        <f>G932*J932</f>
        <v>1.7413224999999999</v>
      </c>
      <c r="L932" s="203">
        <v>0</v>
      </c>
      <c r="M932" s="201">
        <f>G932*L932</f>
        <v>0</v>
      </c>
      <c r="N932" s="204" t="s">
        <v>2203</v>
      </c>
      <c r="O932" s="167">
        <v>16</v>
      </c>
      <c r="P932" s="16" t="s">
        <v>96</v>
      </c>
      <c r="S932" s="16" t="s">
        <v>2216</v>
      </c>
    </row>
    <row r="933" spans="1:18" s="16" customFormat="1" ht="15.75" customHeight="1">
      <c r="A933" s="199"/>
      <c r="B933" s="199"/>
      <c r="C933" s="199"/>
      <c r="D933" s="205"/>
      <c r="E933" s="205" t="s">
        <v>1235</v>
      </c>
      <c r="F933" s="199"/>
      <c r="G933" s="206"/>
      <c r="H933" s="199"/>
      <c r="I933" s="199"/>
      <c r="J933" s="199"/>
      <c r="K933" s="199"/>
      <c r="L933" s="199"/>
      <c r="M933" s="199"/>
      <c r="N933" s="199"/>
      <c r="P933" s="168" t="s">
        <v>96</v>
      </c>
      <c r="Q933" s="168" t="s">
        <v>89</v>
      </c>
      <c r="R933" s="168" t="s">
        <v>98</v>
      </c>
    </row>
    <row r="934" spans="1:18" s="16" customFormat="1" ht="15.75" customHeight="1">
      <c r="A934" s="199"/>
      <c r="B934" s="199"/>
      <c r="C934" s="199"/>
      <c r="D934" s="205"/>
      <c r="E934" s="205" t="s">
        <v>1236</v>
      </c>
      <c r="F934" s="199"/>
      <c r="G934" s="206"/>
      <c r="H934" s="199"/>
      <c r="I934" s="199"/>
      <c r="J934" s="199"/>
      <c r="K934" s="199"/>
      <c r="L934" s="199"/>
      <c r="M934" s="199"/>
      <c r="N934" s="199"/>
      <c r="P934" s="168" t="s">
        <v>96</v>
      </c>
      <c r="Q934" s="168" t="s">
        <v>89</v>
      </c>
      <c r="R934" s="168" t="s">
        <v>98</v>
      </c>
    </row>
    <row r="935" spans="1:18" s="16" customFormat="1" ht="15.75" customHeight="1">
      <c r="A935" s="199"/>
      <c r="B935" s="199"/>
      <c r="C935" s="199"/>
      <c r="D935" s="205"/>
      <c r="E935" s="205" t="s">
        <v>1237</v>
      </c>
      <c r="F935" s="199"/>
      <c r="G935" s="206"/>
      <c r="H935" s="199"/>
      <c r="I935" s="199"/>
      <c r="J935" s="199"/>
      <c r="K935" s="199"/>
      <c r="L935" s="199"/>
      <c r="M935" s="199"/>
      <c r="N935" s="199"/>
      <c r="P935" s="168" t="s">
        <v>96</v>
      </c>
      <c r="Q935" s="168" t="s">
        <v>89</v>
      </c>
      <c r="R935" s="168" t="s">
        <v>98</v>
      </c>
    </row>
    <row r="936" spans="1:18" s="16" customFormat="1" ht="15.75" customHeight="1">
      <c r="A936" s="199"/>
      <c r="B936" s="199"/>
      <c r="C936" s="199"/>
      <c r="D936" s="205"/>
      <c r="E936" s="205" t="s">
        <v>1238</v>
      </c>
      <c r="F936" s="199"/>
      <c r="G936" s="206"/>
      <c r="H936" s="199"/>
      <c r="I936" s="199"/>
      <c r="J936" s="199"/>
      <c r="K936" s="199"/>
      <c r="L936" s="199"/>
      <c r="M936" s="199"/>
      <c r="N936" s="199"/>
      <c r="P936" s="168" t="s">
        <v>96</v>
      </c>
      <c r="Q936" s="168" t="s">
        <v>89</v>
      </c>
      <c r="R936" s="168" t="s">
        <v>98</v>
      </c>
    </row>
    <row r="937" spans="1:18" s="16" customFormat="1" ht="15.75" customHeight="1">
      <c r="A937" s="199"/>
      <c r="B937" s="199"/>
      <c r="C937" s="199"/>
      <c r="D937" s="205"/>
      <c r="E937" s="205" t="s">
        <v>1239</v>
      </c>
      <c r="F937" s="199"/>
      <c r="G937" s="206"/>
      <c r="H937" s="199"/>
      <c r="I937" s="199"/>
      <c r="J937" s="199"/>
      <c r="K937" s="199"/>
      <c r="L937" s="199"/>
      <c r="M937" s="199"/>
      <c r="N937" s="199"/>
      <c r="P937" s="168" t="s">
        <v>96</v>
      </c>
      <c r="Q937" s="168" t="s">
        <v>89</v>
      </c>
      <c r="R937" s="168" t="s">
        <v>98</v>
      </c>
    </row>
    <row r="938" spans="1:18" s="16" customFormat="1" ht="15.75" customHeight="1">
      <c r="A938" s="199"/>
      <c r="B938" s="199"/>
      <c r="C938" s="199"/>
      <c r="D938" s="205"/>
      <c r="E938" s="205" t="s">
        <v>1240</v>
      </c>
      <c r="F938" s="199"/>
      <c r="G938" s="206"/>
      <c r="H938" s="199"/>
      <c r="I938" s="199"/>
      <c r="J938" s="199"/>
      <c r="K938" s="199"/>
      <c r="L938" s="199"/>
      <c r="M938" s="199"/>
      <c r="N938" s="199"/>
      <c r="P938" s="168" t="s">
        <v>96</v>
      </c>
      <c r="Q938" s="168" t="s">
        <v>89</v>
      </c>
      <c r="R938" s="168" t="s">
        <v>98</v>
      </c>
    </row>
    <row r="939" spans="1:18" s="16" customFormat="1" ht="15.75" customHeight="1">
      <c r="A939" s="199"/>
      <c r="B939" s="199"/>
      <c r="C939" s="199"/>
      <c r="D939" s="205"/>
      <c r="E939" s="205" t="s">
        <v>1241</v>
      </c>
      <c r="F939" s="199"/>
      <c r="G939" s="206"/>
      <c r="H939" s="199"/>
      <c r="I939" s="199"/>
      <c r="J939" s="199"/>
      <c r="K939" s="199"/>
      <c r="L939" s="199"/>
      <c r="M939" s="199"/>
      <c r="N939" s="199"/>
      <c r="P939" s="168" t="s">
        <v>96</v>
      </c>
      <c r="Q939" s="168" t="s">
        <v>89</v>
      </c>
      <c r="R939" s="168" t="s">
        <v>98</v>
      </c>
    </row>
    <row r="940" spans="1:18" s="16" customFormat="1" ht="15.75" customHeight="1">
      <c r="A940" s="199"/>
      <c r="B940" s="199"/>
      <c r="C940" s="199"/>
      <c r="D940" s="205"/>
      <c r="E940" s="205" t="s">
        <v>1242</v>
      </c>
      <c r="F940" s="199"/>
      <c r="G940" s="206"/>
      <c r="H940" s="199"/>
      <c r="I940" s="199"/>
      <c r="J940" s="199"/>
      <c r="K940" s="199"/>
      <c r="L940" s="199"/>
      <c r="M940" s="199"/>
      <c r="N940" s="199"/>
      <c r="P940" s="168" t="s">
        <v>96</v>
      </c>
      <c r="Q940" s="168" t="s">
        <v>89</v>
      </c>
      <c r="R940" s="168" t="s">
        <v>98</v>
      </c>
    </row>
    <row r="941" spans="1:18" s="16" customFormat="1" ht="15.75" customHeight="1">
      <c r="A941" s="199"/>
      <c r="B941" s="199"/>
      <c r="C941" s="199"/>
      <c r="D941" s="207"/>
      <c r="E941" s="207" t="s">
        <v>2218</v>
      </c>
      <c r="F941" s="199"/>
      <c r="G941" s="208">
        <v>1252.75</v>
      </c>
      <c r="H941" s="199"/>
      <c r="I941" s="199"/>
      <c r="J941" s="199"/>
      <c r="K941" s="199"/>
      <c r="L941" s="199"/>
      <c r="M941" s="199"/>
      <c r="N941" s="199"/>
      <c r="P941" s="170" t="s">
        <v>96</v>
      </c>
      <c r="Q941" s="170" t="s">
        <v>96</v>
      </c>
      <c r="R941" s="170" t="s">
        <v>98</v>
      </c>
    </row>
    <row r="942" spans="1:18" s="16" customFormat="1" ht="15.75" customHeight="1">
      <c r="A942" s="199"/>
      <c r="B942" s="199"/>
      <c r="C942" s="199"/>
      <c r="D942" s="209"/>
      <c r="E942" s="209" t="s">
        <v>101</v>
      </c>
      <c r="F942" s="199"/>
      <c r="G942" s="210">
        <v>1252.75</v>
      </c>
      <c r="H942" s="199"/>
      <c r="I942" s="199"/>
      <c r="J942" s="199"/>
      <c r="K942" s="199"/>
      <c r="L942" s="199"/>
      <c r="M942" s="199"/>
      <c r="N942" s="199"/>
      <c r="P942" s="172" t="s">
        <v>96</v>
      </c>
      <c r="Q942" s="172" t="s">
        <v>102</v>
      </c>
      <c r="R942" s="172" t="s">
        <v>98</v>
      </c>
    </row>
    <row r="943" spans="1:16" s="16" customFormat="1" ht="24" customHeight="1">
      <c r="A943" s="162" t="s">
        <v>1243</v>
      </c>
      <c r="B943" s="162" t="s">
        <v>91</v>
      </c>
      <c r="C943" s="162" t="s">
        <v>1184</v>
      </c>
      <c r="D943" s="16" t="s">
        <v>1244</v>
      </c>
      <c r="E943" s="163" t="s">
        <v>1245</v>
      </c>
      <c r="F943" s="162" t="s">
        <v>95</v>
      </c>
      <c r="G943" s="164">
        <v>159.443</v>
      </c>
      <c r="H943" s="165"/>
      <c r="I943" s="165">
        <f>ROUND(G943*H943,2)</f>
        <v>0</v>
      </c>
      <c r="J943" s="166">
        <v>0.00139</v>
      </c>
      <c r="K943" s="164">
        <f>G943*J943</f>
        <v>0.22162577</v>
      </c>
      <c r="L943" s="166">
        <v>0</v>
      </c>
      <c r="M943" s="164">
        <f>G943*L943</f>
        <v>0</v>
      </c>
      <c r="N943" s="187" t="s">
        <v>2203</v>
      </c>
      <c r="O943" s="167">
        <v>16</v>
      </c>
      <c r="P943" s="16" t="s">
        <v>96</v>
      </c>
    </row>
    <row r="944" spans="4:18" s="16" customFormat="1" ht="15.75" customHeight="1">
      <c r="D944" s="168"/>
      <c r="E944" s="168" t="s">
        <v>1235</v>
      </c>
      <c r="G944" s="169"/>
      <c r="P944" s="168" t="s">
        <v>96</v>
      </c>
      <c r="Q944" s="168" t="s">
        <v>89</v>
      </c>
      <c r="R944" s="168" t="s">
        <v>98</v>
      </c>
    </row>
    <row r="945" spans="4:18" s="16" customFormat="1" ht="15.75" customHeight="1">
      <c r="D945" s="168"/>
      <c r="E945" s="168" t="s">
        <v>1246</v>
      </c>
      <c r="G945" s="169"/>
      <c r="P945" s="168" t="s">
        <v>96</v>
      </c>
      <c r="Q945" s="168" t="s">
        <v>89</v>
      </c>
      <c r="R945" s="168" t="s">
        <v>98</v>
      </c>
    </row>
    <row r="946" spans="4:18" s="16" customFormat="1" ht="15.75" customHeight="1">
      <c r="D946" s="168"/>
      <c r="E946" s="168" t="s">
        <v>1247</v>
      </c>
      <c r="G946" s="169"/>
      <c r="P946" s="168" t="s">
        <v>96</v>
      </c>
      <c r="Q946" s="168" t="s">
        <v>89</v>
      </c>
      <c r="R946" s="168" t="s">
        <v>98</v>
      </c>
    </row>
    <row r="947" spans="4:18" s="16" customFormat="1" ht="15.75" customHeight="1">
      <c r="D947" s="168"/>
      <c r="E947" s="168" t="s">
        <v>1248</v>
      </c>
      <c r="G947" s="169"/>
      <c r="P947" s="168" t="s">
        <v>96</v>
      </c>
      <c r="Q947" s="168" t="s">
        <v>89</v>
      </c>
      <c r="R947" s="168" t="s">
        <v>98</v>
      </c>
    </row>
    <row r="948" spans="4:18" s="16" customFormat="1" ht="15.75" customHeight="1">
      <c r="D948" s="168"/>
      <c r="E948" s="168" t="s">
        <v>1249</v>
      </c>
      <c r="G948" s="169"/>
      <c r="P948" s="168" t="s">
        <v>96</v>
      </c>
      <c r="Q948" s="168" t="s">
        <v>89</v>
      </c>
      <c r="R948" s="168" t="s">
        <v>98</v>
      </c>
    </row>
    <row r="949" spans="4:18" s="16" customFormat="1" ht="15.75" customHeight="1">
      <c r="D949" s="168"/>
      <c r="E949" s="168" t="s">
        <v>1250</v>
      </c>
      <c r="G949" s="169"/>
      <c r="P949" s="168" t="s">
        <v>96</v>
      </c>
      <c r="Q949" s="168" t="s">
        <v>89</v>
      </c>
      <c r="R949" s="168" t="s">
        <v>98</v>
      </c>
    </row>
    <row r="950" spans="4:18" s="16" customFormat="1" ht="15.75" customHeight="1">
      <c r="D950" s="168"/>
      <c r="E950" s="168" t="s">
        <v>1240</v>
      </c>
      <c r="G950" s="169"/>
      <c r="P950" s="168" t="s">
        <v>96</v>
      </c>
      <c r="Q950" s="168" t="s">
        <v>89</v>
      </c>
      <c r="R950" s="168" t="s">
        <v>98</v>
      </c>
    </row>
    <row r="951" spans="4:18" s="16" customFormat="1" ht="15.75" customHeight="1">
      <c r="D951" s="168"/>
      <c r="E951" s="168" t="s">
        <v>1251</v>
      </c>
      <c r="G951" s="169"/>
      <c r="P951" s="168" t="s">
        <v>96</v>
      </c>
      <c r="Q951" s="168" t="s">
        <v>89</v>
      </c>
      <c r="R951" s="168" t="s">
        <v>98</v>
      </c>
    </row>
    <row r="952" spans="4:18" s="16" customFormat="1" ht="15.75" customHeight="1">
      <c r="D952" s="170"/>
      <c r="E952" s="170" t="s">
        <v>1252</v>
      </c>
      <c r="G952" s="171">
        <v>159.4425</v>
      </c>
      <c r="P952" s="170" t="s">
        <v>96</v>
      </c>
      <c r="Q952" s="170" t="s">
        <v>96</v>
      </c>
      <c r="R952" s="170" t="s">
        <v>98</v>
      </c>
    </row>
    <row r="953" spans="4:18" s="16" customFormat="1" ht="15.75" customHeight="1">
      <c r="D953" s="172"/>
      <c r="E953" s="172" t="s">
        <v>101</v>
      </c>
      <c r="G953" s="173">
        <v>159.4425</v>
      </c>
      <c r="P953" s="172" t="s">
        <v>96</v>
      </c>
      <c r="Q953" s="172" t="s">
        <v>102</v>
      </c>
      <c r="R953" s="172" t="s">
        <v>98</v>
      </c>
    </row>
    <row r="954" spans="1:16" s="16" customFormat="1" ht="13.5" customHeight="1">
      <c r="A954" s="162" t="s">
        <v>1253</v>
      </c>
      <c r="B954" s="162" t="s">
        <v>91</v>
      </c>
      <c r="C954" s="162" t="s">
        <v>1184</v>
      </c>
      <c r="D954" s="16" t="s">
        <v>1254</v>
      </c>
      <c r="E954" s="163" t="s">
        <v>1255</v>
      </c>
      <c r="F954" s="162" t="s">
        <v>95</v>
      </c>
      <c r="G954" s="164">
        <v>51.2</v>
      </c>
      <c r="H954" s="165"/>
      <c r="I954" s="165">
        <f>ROUND(G954*H954,2)</f>
        <v>0</v>
      </c>
      <c r="J954" s="166">
        <v>0</v>
      </c>
      <c r="K954" s="164">
        <f>G954*J954</f>
        <v>0</v>
      </c>
      <c r="L954" s="166">
        <v>0.02237</v>
      </c>
      <c r="M954" s="164">
        <f>G954*L954</f>
        <v>1.1453440000000001</v>
      </c>
      <c r="N954" s="187" t="s">
        <v>2203</v>
      </c>
      <c r="O954" s="167">
        <v>16</v>
      </c>
      <c r="P954" s="16" t="s">
        <v>96</v>
      </c>
    </row>
    <row r="955" spans="4:18" s="16" customFormat="1" ht="15.75" customHeight="1">
      <c r="D955" s="168"/>
      <c r="E955" s="168" t="s">
        <v>1256</v>
      </c>
      <c r="G955" s="169"/>
      <c r="P955" s="168" t="s">
        <v>96</v>
      </c>
      <c r="Q955" s="168" t="s">
        <v>89</v>
      </c>
      <c r="R955" s="168" t="s">
        <v>98</v>
      </c>
    </row>
    <row r="956" spans="4:18" s="16" customFormat="1" ht="15.75" customHeight="1">
      <c r="D956" s="170"/>
      <c r="E956" s="170" t="s">
        <v>1257</v>
      </c>
      <c r="G956" s="171">
        <v>51.2</v>
      </c>
      <c r="P956" s="170" t="s">
        <v>96</v>
      </c>
      <c r="Q956" s="170" t="s">
        <v>96</v>
      </c>
      <c r="R956" s="170" t="s">
        <v>98</v>
      </c>
    </row>
    <row r="957" spans="4:18" s="16" customFormat="1" ht="15.75" customHeight="1">
      <c r="D957" s="172"/>
      <c r="E957" s="172" t="s">
        <v>101</v>
      </c>
      <c r="G957" s="173">
        <v>51.2</v>
      </c>
      <c r="P957" s="172" t="s">
        <v>96</v>
      </c>
      <c r="Q957" s="172" t="s">
        <v>102</v>
      </c>
      <c r="R957" s="172" t="s">
        <v>98</v>
      </c>
    </row>
    <row r="958" spans="1:16" s="16" customFormat="1" ht="24" customHeight="1">
      <c r="A958" s="162" t="s">
        <v>1258</v>
      </c>
      <c r="B958" s="162" t="s">
        <v>91</v>
      </c>
      <c r="C958" s="162" t="s">
        <v>1184</v>
      </c>
      <c r="D958" s="16" t="s">
        <v>1259</v>
      </c>
      <c r="E958" s="163" t="s">
        <v>1260</v>
      </c>
      <c r="F958" s="162" t="s">
        <v>95</v>
      </c>
      <c r="G958" s="164">
        <v>826.5</v>
      </c>
      <c r="H958" s="165"/>
      <c r="I958" s="165">
        <f>ROUND(G958*H958,2)</f>
        <v>0</v>
      </c>
      <c r="J958" s="166">
        <v>0.02091</v>
      </c>
      <c r="K958" s="164">
        <f>G958*J958</f>
        <v>17.282115</v>
      </c>
      <c r="L958" s="166">
        <v>0</v>
      </c>
      <c r="M958" s="164">
        <f>G958*L958</f>
        <v>0</v>
      </c>
      <c r="N958" s="187" t="s">
        <v>2203</v>
      </c>
      <c r="O958" s="167">
        <v>16</v>
      </c>
      <c r="P958" s="16" t="s">
        <v>96</v>
      </c>
    </row>
    <row r="959" spans="4:18" s="16" customFormat="1" ht="15.75" customHeight="1">
      <c r="D959" s="168"/>
      <c r="E959" s="168" t="s">
        <v>225</v>
      </c>
      <c r="G959" s="169"/>
      <c r="P959" s="168" t="s">
        <v>96</v>
      </c>
      <c r="Q959" s="168" t="s">
        <v>89</v>
      </c>
      <c r="R959" s="168" t="s">
        <v>98</v>
      </c>
    </row>
    <row r="960" spans="4:18" s="16" customFormat="1" ht="15.75" customHeight="1">
      <c r="D960" s="168"/>
      <c r="E960" s="168" t="s">
        <v>1261</v>
      </c>
      <c r="G960" s="169"/>
      <c r="P960" s="168" t="s">
        <v>96</v>
      </c>
      <c r="Q960" s="168" t="s">
        <v>89</v>
      </c>
      <c r="R960" s="168" t="s">
        <v>98</v>
      </c>
    </row>
    <row r="961" spans="4:18" s="16" customFormat="1" ht="15.75" customHeight="1">
      <c r="D961" s="170"/>
      <c r="E961" s="170" t="s">
        <v>1262</v>
      </c>
      <c r="G961" s="171">
        <v>826.5</v>
      </c>
      <c r="P961" s="170" t="s">
        <v>96</v>
      </c>
      <c r="Q961" s="170" t="s">
        <v>96</v>
      </c>
      <c r="R961" s="170" t="s">
        <v>98</v>
      </c>
    </row>
    <row r="962" spans="4:18" s="16" customFormat="1" ht="15.75" customHeight="1">
      <c r="D962" s="172"/>
      <c r="E962" s="172" t="s">
        <v>101</v>
      </c>
      <c r="G962" s="173">
        <v>826.5</v>
      </c>
      <c r="P962" s="172" t="s">
        <v>96</v>
      </c>
      <c r="Q962" s="172" t="s">
        <v>102</v>
      </c>
      <c r="R962" s="172" t="s">
        <v>98</v>
      </c>
    </row>
    <row r="963" spans="1:19" s="16" customFormat="1" ht="34.5" customHeight="1">
      <c r="A963" s="198" t="s">
        <v>1263</v>
      </c>
      <c r="B963" s="198" t="s">
        <v>91</v>
      </c>
      <c r="C963" s="198" t="s">
        <v>1184</v>
      </c>
      <c r="D963" s="199" t="s">
        <v>1264</v>
      </c>
      <c r="E963" s="200" t="s">
        <v>1265</v>
      </c>
      <c r="F963" s="198" t="s">
        <v>95</v>
      </c>
      <c r="G963" s="201">
        <v>253.85</v>
      </c>
      <c r="H963" s="202"/>
      <c r="I963" s="202">
        <f>ROUND(G963*H963,2)</f>
        <v>0</v>
      </c>
      <c r="J963" s="203">
        <v>0.00139</v>
      </c>
      <c r="K963" s="201">
        <f>G963*J963</f>
        <v>0.3528515</v>
      </c>
      <c r="L963" s="203">
        <v>0</v>
      </c>
      <c r="M963" s="201">
        <f>G963*L963</f>
        <v>0</v>
      </c>
      <c r="N963" s="204" t="s">
        <v>2203</v>
      </c>
      <c r="O963" s="167">
        <v>16</v>
      </c>
      <c r="P963" s="16" t="s">
        <v>96</v>
      </c>
      <c r="S963" s="16" t="s">
        <v>2213</v>
      </c>
    </row>
    <row r="964" spans="1:18" s="16" customFormat="1" ht="15.75" customHeight="1">
      <c r="A964" s="199"/>
      <c r="B964" s="199"/>
      <c r="C964" s="199"/>
      <c r="D964" s="205"/>
      <c r="E964" s="205" t="s">
        <v>1266</v>
      </c>
      <c r="F964" s="199"/>
      <c r="G964" s="206"/>
      <c r="H964" s="199"/>
      <c r="I964" s="199"/>
      <c r="J964" s="199"/>
      <c r="K964" s="199"/>
      <c r="L964" s="199"/>
      <c r="M964" s="199"/>
      <c r="N964" s="199"/>
      <c r="P964" s="168" t="s">
        <v>96</v>
      </c>
      <c r="Q964" s="168" t="s">
        <v>89</v>
      </c>
      <c r="R964" s="168" t="s">
        <v>98</v>
      </c>
    </row>
    <row r="965" spans="1:18" s="16" customFormat="1" ht="15.75" customHeight="1">
      <c r="A965" s="199"/>
      <c r="B965" s="199"/>
      <c r="C965" s="199"/>
      <c r="D965" s="205"/>
      <c r="E965" s="205" t="s">
        <v>1267</v>
      </c>
      <c r="F965" s="199"/>
      <c r="G965" s="206"/>
      <c r="H965" s="199"/>
      <c r="I965" s="199"/>
      <c r="J965" s="199"/>
      <c r="K965" s="199"/>
      <c r="L965" s="199"/>
      <c r="M965" s="199"/>
      <c r="N965" s="199"/>
      <c r="P965" s="168" t="s">
        <v>96</v>
      </c>
      <c r="Q965" s="168" t="s">
        <v>89</v>
      </c>
      <c r="R965" s="168" t="s">
        <v>98</v>
      </c>
    </row>
    <row r="966" spans="1:18" s="16" customFormat="1" ht="15.75" customHeight="1">
      <c r="A966" s="199"/>
      <c r="B966" s="199"/>
      <c r="C966" s="199"/>
      <c r="D966" s="205"/>
      <c r="E966" s="205" t="s">
        <v>1268</v>
      </c>
      <c r="F966" s="199"/>
      <c r="G966" s="206"/>
      <c r="H966" s="199"/>
      <c r="I966" s="199"/>
      <c r="J966" s="199"/>
      <c r="K966" s="199"/>
      <c r="L966" s="199"/>
      <c r="M966" s="199"/>
      <c r="N966" s="199"/>
      <c r="P966" s="168" t="s">
        <v>96</v>
      </c>
      <c r="Q966" s="168" t="s">
        <v>89</v>
      </c>
      <c r="R966" s="168" t="s">
        <v>98</v>
      </c>
    </row>
    <row r="967" spans="1:18" s="16" customFormat="1" ht="15.75" customHeight="1">
      <c r="A967" s="199"/>
      <c r="B967" s="199"/>
      <c r="C967" s="199"/>
      <c r="D967" s="205"/>
      <c r="E967" s="205" t="s">
        <v>1269</v>
      </c>
      <c r="F967" s="199"/>
      <c r="G967" s="206"/>
      <c r="H967" s="199"/>
      <c r="I967" s="199"/>
      <c r="J967" s="199"/>
      <c r="K967" s="199"/>
      <c r="L967" s="199"/>
      <c r="M967" s="199"/>
      <c r="N967" s="199"/>
      <c r="P967" s="168" t="s">
        <v>96</v>
      </c>
      <c r="Q967" s="168" t="s">
        <v>89</v>
      </c>
      <c r="R967" s="168" t="s">
        <v>98</v>
      </c>
    </row>
    <row r="968" spans="1:18" s="16" customFormat="1" ht="15.75" customHeight="1">
      <c r="A968" s="199"/>
      <c r="B968" s="199"/>
      <c r="C968" s="199"/>
      <c r="D968" s="205"/>
      <c r="E968" s="205" t="s">
        <v>1270</v>
      </c>
      <c r="F968" s="199"/>
      <c r="G968" s="206"/>
      <c r="H968" s="199"/>
      <c r="I968" s="199"/>
      <c r="J968" s="199"/>
      <c r="K968" s="199"/>
      <c r="L968" s="199"/>
      <c r="M968" s="199"/>
      <c r="N968" s="199"/>
      <c r="P968" s="168" t="s">
        <v>96</v>
      </c>
      <c r="Q968" s="168" t="s">
        <v>89</v>
      </c>
      <c r="R968" s="168" t="s">
        <v>98</v>
      </c>
    </row>
    <row r="969" spans="1:18" s="16" customFormat="1" ht="15.75" customHeight="1">
      <c r="A969" s="199"/>
      <c r="B969" s="199"/>
      <c r="C969" s="199"/>
      <c r="D969" s="205"/>
      <c r="E969" s="205" t="s">
        <v>1240</v>
      </c>
      <c r="F969" s="199"/>
      <c r="G969" s="206"/>
      <c r="H969" s="199"/>
      <c r="I969" s="199"/>
      <c r="J969" s="199"/>
      <c r="K969" s="199"/>
      <c r="L969" s="199"/>
      <c r="M969" s="199"/>
      <c r="N969" s="199"/>
      <c r="P969" s="168" t="s">
        <v>96</v>
      </c>
      <c r="Q969" s="168" t="s">
        <v>89</v>
      </c>
      <c r="R969" s="168" t="s">
        <v>98</v>
      </c>
    </row>
    <row r="970" spans="1:18" s="16" customFormat="1" ht="15.75" customHeight="1">
      <c r="A970" s="199"/>
      <c r="B970" s="199"/>
      <c r="C970" s="199"/>
      <c r="D970" s="205"/>
      <c r="E970" s="205" t="s">
        <v>2212</v>
      </c>
      <c r="F970" s="199"/>
      <c r="G970" s="206"/>
      <c r="H970" s="199"/>
      <c r="I970" s="199"/>
      <c r="J970" s="199"/>
      <c r="K970" s="199"/>
      <c r="L970" s="199"/>
      <c r="M970" s="199"/>
      <c r="N970" s="199"/>
      <c r="P970" s="168" t="s">
        <v>96</v>
      </c>
      <c r="Q970" s="168" t="s">
        <v>89</v>
      </c>
      <c r="R970" s="168" t="s">
        <v>98</v>
      </c>
    </row>
    <row r="971" spans="1:18" s="16" customFormat="1" ht="15.75" customHeight="1">
      <c r="A971" s="199"/>
      <c r="B971" s="199"/>
      <c r="C971" s="199"/>
      <c r="D971" s="205"/>
      <c r="E971" s="205" t="s">
        <v>1271</v>
      </c>
      <c r="F971" s="199"/>
      <c r="G971" s="206"/>
      <c r="H971" s="199"/>
      <c r="I971" s="199"/>
      <c r="J971" s="199"/>
      <c r="K971" s="199"/>
      <c r="L971" s="199"/>
      <c r="M971" s="199"/>
      <c r="N971" s="199"/>
      <c r="P971" s="168" t="s">
        <v>96</v>
      </c>
      <c r="Q971" s="168" t="s">
        <v>89</v>
      </c>
      <c r="R971" s="168" t="s">
        <v>98</v>
      </c>
    </row>
    <row r="972" spans="1:18" s="16" customFormat="1" ht="15.75" customHeight="1">
      <c r="A972" s="199"/>
      <c r="B972" s="199"/>
      <c r="C972" s="199"/>
      <c r="D972" s="207"/>
      <c r="E972" s="207" t="s">
        <v>1272</v>
      </c>
      <c r="F972" s="199"/>
      <c r="G972" s="208">
        <v>12.9</v>
      </c>
      <c r="H972" s="199"/>
      <c r="I972" s="199"/>
      <c r="J972" s="199"/>
      <c r="K972" s="199"/>
      <c r="L972" s="199"/>
      <c r="M972" s="199"/>
      <c r="N972" s="199"/>
      <c r="P972" s="170" t="s">
        <v>96</v>
      </c>
      <c r="Q972" s="170" t="s">
        <v>96</v>
      </c>
      <c r="R972" s="170" t="s">
        <v>98</v>
      </c>
    </row>
    <row r="973" spans="1:18" s="16" customFormat="1" ht="15.75" customHeight="1">
      <c r="A973" s="199"/>
      <c r="B973" s="199"/>
      <c r="C973" s="199"/>
      <c r="D973" s="207"/>
      <c r="E973" s="207" t="s">
        <v>1273</v>
      </c>
      <c r="F973" s="199"/>
      <c r="G973" s="208">
        <v>16.575</v>
      </c>
      <c r="H973" s="199"/>
      <c r="I973" s="199"/>
      <c r="J973" s="199"/>
      <c r="K973" s="199"/>
      <c r="L973" s="199"/>
      <c r="M973" s="199"/>
      <c r="N973" s="199"/>
      <c r="P973" s="170" t="s">
        <v>96</v>
      </c>
      <c r="Q973" s="170" t="s">
        <v>96</v>
      </c>
      <c r="R973" s="170" t="s">
        <v>98</v>
      </c>
    </row>
    <row r="974" spans="1:18" s="16" customFormat="1" ht="15.75" customHeight="1">
      <c r="A974" s="199"/>
      <c r="B974" s="199"/>
      <c r="C974" s="199"/>
      <c r="D974" s="207"/>
      <c r="E974" s="207" t="s">
        <v>2211</v>
      </c>
      <c r="F974" s="199"/>
      <c r="G974" s="208">
        <v>224.375</v>
      </c>
      <c r="H974" s="199"/>
      <c r="I974" s="199"/>
      <c r="J974" s="199"/>
      <c r="K974" s="199"/>
      <c r="L974" s="199"/>
      <c r="M974" s="199"/>
      <c r="N974" s="199"/>
      <c r="P974" s="170"/>
      <c r="Q974" s="170"/>
      <c r="R974" s="170"/>
    </row>
    <row r="975" spans="1:18" s="16" customFormat="1" ht="15.75" customHeight="1">
      <c r="A975" s="199"/>
      <c r="B975" s="199"/>
      <c r="C975" s="199"/>
      <c r="D975" s="209"/>
      <c r="E975" s="209" t="s">
        <v>101</v>
      </c>
      <c r="F975" s="199"/>
      <c r="G975" s="210">
        <v>253.85</v>
      </c>
      <c r="H975" s="199"/>
      <c r="I975" s="199"/>
      <c r="J975" s="199"/>
      <c r="K975" s="199"/>
      <c r="L975" s="199"/>
      <c r="M975" s="199"/>
      <c r="N975" s="199"/>
      <c r="P975" s="172" t="s">
        <v>96</v>
      </c>
      <c r="Q975" s="172" t="s">
        <v>102</v>
      </c>
      <c r="R975" s="172" t="s">
        <v>98</v>
      </c>
    </row>
    <row r="976" spans="1:16" s="16" customFormat="1" ht="13.5" customHeight="1">
      <c r="A976" s="162" t="s">
        <v>1274</v>
      </c>
      <c r="B976" s="162" t="s">
        <v>91</v>
      </c>
      <c r="C976" s="162" t="s">
        <v>1184</v>
      </c>
      <c r="D976" s="16" t="s">
        <v>1275</v>
      </c>
      <c r="E976" s="163" t="s">
        <v>1276</v>
      </c>
      <c r="F976" s="162" t="s">
        <v>41</v>
      </c>
      <c r="G976" s="164">
        <v>51394.42</v>
      </c>
      <c r="H976" s="165"/>
      <c r="I976" s="165">
        <f>ROUND(G976*H976,2)</f>
        <v>0</v>
      </c>
      <c r="J976" s="166">
        <v>0</v>
      </c>
      <c r="K976" s="164">
        <f>G976*J976</f>
        <v>0</v>
      </c>
      <c r="L976" s="166">
        <v>0</v>
      </c>
      <c r="M976" s="164">
        <f>G976*L976</f>
        <v>0</v>
      </c>
      <c r="N976" s="187" t="s">
        <v>2202</v>
      </c>
      <c r="O976" s="167">
        <v>16</v>
      </c>
      <c r="P976" s="16" t="s">
        <v>96</v>
      </c>
    </row>
    <row r="977" spans="2:16" s="134" customFormat="1" ht="12.75" customHeight="1">
      <c r="B977" s="139" t="s">
        <v>49</v>
      </c>
      <c r="D977" s="140" t="s">
        <v>1277</v>
      </c>
      <c r="E977" s="140" t="s">
        <v>1278</v>
      </c>
      <c r="I977" s="141">
        <f>SUM(I978:I1218)</f>
        <v>0</v>
      </c>
      <c r="K977" s="142">
        <f>SUM(K978:K1218)</f>
        <v>0.1672</v>
      </c>
      <c r="M977" s="142">
        <f>SUM(M978:M1218)</f>
        <v>3.8933904000000004</v>
      </c>
      <c r="P977" s="140" t="s">
        <v>89</v>
      </c>
    </row>
    <row r="978" spans="1:16" s="16" customFormat="1" ht="24" customHeight="1">
      <c r="A978" s="162" t="s">
        <v>1279</v>
      </c>
      <c r="B978" s="162" t="s">
        <v>91</v>
      </c>
      <c r="C978" s="162" t="s">
        <v>1277</v>
      </c>
      <c r="D978" s="16" t="s">
        <v>1280</v>
      </c>
      <c r="E978" s="163" t="s">
        <v>1281</v>
      </c>
      <c r="F978" s="162" t="s">
        <v>95</v>
      </c>
      <c r="G978" s="164">
        <v>668.8</v>
      </c>
      <c r="H978" s="165"/>
      <c r="I978" s="165">
        <f>ROUND(G978*H978,2)</f>
        <v>0</v>
      </c>
      <c r="J978" s="166">
        <v>0.00025</v>
      </c>
      <c r="K978" s="164">
        <f>G978*J978</f>
        <v>0.1672</v>
      </c>
      <c r="L978" s="166">
        <v>0</v>
      </c>
      <c r="M978" s="164">
        <f>G978*L978</f>
        <v>0</v>
      </c>
      <c r="N978" s="187" t="s">
        <v>2203</v>
      </c>
      <c r="O978" s="167">
        <v>16</v>
      </c>
      <c r="P978" s="16" t="s">
        <v>96</v>
      </c>
    </row>
    <row r="979" spans="4:18" s="16" customFormat="1" ht="15.75" customHeight="1">
      <c r="D979" s="168"/>
      <c r="E979" s="168" t="s">
        <v>237</v>
      </c>
      <c r="G979" s="169"/>
      <c r="P979" s="168" t="s">
        <v>96</v>
      </c>
      <c r="Q979" s="168" t="s">
        <v>89</v>
      </c>
      <c r="R979" s="168" t="s">
        <v>98</v>
      </c>
    </row>
    <row r="980" spans="4:18" s="16" customFormat="1" ht="15.75" customHeight="1">
      <c r="D980" s="170"/>
      <c r="E980" s="170" t="s">
        <v>1282</v>
      </c>
      <c r="G980" s="171">
        <v>668.8</v>
      </c>
      <c r="P980" s="170" t="s">
        <v>96</v>
      </c>
      <c r="Q980" s="170" t="s">
        <v>96</v>
      </c>
      <c r="R980" s="170" t="s">
        <v>98</v>
      </c>
    </row>
    <row r="981" spans="4:18" s="16" customFormat="1" ht="15.75" customHeight="1">
      <c r="D981" s="172"/>
      <c r="E981" s="172" t="s">
        <v>101</v>
      </c>
      <c r="G981" s="173">
        <v>668.8</v>
      </c>
      <c r="P981" s="172" t="s">
        <v>96</v>
      </c>
      <c r="Q981" s="172" t="s">
        <v>102</v>
      </c>
      <c r="R981" s="172" t="s">
        <v>98</v>
      </c>
    </row>
    <row r="982" spans="1:16" s="16" customFormat="1" ht="24" customHeight="1">
      <c r="A982" s="162" t="s">
        <v>1283</v>
      </c>
      <c r="B982" s="162" t="s">
        <v>91</v>
      </c>
      <c r="C982" s="162" t="s">
        <v>1277</v>
      </c>
      <c r="D982" s="16" t="s">
        <v>1284</v>
      </c>
      <c r="E982" s="163" t="s">
        <v>1285</v>
      </c>
      <c r="F982" s="162" t="s">
        <v>95</v>
      </c>
      <c r="G982" s="164">
        <v>19.32</v>
      </c>
      <c r="H982" s="165"/>
      <c r="I982" s="165">
        <f>ROUND(G982*H982,2)</f>
        <v>0</v>
      </c>
      <c r="J982" s="166">
        <v>0</v>
      </c>
      <c r="K982" s="164">
        <f>G982*J982</f>
        <v>0</v>
      </c>
      <c r="L982" s="166">
        <v>0.00732</v>
      </c>
      <c r="M982" s="164">
        <f>G982*L982</f>
        <v>0.1414224</v>
      </c>
      <c r="N982" s="187" t="s">
        <v>2203</v>
      </c>
      <c r="O982" s="167">
        <v>16</v>
      </c>
      <c r="P982" s="16" t="s">
        <v>96</v>
      </c>
    </row>
    <row r="983" spans="4:18" s="16" customFormat="1" ht="15.75" customHeight="1">
      <c r="D983" s="168"/>
      <c r="E983" s="168" t="s">
        <v>240</v>
      </c>
      <c r="G983" s="169"/>
      <c r="P983" s="168" t="s">
        <v>96</v>
      </c>
      <c r="Q983" s="168" t="s">
        <v>89</v>
      </c>
      <c r="R983" s="168" t="s">
        <v>98</v>
      </c>
    </row>
    <row r="984" spans="4:18" s="16" customFormat="1" ht="15.75" customHeight="1">
      <c r="D984" s="170"/>
      <c r="E984" s="170" t="s">
        <v>1286</v>
      </c>
      <c r="G984" s="171">
        <v>19.32</v>
      </c>
      <c r="P984" s="170" t="s">
        <v>96</v>
      </c>
      <c r="Q984" s="170" t="s">
        <v>96</v>
      </c>
      <c r="R984" s="170" t="s">
        <v>98</v>
      </c>
    </row>
    <row r="985" spans="4:18" s="16" customFormat="1" ht="15.75" customHeight="1">
      <c r="D985" s="172"/>
      <c r="E985" s="172" t="s">
        <v>101</v>
      </c>
      <c r="G985" s="173">
        <v>19.32</v>
      </c>
      <c r="P985" s="172" t="s">
        <v>96</v>
      </c>
      <c r="Q985" s="172" t="s">
        <v>102</v>
      </c>
      <c r="R985" s="172" t="s">
        <v>98</v>
      </c>
    </row>
    <row r="986" spans="1:16" s="16" customFormat="1" ht="24" customHeight="1">
      <c r="A986" s="162" t="s">
        <v>1287</v>
      </c>
      <c r="B986" s="162" t="s">
        <v>91</v>
      </c>
      <c r="C986" s="162" t="s">
        <v>1277</v>
      </c>
      <c r="D986" s="16" t="s">
        <v>1288</v>
      </c>
      <c r="E986" s="163" t="s">
        <v>1289</v>
      </c>
      <c r="F986" s="162" t="s">
        <v>301</v>
      </c>
      <c r="G986" s="164">
        <v>977.075</v>
      </c>
      <c r="H986" s="165"/>
      <c r="I986" s="165">
        <f>ROUND(G986*H986,2)</f>
        <v>0</v>
      </c>
      <c r="J986" s="166">
        <v>0</v>
      </c>
      <c r="K986" s="164">
        <f>G986*J986</f>
        <v>0</v>
      </c>
      <c r="L986" s="166">
        <v>0.00384</v>
      </c>
      <c r="M986" s="164">
        <f>G986*L986</f>
        <v>3.751968</v>
      </c>
      <c r="N986" s="187" t="s">
        <v>2203</v>
      </c>
      <c r="O986" s="167">
        <v>16</v>
      </c>
      <c r="P986" s="16" t="s">
        <v>96</v>
      </c>
    </row>
    <row r="987" spans="4:18" s="16" customFormat="1" ht="15.75" customHeight="1">
      <c r="D987" s="168"/>
      <c r="E987" s="168" t="s">
        <v>240</v>
      </c>
      <c r="G987" s="169"/>
      <c r="P987" s="168" t="s">
        <v>96</v>
      </c>
      <c r="Q987" s="168" t="s">
        <v>89</v>
      </c>
      <c r="R987" s="168" t="s">
        <v>98</v>
      </c>
    </row>
    <row r="988" spans="4:18" s="16" customFormat="1" ht="15.75" customHeight="1">
      <c r="D988" s="170"/>
      <c r="E988" s="170" t="s">
        <v>1290</v>
      </c>
      <c r="G988" s="171">
        <v>977.075</v>
      </c>
      <c r="P988" s="170" t="s">
        <v>96</v>
      </c>
      <c r="Q988" s="170" t="s">
        <v>96</v>
      </c>
      <c r="R988" s="170" t="s">
        <v>98</v>
      </c>
    </row>
    <row r="989" spans="4:18" s="16" customFormat="1" ht="15.75" customHeight="1">
      <c r="D989" s="172"/>
      <c r="E989" s="172" t="s">
        <v>101</v>
      </c>
      <c r="G989" s="173">
        <v>977.075</v>
      </c>
      <c r="P989" s="172" t="s">
        <v>96</v>
      </c>
      <c r="Q989" s="172" t="s">
        <v>102</v>
      </c>
      <c r="R989" s="172" t="s">
        <v>98</v>
      </c>
    </row>
    <row r="990" spans="1:16" s="16" customFormat="1" ht="45" customHeight="1">
      <c r="A990" s="162" t="s">
        <v>1291</v>
      </c>
      <c r="B990" s="162" t="s">
        <v>91</v>
      </c>
      <c r="C990" s="162" t="s">
        <v>250</v>
      </c>
      <c r="D990" s="16" t="s">
        <v>1292</v>
      </c>
      <c r="E990" s="163" t="s">
        <v>1293</v>
      </c>
      <c r="F990" s="162" t="s">
        <v>301</v>
      </c>
      <c r="G990" s="164">
        <v>80</v>
      </c>
      <c r="H990" s="165"/>
      <c r="I990" s="165">
        <f>ROUND(G990*H990,2)</f>
        <v>0</v>
      </c>
      <c r="J990" s="166">
        <v>0</v>
      </c>
      <c r="K990" s="164">
        <f>G990*J990</f>
        <v>0</v>
      </c>
      <c r="L990" s="166">
        <v>0</v>
      </c>
      <c r="M990" s="164">
        <f>G990*L990</f>
        <v>0</v>
      </c>
      <c r="N990" s="187" t="s">
        <v>2203</v>
      </c>
      <c r="O990" s="167">
        <v>4</v>
      </c>
      <c r="P990" s="16" t="s">
        <v>96</v>
      </c>
    </row>
    <row r="991" spans="4:18" s="16" customFormat="1" ht="15.75" customHeight="1">
      <c r="D991" s="168"/>
      <c r="E991" s="168" t="s">
        <v>1294</v>
      </c>
      <c r="G991" s="169"/>
      <c r="P991" s="168" t="s">
        <v>96</v>
      </c>
      <c r="Q991" s="168" t="s">
        <v>89</v>
      </c>
      <c r="R991" s="168" t="s">
        <v>98</v>
      </c>
    </row>
    <row r="992" spans="4:18" s="16" customFormat="1" ht="15.75" customHeight="1">
      <c r="D992" s="168"/>
      <c r="E992" s="168" t="s">
        <v>1295</v>
      </c>
      <c r="G992" s="169"/>
      <c r="P992" s="168" t="s">
        <v>96</v>
      </c>
      <c r="Q992" s="168" t="s">
        <v>89</v>
      </c>
      <c r="R992" s="168" t="s">
        <v>98</v>
      </c>
    </row>
    <row r="993" spans="4:18" s="16" customFormat="1" ht="15.75" customHeight="1">
      <c r="D993" s="168"/>
      <c r="E993" s="168" t="s">
        <v>1296</v>
      </c>
      <c r="G993" s="169"/>
      <c r="P993" s="168" t="s">
        <v>96</v>
      </c>
      <c r="Q993" s="168" t="s">
        <v>89</v>
      </c>
      <c r="R993" s="168" t="s">
        <v>98</v>
      </c>
    </row>
    <row r="994" spans="4:18" s="16" customFormat="1" ht="15.75" customHeight="1">
      <c r="D994" s="170"/>
      <c r="E994" s="170" t="s">
        <v>416</v>
      </c>
      <c r="G994" s="171">
        <v>80</v>
      </c>
      <c r="P994" s="170" t="s">
        <v>96</v>
      </c>
      <c r="Q994" s="170" t="s">
        <v>96</v>
      </c>
      <c r="R994" s="170" t="s">
        <v>98</v>
      </c>
    </row>
    <row r="995" spans="4:18" s="16" customFormat="1" ht="15.75" customHeight="1">
      <c r="D995" s="172"/>
      <c r="E995" s="172" t="s">
        <v>101</v>
      </c>
      <c r="G995" s="173">
        <v>80</v>
      </c>
      <c r="P995" s="172" t="s">
        <v>96</v>
      </c>
      <c r="Q995" s="172" t="s">
        <v>102</v>
      </c>
      <c r="R995" s="172" t="s">
        <v>98</v>
      </c>
    </row>
    <row r="996" spans="1:16" s="16" customFormat="1" ht="24" customHeight="1">
      <c r="A996" s="162" t="s">
        <v>1297</v>
      </c>
      <c r="B996" s="162" t="s">
        <v>91</v>
      </c>
      <c r="C996" s="162" t="s">
        <v>250</v>
      </c>
      <c r="D996" s="16" t="s">
        <v>1298</v>
      </c>
      <c r="E996" s="163" t="s">
        <v>1299</v>
      </c>
      <c r="F996" s="162" t="s">
        <v>301</v>
      </c>
      <c r="G996" s="164">
        <v>51</v>
      </c>
      <c r="H996" s="165"/>
      <c r="I996" s="165">
        <f>ROUND(G996*H996,2)</f>
        <v>0</v>
      </c>
      <c r="J996" s="166">
        <v>0</v>
      </c>
      <c r="K996" s="164">
        <f>G996*J996</f>
        <v>0</v>
      </c>
      <c r="L996" s="166">
        <v>0</v>
      </c>
      <c r="M996" s="164">
        <f>G996*L996</f>
        <v>0</v>
      </c>
      <c r="N996" s="187" t="s">
        <v>2203</v>
      </c>
      <c r="O996" s="167">
        <v>4</v>
      </c>
      <c r="P996" s="16" t="s">
        <v>96</v>
      </c>
    </row>
    <row r="997" spans="4:18" s="16" customFormat="1" ht="15.75" customHeight="1">
      <c r="D997" s="168"/>
      <c r="E997" s="168" t="s">
        <v>1294</v>
      </c>
      <c r="G997" s="169"/>
      <c r="P997" s="168" t="s">
        <v>96</v>
      </c>
      <c r="Q997" s="168" t="s">
        <v>89</v>
      </c>
      <c r="R997" s="168" t="s">
        <v>98</v>
      </c>
    </row>
    <row r="998" spans="4:18" s="16" customFormat="1" ht="15.75" customHeight="1">
      <c r="D998" s="168"/>
      <c r="E998" s="168" t="s">
        <v>1295</v>
      </c>
      <c r="G998" s="169"/>
      <c r="P998" s="168" t="s">
        <v>96</v>
      </c>
      <c r="Q998" s="168" t="s">
        <v>89</v>
      </c>
      <c r="R998" s="168" t="s">
        <v>98</v>
      </c>
    </row>
    <row r="999" spans="4:18" s="16" customFormat="1" ht="15.75" customHeight="1">
      <c r="D999" s="168"/>
      <c r="E999" s="168" t="s">
        <v>1296</v>
      </c>
      <c r="G999" s="169"/>
      <c r="P999" s="168" t="s">
        <v>96</v>
      </c>
      <c r="Q999" s="168" t="s">
        <v>89</v>
      </c>
      <c r="R999" s="168" t="s">
        <v>98</v>
      </c>
    </row>
    <row r="1000" spans="4:18" s="16" customFormat="1" ht="15.75" customHeight="1">
      <c r="D1000" s="170"/>
      <c r="E1000" s="170" t="s">
        <v>302</v>
      </c>
      <c r="G1000" s="171">
        <v>51</v>
      </c>
      <c r="P1000" s="170" t="s">
        <v>96</v>
      </c>
      <c r="Q1000" s="170" t="s">
        <v>96</v>
      </c>
      <c r="R1000" s="170" t="s">
        <v>98</v>
      </c>
    </row>
    <row r="1001" spans="4:18" s="16" customFormat="1" ht="15.75" customHeight="1">
      <c r="D1001" s="172"/>
      <c r="E1001" s="172" t="s">
        <v>101</v>
      </c>
      <c r="G1001" s="173">
        <v>51</v>
      </c>
      <c r="P1001" s="172" t="s">
        <v>96</v>
      </c>
      <c r="Q1001" s="172" t="s">
        <v>102</v>
      </c>
      <c r="R1001" s="172" t="s">
        <v>98</v>
      </c>
    </row>
    <row r="1002" spans="1:16" s="16" customFormat="1" ht="24" customHeight="1">
      <c r="A1002" s="162" t="s">
        <v>1300</v>
      </c>
      <c r="B1002" s="162" t="s">
        <v>91</v>
      </c>
      <c r="C1002" s="162" t="s">
        <v>250</v>
      </c>
      <c r="D1002" s="16" t="s">
        <v>1301</v>
      </c>
      <c r="E1002" s="163" t="s">
        <v>1302</v>
      </c>
      <c r="F1002" s="162" t="s">
        <v>301</v>
      </c>
      <c r="G1002" s="164">
        <v>166</v>
      </c>
      <c r="H1002" s="165"/>
      <c r="I1002" s="165">
        <f>ROUND(G1002*H1002,2)</f>
        <v>0</v>
      </c>
      <c r="J1002" s="166">
        <v>0</v>
      </c>
      <c r="K1002" s="164">
        <f>G1002*J1002</f>
        <v>0</v>
      </c>
      <c r="L1002" s="166">
        <v>0</v>
      </c>
      <c r="M1002" s="164">
        <f>G1002*L1002</f>
        <v>0</v>
      </c>
      <c r="N1002" s="187" t="s">
        <v>2203</v>
      </c>
      <c r="O1002" s="167">
        <v>4</v>
      </c>
      <c r="P1002" s="16" t="s">
        <v>96</v>
      </c>
    </row>
    <row r="1003" spans="4:18" s="16" customFormat="1" ht="15.75" customHeight="1">
      <c r="D1003" s="168"/>
      <c r="E1003" s="168" t="s">
        <v>1294</v>
      </c>
      <c r="G1003" s="169"/>
      <c r="P1003" s="168" t="s">
        <v>96</v>
      </c>
      <c r="Q1003" s="168" t="s">
        <v>89</v>
      </c>
      <c r="R1003" s="168" t="s">
        <v>98</v>
      </c>
    </row>
    <row r="1004" spans="4:18" s="16" customFormat="1" ht="15.75" customHeight="1">
      <c r="D1004" s="168"/>
      <c r="E1004" s="168" t="s">
        <v>1295</v>
      </c>
      <c r="G1004" s="169"/>
      <c r="P1004" s="168" t="s">
        <v>96</v>
      </c>
      <c r="Q1004" s="168" t="s">
        <v>89</v>
      </c>
      <c r="R1004" s="168" t="s">
        <v>98</v>
      </c>
    </row>
    <row r="1005" spans="4:18" s="16" customFormat="1" ht="15.75" customHeight="1">
      <c r="D1005" s="168"/>
      <c r="E1005" s="168" t="s">
        <v>1296</v>
      </c>
      <c r="G1005" s="169"/>
      <c r="P1005" s="168" t="s">
        <v>96</v>
      </c>
      <c r="Q1005" s="168" t="s">
        <v>89</v>
      </c>
      <c r="R1005" s="168" t="s">
        <v>98</v>
      </c>
    </row>
    <row r="1006" spans="4:18" s="16" customFormat="1" ht="15.75" customHeight="1">
      <c r="D1006" s="170"/>
      <c r="E1006" s="170" t="s">
        <v>809</v>
      </c>
      <c r="G1006" s="171">
        <v>166</v>
      </c>
      <c r="P1006" s="170" t="s">
        <v>96</v>
      </c>
      <c r="Q1006" s="170" t="s">
        <v>96</v>
      </c>
      <c r="R1006" s="170" t="s">
        <v>98</v>
      </c>
    </row>
    <row r="1007" spans="4:18" s="16" customFormat="1" ht="15.75" customHeight="1">
      <c r="D1007" s="172"/>
      <c r="E1007" s="172" t="s">
        <v>101</v>
      </c>
      <c r="G1007" s="173">
        <v>166</v>
      </c>
      <c r="P1007" s="172" t="s">
        <v>96</v>
      </c>
      <c r="Q1007" s="172" t="s">
        <v>102</v>
      </c>
      <c r="R1007" s="172" t="s">
        <v>98</v>
      </c>
    </row>
    <row r="1008" spans="1:16" s="16" customFormat="1" ht="24" customHeight="1">
      <c r="A1008" s="162" t="s">
        <v>1303</v>
      </c>
      <c r="B1008" s="162" t="s">
        <v>91</v>
      </c>
      <c r="C1008" s="162" t="s">
        <v>250</v>
      </c>
      <c r="D1008" s="16" t="s">
        <v>1304</v>
      </c>
      <c r="E1008" s="163" t="s">
        <v>1305</v>
      </c>
      <c r="F1008" s="162" t="s">
        <v>301</v>
      </c>
      <c r="G1008" s="164">
        <v>4</v>
      </c>
      <c r="H1008" s="165"/>
      <c r="I1008" s="165">
        <f>ROUND(G1008*H1008,2)</f>
        <v>0</v>
      </c>
      <c r="J1008" s="166">
        <v>0</v>
      </c>
      <c r="K1008" s="164">
        <f>G1008*J1008</f>
        <v>0</v>
      </c>
      <c r="L1008" s="166">
        <v>0</v>
      </c>
      <c r="M1008" s="164">
        <f>G1008*L1008</f>
        <v>0</v>
      </c>
      <c r="N1008" s="187" t="s">
        <v>2203</v>
      </c>
      <c r="O1008" s="167">
        <v>4</v>
      </c>
      <c r="P1008" s="16" t="s">
        <v>96</v>
      </c>
    </row>
    <row r="1009" spans="4:18" s="16" customFormat="1" ht="15.75" customHeight="1">
      <c r="D1009" s="168"/>
      <c r="E1009" s="168" t="s">
        <v>1294</v>
      </c>
      <c r="G1009" s="169"/>
      <c r="P1009" s="168" t="s">
        <v>96</v>
      </c>
      <c r="Q1009" s="168" t="s">
        <v>89</v>
      </c>
      <c r="R1009" s="168" t="s">
        <v>98</v>
      </c>
    </row>
    <row r="1010" spans="4:18" s="16" customFormat="1" ht="15.75" customHeight="1">
      <c r="D1010" s="168"/>
      <c r="E1010" s="168" t="s">
        <v>1295</v>
      </c>
      <c r="G1010" s="169"/>
      <c r="P1010" s="168" t="s">
        <v>96</v>
      </c>
      <c r="Q1010" s="168" t="s">
        <v>89</v>
      </c>
      <c r="R1010" s="168" t="s">
        <v>98</v>
      </c>
    </row>
    <row r="1011" spans="4:18" s="16" customFormat="1" ht="15.75" customHeight="1">
      <c r="D1011" s="168"/>
      <c r="E1011" s="168" t="s">
        <v>1296</v>
      </c>
      <c r="G1011" s="169"/>
      <c r="P1011" s="168" t="s">
        <v>96</v>
      </c>
      <c r="Q1011" s="168" t="s">
        <v>89</v>
      </c>
      <c r="R1011" s="168" t="s">
        <v>98</v>
      </c>
    </row>
    <row r="1012" spans="4:18" s="16" customFormat="1" ht="15.75" customHeight="1">
      <c r="D1012" s="170"/>
      <c r="E1012" s="170" t="s">
        <v>102</v>
      </c>
      <c r="G1012" s="171">
        <v>4</v>
      </c>
      <c r="P1012" s="170" t="s">
        <v>96</v>
      </c>
      <c r="Q1012" s="170" t="s">
        <v>96</v>
      </c>
      <c r="R1012" s="170" t="s">
        <v>98</v>
      </c>
    </row>
    <row r="1013" spans="4:18" s="16" customFormat="1" ht="15.75" customHeight="1">
      <c r="D1013" s="172"/>
      <c r="E1013" s="172" t="s">
        <v>101</v>
      </c>
      <c r="G1013" s="173">
        <v>4</v>
      </c>
      <c r="P1013" s="172" t="s">
        <v>96</v>
      </c>
      <c r="Q1013" s="172" t="s">
        <v>102</v>
      </c>
      <c r="R1013" s="172" t="s">
        <v>98</v>
      </c>
    </row>
    <row r="1014" spans="1:16" s="16" customFormat="1" ht="34.5" customHeight="1">
      <c r="A1014" s="162" t="s">
        <v>1306</v>
      </c>
      <c r="B1014" s="162" t="s">
        <v>91</v>
      </c>
      <c r="C1014" s="162" t="s">
        <v>250</v>
      </c>
      <c r="D1014" s="16" t="s">
        <v>1307</v>
      </c>
      <c r="E1014" s="163" t="s">
        <v>1308</v>
      </c>
      <c r="F1014" s="162" t="s">
        <v>301</v>
      </c>
      <c r="G1014" s="164">
        <v>1.35</v>
      </c>
      <c r="H1014" s="165"/>
      <c r="I1014" s="165">
        <f>ROUND(G1014*H1014,2)</f>
        <v>0</v>
      </c>
      <c r="J1014" s="166">
        <v>0</v>
      </c>
      <c r="K1014" s="164">
        <f>G1014*J1014</f>
        <v>0</v>
      </c>
      <c r="L1014" s="166">
        <v>0</v>
      </c>
      <c r="M1014" s="164">
        <f>G1014*L1014</f>
        <v>0</v>
      </c>
      <c r="N1014" s="187" t="s">
        <v>2203</v>
      </c>
      <c r="O1014" s="167">
        <v>4</v>
      </c>
      <c r="P1014" s="16" t="s">
        <v>96</v>
      </c>
    </row>
    <row r="1015" spans="4:18" s="16" customFormat="1" ht="15.75" customHeight="1">
      <c r="D1015" s="168"/>
      <c r="E1015" s="168" t="s">
        <v>1294</v>
      </c>
      <c r="G1015" s="169"/>
      <c r="P1015" s="168" t="s">
        <v>96</v>
      </c>
      <c r="Q1015" s="168" t="s">
        <v>89</v>
      </c>
      <c r="R1015" s="168" t="s">
        <v>98</v>
      </c>
    </row>
    <row r="1016" spans="4:18" s="16" customFormat="1" ht="15.75" customHeight="1">
      <c r="D1016" s="168"/>
      <c r="E1016" s="168" t="s">
        <v>1295</v>
      </c>
      <c r="G1016" s="169"/>
      <c r="P1016" s="168" t="s">
        <v>96</v>
      </c>
      <c r="Q1016" s="168" t="s">
        <v>89</v>
      </c>
      <c r="R1016" s="168" t="s">
        <v>98</v>
      </c>
    </row>
    <row r="1017" spans="4:18" s="16" customFormat="1" ht="15.75" customHeight="1">
      <c r="D1017" s="168"/>
      <c r="E1017" s="168" t="s">
        <v>1296</v>
      </c>
      <c r="G1017" s="169"/>
      <c r="P1017" s="168" t="s">
        <v>96</v>
      </c>
      <c r="Q1017" s="168" t="s">
        <v>89</v>
      </c>
      <c r="R1017" s="168" t="s">
        <v>98</v>
      </c>
    </row>
    <row r="1018" spans="4:18" s="16" customFormat="1" ht="15.75" customHeight="1">
      <c r="D1018" s="170"/>
      <c r="E1018" s="170" t="s">
        <v>1309</v>
      </c>
      <c r="G1018" s="171">
        <v>1.35</v>
      </c>
      <c r="P1018" s="170" t="s">
        <v>96</v>
      </c>
      <c r="Q1018" s="170" t="s">
        <v>96</v>
      </c>
      <c r="R1018" s="170" t="s">
        <v>98</v>
      </c>
    </row>
    <row r="1019" spans="4:18" s="16" customFormat="1" ht="15.75" customHeight="1">
      <c r="D1019" s="172"/>
      <c r="E1019" s="172" t="s">
        <v>101</v>
      </c>
      <c r="G1019" s="173">
        <v>1.35</v>
      </c>
      <c r="P1019" s="172" t="s">
        <v>96</v>
      </c>
      <c r="Q1019" s="172" t="s">
        <v>102</v>
      </c>
      <c r="R1019" s="172" t="s">
        <v>98</v>
      </c>
    </row>
    <row r="1020" spans="1:16" s="16" customFormat="1" ht="24" customHeight="1">
      <c r="A1020" s="162" t="s">
        <v>1310</v>
      </c>
      <c r="B1020" s="162" t="s">
        <v>91</v>
      </c>
      <c r="C1020" s="162" t="s">
        <v>250</v>
      </c>
      <c r="D1020" s="16" t="s">
        <v>1311</v>
      </c>
      <c r="E1020" s="163" t="s">
        <v>1312</v>
      </c>
      <c r="F1020" s="162" t="s">
        <v>1313</v>
      </c>
      <c r="G1020" s="164">
        <v>4</v>
      </c>
      <c r="H1020" s="165"/>
      <c r="I1020" s="165">
        <f>ROUND(G1020*H1020,2)</f>
        <v>0</v>
      </c>
      <c r="J1020" s="166">
        <v>0</v>
      </c>
      <c r="K1020" s="164">
        <f>G1020*J1020</f>
        <v>0</v>
      </c>
      <c r="L1020" s="166">
        <v>0</v>
      </c>
      <c r="M1020" s="164">
        <f>G1020*L1020</f>
        <v>0</v>
      </c>
      <c r="N1020" s="187" t="s">
        <v>2203</v>
      </c>
      <c r="O1020" s="167">
        <v>4</v>
      </c>
      <c r="P1020" s="16" t="s">
        <v>96</v>
      </c>
    </row>
    <row r="1021" spans="4:18" s="16" customFormat="1" ht="15.75" customHeight="1">
      <c r="D1021" s="168"/>
      <c r="E1021" s="168" t="s">
        <v>1294</v>
      </c>
      <c r="G1021" s="169"/>
      <c r="P1021" s="168" t="s">
        <v>96</v>
      </c>
      <c r="Q1021" s="168" t="s">
        <v>89</v>
      </c>
      <c r="R1021" s="168" t="s">
        <v>98</v>
      </c>
    </row>
    <row r="1022" spans="4:18" s="16" customFormat="1" ht="15.75" customHeight="1">
      <c r="D1022" s="168"/>
      <c r="E1022" s="168" t="s">
        <v>1295</v>
      </c>
      <c r="G1022" s="169"/>
      <c r="P1022" s="168" t="s">
        <v>96</v>
      </c>
      <c r="Q1022" s="168" t="s">
        <v>89</v>
      </c>
      <c r="R1022" s="168" t="s">
        <v>98</v>
      </c>
    </row>
    <row r="1023" spans="4:18" s="16" customFormat="1" ht="15.75" customHeight="1">
      <c r="D1023" s="168"/>
      <c r="E1023" s="168" t="s">
        <v>1296</v>
      </c>
      <c r="G1023" s="169"/>
      <c r="P1023" s="168" t="s">
        <v>96</v>
      </c>
      <c r="Q1023" s="168" t="s">
        <v>89</v>
      </c>
      <c r="R1023" s="168" t="s">
        <v>98</v>
      </c>
    </row>
    <row r="1024" spans="4:18" s="16" customFormat="1" ht="15.75" customHeight="1">
      <c r="D1024" s="170"/>
      <c r="E1024" s="170" t="s">
        <v>102</v>
      </c>
      <c r="G1024" s="171">
        <v>4</v>
      </c>
      <c r="P1024" s="170" t="s">
        <v>96</v>
      </c>
      <c r="Q1024" s="170" t="s">
        <v>96</v>
      </c>
      <c r="R1024" s="170" t="s">
        <v>98</v>
      </c>
    </row>
    <row r="1025" spans="4:18" s="16" customFormat="1" ht="15.75" customHeight="1">
      <c r="D1025" s="172"/>
      <c r="E1025" s="172" t="s">
        <v>101</v>
      </c>
      <c r="G1025" s="173">
        <v>4</v>
      </c>
      <c r="P1025" s="172" t="s">
        <v>96</v>
      </c>
      <c r="Q1025" s="172" t="s">
        <v>102</v>
      </c>
      <c r="R1025" s="172" t="s">
        <v>98</v>
      </c>
    </row>
    <row r="1026" spans="1:19" s="16" customFormat="1" ht="24" customHeight="1">
      <c r="A1026" s="198" t="s">
        <v>1314</v>
      </c>
      <c r="B1026" s="198" t="s">
        <v>91</v>
      </c>
      <c r="C1026" s="198" t="s">
        <v>250</v>
      </c>
      <c r="D1026" s="199" t="s">
        <v>1315</v>
      </c>
      <c r="E1026" s="200" t="s">
        <v>2217</v>
      </c>
      <c r="F1026" s="198" t="s">
        <v>95</v>
      </c>
      <c r="G1026" s="201">
        <v>15</v>
      </c>
      <c r="H1026" s="202"/>
      <c r="I1026" s="202">
        <f>ROUND(G1026*H1026,2)</f>
        <v>0</v>
      </c>
      <c r="J1026" s="203">
        <v>0</v>
      </c>
      <c r="K1026" s="201">
        <f>G1026*J1026</f>
        <v>0</v>
      </c>
      <c r="L1026" s="203">
        <v>0</v>
      </c>
      <c r="M1026" s="201">
        <f>G1026*L1026</f>
        <v>0</v>
      </c>
      <c r="N1026" s="204" t="s">
        <v>2203</v>
      </c>
      <c r="O1026" s="167">
        <v>4</v>
      </c>
      <c r="P1026" s="16" t="s">
        <v>96</v>
      </c>
      <c r="S1026" s="16" t="s">
        <v>2216</v>
      </c>
    </row>
    <row r="1027" spans="1:18" s="16" customFormat="1" ht="15.75" customHeight="1">
      <c r="A1027" s="199"/>
      <c r="B1027" s="199"/>
      <c r="C1027" s="199"/>
      <c r="D1027" s="205"/>
      <c r="E1027" s="205" t="s">
        <v>1294</v>
      </c>
      <c r="F1027" s="199"/>
      <c r="G1027" s="206"/>
      <c r="H1027" s="199"/>
      <c r="I1027" s="199"/>
      <c r="J1027" s="199"/>
      <c r="K1027" s="199"/>
      <c r="L1027" s="199"/>
      <c r="M1027" s="199"/>
      <c r="N1027" s="199"/>
      <c r="P1027" s="168" t="s">
        <v>96</v>
      </c>
      <c r="Q1027" s="168" t="s">
        <v>89</v>
      </c>
      <c r="R1027" s="168" t="s">
        <v>98</v>
      </c>
    </row>
    <row r="1028" spans="1:18" s="16" customFormat="1" ht="15.75" customHeight="1">
      <c r="A1028" s="199"/>
      <c r="B1028" s="199"/>
      <c r="C1028" s="199"/>
      <c r="D1028" s="205"/>
      <c r="E1028" s="205" t="s">
        <v>1295</v>
      </c>
      <c r="F1028" s="199"/>
      <c r="G1028" s="206"/>
      <c r="H1028" s="199"/>
      <c r="I1028" s="199"/>
      <c r="J1028" s="199"/>
      <c r="K1028" s="199"/>
      <c r="L1028" s="199"/>
      <c r="M1028" s="199"/>
      <c r="N1028" s="199"/>
      <c r="P1028" s="168" t="s">
        <v>96</v>
      </c>
      <c r="Q1028" s="168" t="s">
        <v>89</v>
      </c>
      <c r="R1028" s="168" t="s">
        <v>98</v>
      </c>
    </row>
    <row r="1029" spans="1:18" s="16" customFormat="1" ht="15.75" customHeight="1">
      <c r="A1029" s="199"/>
      <c r="B1029" s="199"/>
      <c r="C1029" s="199"/>
      <c r="D1029" s="205"/>
      <c r="E1029" s="205" t="s">
        <v>1296</v>
      </c>
      <c r="F1029" s="199"/>
      <c r="G1029" s="206"/>
      <c r="H1029" s="199"/>
      <c r="I1029" s="199"/>
      <c r="J1029" s="199"/>
      <c r="K1029" s="199"/>
      <c r="L1029" s="199"/>
      <c r="M1029" s="199"/>
      <c r="N1029" s="199"/>
      <c r="P1029" s="168" t="s">
        <v>96</v>
      </c>
      <c r="Q1029" s="168" t="s">
        <v>89</v>
      </c>
      <c r="R1029" s="168" t="s">
        <v>98</v>
      </c>
    </row>
    <row r="1030" spans="1:18" s="16" customFormat="1" ht="15.75" customHeight="1">
      <c r="A1030" s="199"/>
      <c r="B1030" s="199"/>
      <c r="C1030" s="199"/>
      <c r="D1030" s="207"/>
      <c r="E1030" s="207" t="s">
        <v>155</v>
      </c>
      <c r="F1030" s="199"/>
      <c r="G1030" s="208">
        <v>15</v>
      </c>
      <c r="H1030" s="199"/>
      <c r="I1030" s="199"/>
      <c r="J1030" s="199"/>
      <c r="K1030" s="199"/>
      <c r="L1030" s="199"/>
      <c r="M1030" s="199"/>
      <c r="N1030" s="199"/>
      <c r="P1030" s="170" t="s">
        <v>96</v>
      </c>
      <c r="Q1030" s="170" t="s">
        <v>96</v>
      </c>
      <c r="R1030" s="170" t="s">
        <v>98</v>
      </c>
    </row>
    <row r="1031" spans="1:18" s="16" customFormat="1" ht="15.75" customHeight="1">
      <c r="A1031" s="199"/>
      <c r="B1031" s="199"/>
      <c r="C1031" s="199"/>
      <c r="D1031" s="209"/>
      <c r="E1031" s="209" t="s">
        <v>101</v>
      </c>
      <c r="F1031" s="199"/>
      <c r="G1031" s="210">
        <v>15</v>
      </c>
      <c r="H1031" s="199"/>
      <c r="I1031" s="199"/>
      <c r="J1031" s="199"/>
      <c r="K1031" s="199"/>
      <c r="L1031" s="199"/>
      <c r="M1031" s="199"/>
      <c r="N1031" s="199"/>
      <c r="P1031" s="172" t="s">
        <v>96</v>
      </c>
      <c r="Q1031" s="172" t="s">
        <v>102</v>
      </c>
      <c r="R1031" s="172" t="s">
        <v>98</v>
      </c>
    </row>
    <row r="1032" spans="1:16" s="16" customFormat="1" ht="34.5" customHeight="1">
      <c r="A1032" s="162" t="s">
        <v>1316</v>
      </c>
      <c r="B1032" s="162" t="s">
        <v>91</v>
      </c>
      <c r="C1032" s="162" t="s">
        <v>250</v>
      </c>
      <c r="D1032" s="16" t="s">
        <v>1317</v>
      </c>
      <c r="E1032" s="163" t="s">
        <v>1318</v>
      </c>
      <c r="F1032" s="162" t="s">
        <v>301</v>
      </c>
      <c r="G1032" s="164">
        <v>4.5</v>
      </c>
      <c r="H1032" s="165"/>
      <c r="I1032" s="165">
        <f>ROUND(G1032*H1032,2)</f>
        <v>0</v>
      </c>
      <c r="J1032" s="166">
        <v>0</v>
      </c>
      <c r="K1032" s="164">
        <f>G1032*J1032</f>
        <v>0</v>
      </c>
      <c r="L1032" s="166">
        <v>0</v>
      </c>
      <c r="M1032" s="164">
        <f>G1032*L1032</f>
        <v>0</v>
      </c>
      <c r="N1032" s="187" t="s">
        <v>2203</v>
      </c>
      <c r="O1032" s="167">
        <v>4</v>
      </c>
      <c r="P1032" s="16" t="s">
        <v>96</v>
      </c>
    </row>
    <row r="1033" spans="4:18" s="16" customFormat="1" ht="15.75" customHeight="1">
      <c r="D1033" s="168"/>
      <c r="E1033" s="168" t="s">
        <v>1294</v>
      </c>
      <c r="G1033" s="169"/>
      <c r="P1033" s="168" t="s">
        <v>96</v>
      </c>
      <c r="Q1033" s="168" t="s">
        <v>89</v>
      </c>
      <c r="R1033" s="168" t="s">
        <v>98</v>
      </c>
    </row>
    <row r="1034" spans="4:18" s="16" customFormat="1" ht="15.75" customHeight="1">
      <c r="D1034" s="168"/>
      <c r="E1034" s="168" t="s">
        <v>1295</v>
      </c>
      <c r="G1034" s="169"/>
      <c r="P1034" s="168" t="s">
        <v>96</v>
      </c>
      <c r="Q1034" s="168" t="s">
        <v>89</v>
      </c>
      <c r="R1034" s="168" t="s">
        <v>98</v>
      </c>
    </row>
    <row r="1035" spans="4:18" s="16" customFormat="1" ht="15.75" customHeight="1">
      <c r="D1035" s="168"/>
      <c r="E1035" s="168" t="s">
        <v>1296</v>
      </c>
      <c r="G1035" s="169"/>
      <c r="P1035" s="168" t="s">
        <v>96</v>
      </c>
      <c r="Q1035" s="168" t="s">
        <v>89</v>
      </c>
      <c r="R1035" s="168" t="s">
        <v>98</v>
      </c>
    </row>
    <row r="1036" spans="4:18" s="16" customFormat="1" ht="15.75" customHeight="1">
      <c r="D1036" s="170"/>
      <c r="E1036" s="170" t="s">
        <v>1319</v>
      </c>
      <c r="G1036" s="171">
        <v>4.5</v>
      </c>
      <c r="P1036" s="170" t="s">
        <v>96</v>
      </c>
      <c r="Q1036" s="170" t="s">
        <v>96</v>
      </c>
      <c r="R1036" s="170" t="s">
        <v>98</v>
      </c>
    </row>
    <row r="1037" spans="4:18" s="16" customFormat="1" ht="15.75" customHeight="1">
      <c r="D1037" s="172"/>
      <c r="E1037" s="172" t="s">
        <v>101</v>
      </c>
      <c r="G1037" s="173">
        <v>4.5</v>
      </c>
      <c r="P1037" s="172" t="s">
        <v>96</v>
      </c>
      <c r="Q1037" s="172" t="s">
        <v>102</v>
      </c>
      <c r="R1037" s="172" t="s">
        <v>98</v>
      </c>
    </row>
    <row r="1038" spans="1:16" s="16" customFormat="1" ht="24" customHeight="1">
      <c r="A1038" s="162" t="s">
        <v>1320</v>
      </c>
      <c r="B1038" s="162" t="s">
        <v>91</v>
      </c>
      <c r="C1038" s="162" t="s">
        <v>250</v>
      </c>
      <c r="D1038" s="16" t="s">
        <v>1321</v>
      </c>
      <c r="E1038" s="163" t="s">
        <v>1322</v>
      </c>
      <c r="F1038" s="162" t="s">
        <v>95</v>
      </c>
      <c r="G1038" s="164">
        <v>1.8</v>
      </c>
      <c r="H1038" s="165"/>
      <c r="I1038" s="165">
        <f>ROUND(G1038*H1038,2)</f>
        <v>0</v>
      </c>
      <c r="J1038" s="166">
        <v>0</v>
      </c>
      <c r="K1038" s="164">
        <f>G1038*J1038</f>
        <v>0</v>
      </c>
      <c r="L1038" s="166">
        <v>0</v>
      </c>
      <c r="M1038" s="164">
        <f>G1038*L1038</f>
        <v>0</v>
      </c>
      <c r="N1038" s="187" t="s">
        <v>2203</v>
      </c>
      <c r="O1038" s="167">
        <v>4</v>
      </c>
      <c r="P1038" s="16" t="s">
        <v>96</v>
      </c>
    </row>
    <row r="1039" spans="4:18" s="16" customFormat="1" ht="15.75" customHeight="1">
      <c r="D1039" s="168"/>
      <c r="E1039" s="168" t="s">
        <v>1294</v>
      </c>
      <c r="G1039" s="169"/>
      <c r="P1039" s="168" t="s">
        <v>96</v>
      </c>
      <c r="Q1039" s="168" t="s">
        <v>89</v>
      </c>
      <c r="R1039" s="168" t="s">
        <v>98</v>
      </c>
    </row>
    <row r="1040" spans="4:18" s="16" customFormat="1" ht="15.75" customHeight="1">
      <c r="D1040" s="168"/>
      <c r="E1040" s="168" t="s">
        <v>1295</v>
      </c>
      <c r="G1040" s="169"/>
      <c r="P1040" s="168" t="s">
        <v>96</v>
      </c>
      <c r="Q1040" s="168" t="s">
        <v>89</v>
      </c>
      <c r="R1040" s="168" t="s">
        <v>98</v>
      </c>
    </row>
    <row r="1041" spans="4:18" s="16" customFormat="1" ht="15.75" customHeight="1">
      <c r="D1041" s="168"/>
      <c r="E1041" s="168" t="s">
        <v>1296</v>
      </c>
      <c r="G1041" s="169"/>
      <c r="P1041" s="168" t="s">
        <v>96</v>
      </c>
      <c r="Q1041" s="168" t="s">
        <v>89</v>
      </c>
      <c r="R1041" s="168" t="s">
        <v>98</v>
      </c>
    </row>
    <row r="1042" spans="4:18" s="16" customFormat="1" ht="15.75" customHeight="1">
      <c r="D1042" s="170"/>
      <c r="E1042" s="170" t="s">
        <v>1323</v>
      </c>
      <c r="G1042" s="171">
        <v>1.8</v>
      </c>
      <c r="P1042" s="170" t="s">
        <v>96</v>
      </c>
      <c r="Q1042" s="170" t="s">
        <v>96</v>
      </c>
      <c r="R1042" s="170" t="s">
        <v>98</v>
      </c>
    </row>
    <row r="1043" spans="4:18" s="16" customFormat="1" ht="15.75" customHeight="1">
      <c r="D1043" s="172"/>
      <c r="E1043" s="172" t="s">
        <v>101</v>
      </c>
      <c r="G1043" s="173">
        <v>1.8</v>
      </c>
      <c r="P1043" s="172" t="s">
        <v>96</v>
      </c>
      <c r="Q1043" s="172" t="s">
        <v>102</v>
      </c>
      <c r="R1043" s="172" t="s">
        <v>98</v>
      </c>
    </row>
    <row r="1044" spans="1:16" s="16" customFormat="1" ht="24" customHeight="1">
      <c r="A1044" s="162" t="s">
        <v>1324</v>
      </c>
      <c r="B1044" s="162" t="s">
        <v>91</v>
      </c>
      <c r="C1044" s="162" t="s">
        <v>250</v>
      </c>
      <c r="D1044" s="16" t="s">
        <v>1325</v>
      </c>
      <c r="E1044" s="163" t="s">
        <v>1326</v>
      </c>
      <c r="F1044" s="162" t="s">
        <v>301</v>
      </c>
      <c r="G1044" s="164">
        <v>25</v>
      </c>
      <c r="H1044" s="165"/>
      <c r="I1044" s="165">
        <f>ROUND(G1044*H1044,2)</f>
        <v>0</v>
      </c>
      <c r="J1044" s="166">
        <v>0</v>
      </c>
      <c r="K1044" s="164">
        <f>G1044*J1044</f>
        <v>0</v>
      </c>
      <c r="L1044" s="166">
        <v>0</v>
      </c>
      <c r="M1044" s="164">
        <f>G1044*L1044</f>
        <v>0</v>
      </c>
      <c r="N1044" s="187" t="s">
        <v>2203</v>
      </c>
      <c r="O1044" s="167">
        <v>4</v>
      </c>
      <c r="P1044" s="16" t="s">
        <v>96</v>
      </c>
    </row>
    <row r="1045" spans="4:18" s="16" customFormat="1" ht="15.75" customHeight="1">
      <c r="D1045" s="168"/>
      <c r="E1045" s="168" t="s">
        <v>1294</v>
      </c>
      <c r="G1045" s="169"/>
      <c r="P1045" s="168" t="s">
        <v>96</v>
      </c>
      <c r="Q1045" s="168" t="s">
        <v>89</v>
      </c>
      <c r="R1045" s="168" t="s">
        <v>98</v>
      </c>
    </row>
    <row r="1046" spans="4:18" s="16" customFormat="1" ht="15.75" customHeight="1">
      <c r="D1046" s="168"/>
      <c r="E1046" s="168" t="s">
        <v>1295</v>
      </c>
      <c r="G1046" s="169"/>
      <c r="P1046" s="168" t="s">
        <v>96</v>
      </c>
      <c r="Q1046" s="168" t="s">
        <v>89</v>
      </c>
      <c r="R1046" s="168" t="s">
        <v>98</v>
      </c>
    </row>
    <row r="1047" spans="4:18" s="16" customFormat="1" ht="15.75" customHeight="1">
      <c r="D1047" s="168"/>
      <c r="E1047" s="168" t="s">
        <v>1296</v>
      </c>
      <c r="G1047" s="169"/>
      <c r="P1047" s="168" t="s">
        <v>96</v>
      </c>
      <c r="Q1047" s="168" t="s">
        <v>89</v>
      </c>
      <c r="R1047" s="168" t="s">
        <v>98</v>
      </c>
    </row>
    <row r="1048" spans="4:18" s="16" customFormat="1" ht="15.75" customHeight="1">
      <c r="D1048" s="170"/>
      <c r="E1048" s="170" t="s">
        <v>197</v>
      </c>
      <c r="G1048" s="171">
        <v>25</v>
      </c>
      <c r="P1048" s="170" t="s">
        <v>96</v>
      </c>
      <c r="Q1048" s="170" t="s">
        <v>96</v>
      </c>
      <c r="R1048" s="170" t="s">
        <v>98</v>
      </c>
    </row>
    <row r="1049" spans="4:18" s="16" customFormat="1" ht="15.75" customHeight="1">
      <c r="D1049" s="172"/>
      <c r="E1049" s="172" t="s">
        <v>101</v>
      </c>
      <c r="G1049" s="173">
        <v>25</v>
      </c>
      <c r="P1049" s="172" t="s">
        <v>96</v>
      </c>
      <c r="Q1049" s="172" t="s">
        <v>102</v>
      </c>
      <c r="R1049" s="172" t="s">
        <v>98</v>
      </c>
    </row>
    <row r="1050" spans="1:16" s="16" customFormat="1" ht="13.5" customHeight="1">
      <c r="A1050" s="162" t="s">
        <v>1327</v>
      </c>
      <c r="B1050" s="162" t="s">
        <v>91</v>
      </c>
      <c r="C1050" s="162" t="s">
        <v>250</v>
      </c>
      <c r="D1050" s="16" t="s">
        <v>1328</v>
      </c>
      <c r="E1050" s="163" t="s">
        <v>1329</v>
      </c>
      <c r="F1050" s="162" t="s">
        <v>301</v>
      </c>
      <c r="G1050" s="164">
        <v>2.5</v>
      </c>
      <c r="H1050" s="165"/>
      <c r="I1050" s="165">
        <f>ROUND(G1050*H1050,2)</f>
        <v>0</v>
      </c>
      <c r="J1050" s="166">
        <v>0</v>
      </c>
      <c r="K1050" s="164">
        <f>G1050*J1050</f>
        <v>0</v>
      </c>
      <c r="L1050" s="166">
        <v>0</v>
      </c>
      <c r="M1050" s="164">
        <f>G1050*L1050</f>
        <v>0</v>
      </c>
      <c r="N1050" s="187" t="s">
        <v>2203</v>
      </c>
      <c r="O1050" s="167">
        <v>4</v>
      </c>
      <c r="P1050" s="16" t="s">
        <v>96</v>
      </c>
    </row>
    <row r="1051" spans="4:18" s="16" customFormat="1" ht="15.75" customHeight="1">
      <c r="D1051" s="168"/>
      <c r="E1051" s="168" t="s">
        <v>1294</v>
      </c>
      <c r="G1051" s="169"/>
      <c r="P1051" s="168" t="s">
        <v>96</v>
      </c>
      <c r="Q1051" s="168" t="s">
        <v>89</v>
      </c>
      <c r="R1051" s="168" t="s">
        <v>98</v>
      </c>
    </row>
    <row r="1052" spans="4:18" s="16" customFormat="1" ht="15.75" customHeight="1">
      <c r="D1052" s="168"/>
      <c r="E1052" s="168" t="s">
        <v>1295</v>
      </c>
      <c r="G1052" s="169"/>
      <c r="P1052" s="168" t="s">
        <v>96</v>
      </c>
      <c r="Q1052" s="168" t="s">
        <v>89</v>
      </c>
      <c r="R1052" s="168" t="s">
        <v>98</v>
      </c>
    </row>
    <row r="1053" spans="4:18" s="16" customFormat="1" ht="15.75" customHeight="1">
      <c r="D1053" s="168"/>
      <c r="E1053" s="168" t="s">
        <v>1296</v>
      </c>
      <c r="G1053" s="169"/>
      <c r="P1053" s="168" t="s">
        <v>96</v>
      </c>
      <c r="Q1053" s="168" t="s">
        <v>89</v>
      </c>
      <c r="R1053" s="168" t="s">
        <v>98</v>
      </c>
    </row>
    <row r="1054" spans="4:18" s="16" customFormat="1" ht="15.75" customHeight="1">
      <c r="D1054" s="170"/>
      <c r="E1054" s="170" t="s">
        <v>1330</v>
      </c>
      <c r="G1054" s="171">
        <v>2.5</v>
      </c>
      <c r="P1054" s="170" t="s">
        <v>96</v>
      </c>
      <c r="Q1054" s="170" t="s">
        <v>96</v>
      </c>
      <c r="R1054" s="170" t="s">
        <v>98</v>
      </c>
    </row>
    <row r="1055" spans="4:18" s="16" customFormat="1" ht="15.75" customHeight="1">
      <c r="D1055" s="172"/>
      <c r="E1055" s="172" t="s">
        <v>101</v>
      </c>
      <c r="G1055" s="173">
        <v>2.5</v>
      </c>
      <c r="P1055" s="172" t="s">
        <v>96</v>
      </c>
      <c r="Q1055" s="172" t="s">
        <v>102</v>
      </c>
      <c r="R1055" s="172" t="s">
        <v>98</v>
      </c>
    </row>
    <row r="1056" spans="1:16" s="16" customFormat="1" ht="13.5" customHeight="1">
      <c r="A1056" s="162" t="s">
        <v>1331</v>
      </c>
      <c r="B1056" s="162" t="s">
        <v>91</v>
      </c>
      <c r="C1056" s="162" t="s">
        <v>250</v>
      </c>
      <c r="D1056" s="16" t="s">
        <v>1332</v>
      </c>
      <c r="E1056" s="163" t="s">
        <v>1333</v>
      </c>
      <c r="F1056" s="162" t="s">
        <v>301</v>
      </c>
      <c r="G1056" s="164">
        <v>2.5</v>
      </c>
      <c r="H1056" s="165"/>
      <c r="I1056" s="165">
        <f>ROUND(G1056*H1056,2)</f>
        <v>0</v>
      </c>
      <c r="J1056" s="166">
        <v>0</v>
      </c>
      <c r="K1056" s="164">
        <f>G1056*J1056</f>
        <v>0</v>
      </c>
      <c r="L1056" s="166">
        <v>0</v>
      </c>
      <c r="M1056" s="164">
        <f>G1056*L1056</f>
        <v>0</v>
      </c>
      <c r="N1056" s="187" t="s">
        <v>2203</v>
      </c>
      <c r="O1056" s="167">
        <v>4</v>
      </c>
      <c r="P1056" s="16" t="s">
        <v>96</v>
      </c>
    </row>
    <row r="1057" spans="4:18" s="16" customFormat="1" ht="15.75" customHeight="1">
      <c r="D1057" s="168"/>
      <c r="E1057" s="168" t="s">
        <v>1294</v>
      </c>
      <c r="G1057" s="169"/>
      <c r="P1057" s="168" t="s">
        <v>96</v>
      </c>
      <c r="Q1057" s="168" t="s">
        <v>89</v>
      </c>
      <c r="R1057" s="168" t="s">
        <v>98</v>
      </c>
    </row>
    <row r="1058" spans="4:18" s="16" customFormat="1" ht="15.75" customHeight="1">
      <c r="D1058" s="168"/>
      <c r="E1058" s="168" t="s">
        <v>1295</v>
      </c>
      <c r="G1058" s="169"/>
      <c r="P1058" s="168" t="s">
        <v>96</v>
      </c>
      <c r="Q1058" s="168" t="s">
        <v>89</v>
      </c>
      <c r="R1058" s="168" t="s">
        <v>98</v>
      </c>
    </row>
    <row r="1059" spans="4:18" s="16" customFormat="1" ht="15.75" customHeight="1">
      <c r="D1059" s="168"/>
      <c r="E1059" s="168" t="s">
        <v>1296</v>
      </c>
      <c r="G1059" s="169"/>
      <c r="P1059" s="168" t="s">
        <v>96</v>
      </c>
      <c r="Q1059" s="168" t="s">
        <v>89</v>
      </c>
      <c r="R1059" s="168" t="s">
        <v>98</v>
      </c>
    </row>
    <row r="1060" spans="4:18" s="16" customFormat="1" ht="15.75" customHeight="1">
      <c r="D1060" s="170"/>
      <c r="E1060" s="170" t="s">
        <v>1330</v>
      </c>
      <c r="G1060" s="171">
        <v>2.5</v>
      </c>
      <c r="P1060" s="170" t="s">
        <v>96</v>
      </c>
      <c r="Q1060" s="170" t="s">
        <v>96</v>
      </c>
      <c r="R1060" s="170" t="s">
        <v>98</v>
      </c>
    </row>
    <row r="1061" spans="4:18" s="16" customFormat="1" ht="15.75" customHeight="1">
      <c r="D1061" s="172"/>
      <c r="E1061" s="172" t="s">
        <v>101</v>
      </c>
      <c r="G1061" s="173">
        <v>2.5</v>
      </c>
      <c r="P1061" s="172" t="s">
        <v>96</v>
      </c>
      <c r="Q1061" s="172" t="s">
        <v>102</v>
      </c>
      <c r="R1061" s="172" t="s">
        <v>98</v>
      </c>
    </row>
    <row r="1062" spans="1:16" s="16" customFormat="1" ht="13.5" customHeight="1">
      <c r="A1062" s="162" t="s">
        <v>1334</v>
      </c>
      <c r="B1062" s="162" t="s">
        <v>91</v>
      </c>
      <c r="C1062" s="162" t="s">
        <v>250</v>
      </c>
      <c r="D1062" s="16" t="s">
        <v>1335</v>
      </c>
      <c r="E1062" s="163" t="s">
        <v>1336</v>
      </c>
      <c r="F1062" s="162" t="s">
        <v>301</v>
      </c>
      <c r="G1062" s="164">
        <v>2</v>
      </c>
      <c r="H1062" s="165"/>
      <c r="I1062" s="165">
        <f>ROUND(G1062*H1062,2)</f>
        <v>0</v>
      </c>
      <c r="J1062" s="166">
        <v>0</v>
      </c>
      <c r="K1062" s="164">
        <f>G1062*J1062</f>
        <v>0</v>
      </c>
      <c r="L1062" s="166">
        <v>0</v>
      </c>
      <c r="M1062" s="164">
        <f>G1062*L1062</f>
        <v>0</v>
      </c>
      <c r="N1062" s="187" t="s">
        <v>2203</v>
      </c>
      <c r="O1062" s="167">
        <v>4</v>
      </c>
      <c r="P1062" s="16" t="s">
        <v>96</v>
      </c>
    </row>
    <row r="1063" spans="4:18" s="16" customFormat="1" ht="15.75" customHeight="1">
      <c r="D1063" s="168"/>
      <c r="E1063" s="168" t="s">
        <v>1294</v>
      </c>
      <c r="G1063" s="169"/>
      <c r="P1063" s="168" t="s">
        <v>96</v>
      </c>
      <c r="Q1063" s="168" t="s">
        <v>89</v>
      </c>
      <c r="R1063" s="168" t="s">
        <v>98</v>
      </c>
    </row>
    <row r="1064" spans="4:18" s="16" customFormat="1" ht="15.75" customHeight="1">
      <c r="D1064" s="168"/>
      <c r="E1064" s="168" t="s">
        <v>1295</v>
      </c>
      <c r="G1064" s="169"/>
      <c r="P1064" s="168" t="s">
        <v>96</v>
      </c>
      <c r="Q1064" s="168" t="s">
        <v>89</v>
      </c>
      <c r="R1064" s="168" t="s">
        <v>98</v>
      </c>
    </row>
    <row r="1065" spans="4:18" s="16" customFormat="1" ht="15.75" customHeight="1">
      <c r="D1065" s="168"/>
      <c r="E1065" s="168" t="s">
        <v>1296</v>
      </c>
      <c r="G1065" s="169"/>
      <c r="P1065" s="168" t="s">
        <v>96</v>
      </c>
      <c r="Q1065" s="168" t="s">
        <v>89</v>
      </c>
      <c r="R1065" s="168" t="s">
        <v>98</v>
      </c>
    </row>
    <row r="1066" spans="4:18" s="16" customFormat="1" ht="15.75" customHeight="1">
      <c r="D1066" s="170"/>
      <c r="E1066" s="170" t="s">
        <v>96</v>
      </c>
      <c r="G1066" s="171">
        <v>2</v>
      </c>
      <c r="P1066" s="170" t="s">
        <v>96</v>
      </c>
      <c r="Q1066" s="170" t="s">
        <v>96</v>
      </c>
      <c r="R1066" s="170" t="s">
        <v>98</v>
      </c>
    </row>
    <row r="1067" spans="4:18" s="16" customFormat="1" ht="15.75" customHeight="1">
      <c r="D1067" s="172"/>
      <c r="E1067" s="172" t="s">
        <v>101</v>
      </c>
      <c r="G1067" s="173">
        <v>2</v>
      </c>
      <c r="P1067" s="172" t="s">
        <v>96</v>
      </c>
      <c r="Q1067" s="172" t="s">
        <v>102</v>
      </c>
      <c r="R1067" s="172" t="s">
        <v>98</v>
      </c>
    </row>
    <row r="1068" spans="1:16" s="16" customFormat="1" ht="13.5" customHeight="1">
      <c r="A1068" s="162" t="s">
        <v>1337</v>
      </c>
      <c r="B1068" s="162" t="s">
        <v>91</v>
      </c>
      <c r="C1068" s="162" t="s">
        <v>250</v>
      </c>
      <c r="D1068" s="16" t="s">
        <v>1338</v>
      </c>
      <c r="E1068" s="163" t="s">
        <v>1339</v>
      </c>
      <c r="F1068" s="162" t="s">
        <v>301</v>
      </c>
      <c r="G1068" s="164">
        <v>2.55</v>
      </c>
      <c r="H1068" s="165"/>
      <c r="I1068" s="165">
        <f>ROUND(G1068*H1068,2)</f>
        <v>0</v>
      </c>
      <c r="J1068" s="166">
        <v>0</v>
      </c>
      <c r="K1068" s="164">
        <f>G1068*J1068</f>
        <v>0</v>
      </c>
      <c r="L1068" s="166">
        <v>0</v>
      </c>
      <c r="M1068" s="164">
        <f>G1068*L1068</f>
        <v>0</v>
      </c>
      <c r="N1068" s="187" t="s">
        <v>2203</v>
      </c>
      <c r="O1068" s="167">
        <v>4</v>
      </c>
      <c r="P1068" s="16" t="s">
        <v>96</v>
      </c>
    </row>
    <row r="1069" spans="4:18" s="16" customFormat="1" ht="15.75" customHeight="1">
      <c r="D1069" s="168"/>
      <c r="E1069" s="168" t="s">
        <v>1294</v>
      </c>
      <c r="G1069" s="169"/>
      <c r="P1069" s="168" t="s">
        <v>96</v>
      </c>
      <c r="Q1069" s="168" t="s">
        <v>89</v>
      </c>
      <c r="R1069" s="168" t="s">
        <v>98</v>
      </c>
    </row>
    <row r="1070" spans="4:18" s="16" customFormat="1" ht="15.75" customHeight="1">
      <c r="D1070" s="168"/>
      <c r="E1070" s="168" t="s">
        <v>1295</v>
      </c>
      <c r="G1070" s="169"/>
      <c r="P1070" s="168" t="s">
        <v>96</v>
      </c>
      <c r="Q1070" s="168" t="s">
        <v>89</v>
      </c>
      <c r="R1070" s="168" t="s">
        <v>98</v>
      </c>
    </row>
    <row r="1071" spans="4:18" s="16" customFormat="1" ht="15.75" customHeight="1">
      <c r="D1071" s="168"/>
      <c r="E1071" s="168" t="s">
        <v>1296</v>
      </c>
      <c r="G1071" s="169"/>
      <c r="P1071" s="168" t="s">
        <v>96</v>
      </c>
      <c r="Q1071" s="168" t="s">
        <v>89</v>
      </c>
      <c r="R1071" s="168" t="s">
        <v>98</v>
      </c>
    </row>
    <row r="1072" spans="4:18" s="16" customFormat="1" ht="15.75" customHeight="1">
      <c r="D1072" s="170"/>
      <c r="E1072" s="170" t="s">
        <v>1340</v>
      </c>
      <c r="G1072" s="171">
        <v>2.55</v>
      </c>
      <c r="P1072" s="170" t="s">
        <v>96</v>
      </c>
      <c r="Q1072" s="170" t="s">
        <v>96</v>
      </c>
      <c r="R1072" s="170" t="s">
        <v>98</v>
      </c>
    </row>
    <row r="1073" spans="4:18" s="16" customFormat="1" ht="15.75" customHeight="1">
      <c r="D1073" s="172"/>
      <c r="E1073" s="172" t="s">
        <v>101</v>
      </c>
      <c r="G1073" s="173">
        <v>2.55</v>
      </c>
      <c r="P1073" s="172" t="s">
        <v>96</v>
      </c>
      <c r="Q1073" s="172" t="s">
        <v>102</v>
      </c>
      <c r="R1073" s="172" t="s">
        <v>98</v>
      </c>
    </row>
    <row r="1074" spans="1:16" s="16" customFormat="1" ht="13.5" customHeight="1">
      <c r="A1074" s="162" t="s">
        <v>1341</v>
      </c>
      <c r="B1074" s="162" t="s">
        <v>91</v>
      </c>
      <c r="C1074" s="162" t="s">
        <v>250</v>
      </c>
      <c r="D1074" s="16" t="s">
        <v>1342</v>
      </c>
      <c r="E1074" s="163" t="s">
        <v>1343</v>
      </c>
      <c r="F1074" s="162" t="s">
        <v>301</v>
      </c>
      <c r="G1074" s="164">
        <v>1.9</v>
      </c>
      <c r="H1074" s="165"/>
      <c r="I1074" s="165">
        <f>ROUND(G1074*H1074,2)</f>
        <v>0</v>
      </c>
      <c r="J1074" s="166">
        <v>0</v>
      </c>
      <c r="K1074" s="164">
        <f>G1074*J1074</f>
        <v>0</v>
      </c>
      <c r="L1074" s="166">
        <v>0</v>
      </c>
      <c r="M1074" s="164">
        <f>G1074*L1074</f>
        <v>0</v>
      </c>
      <c r="N1074" s="187" t="s">
        <v>2203</v>
      </c>
      <c r="O1074" s="167">
        <v>4</v>
      </c>
      <c r="P1074" s="16" t="s">
        <v>96</v>
      </c>
    </row>
    <row r="1075" spans="4:18" s="16" customFormat="1" ht="15.75" customHeight="1">
      <c r="D1075" s="168"/>
      <c r="E1075" s="168" t="s">
        <v>1294</v>
      </c>
      <c r="G1075" s="169"/>
      <c r="P1075" s="168" t="s">
        <v>96</v>
      </c>
      <c r="Q1075" s="168" t="s">
        <v>89</v>
      </c>
      <c r="R1075" s="168" t="s">
        <v>98</v>
      </c>
    </row>
    <row r="1076" spans="4:18" s="16" customFormat="1" ht="15.75" customHeight="1">
      <c r="D1076" s="168"/>
      <c r="E1076" s="168" t="s">
        <v>1295</v>
      </c>
      <c r="G1076" s="169"/>
      <c r="P1076" s="168" t="s">
        <v>96</v>
      </c>
      <c r="Q1076" s="168" t="s">
        <v>89</v>
      </c>
      <c r="R1076" s="168" t="s">
        <v>98</v>
      </c>
    </row>
    <row r="1077" spans="4:18" s="16" customFormat="1" ht="15.75" customHeight="1">
      <c r="D1077" s="168"/>
      <c r="E1077" s="168" t="s">
        <v>1296</v>
      </c>
      <c r="G1077" s="169"/>
      <c r="P1077" s="168" t="s">
        <v>96</v>
      </c>
      <c r="Q1077" s="168" t="s">
        <v>89</v>
      </c>
      <c r="R1077" s="168" t="s">
        <v>98</v>
      </c>
    </row>
    <row r="1078" spans="4:18" s="16" customFormat="1" ht="15.75" customHeight="1">
      <c r="D1078" s="170"/>
      <c r="E1078" s="170" t="s">
        <v>1344</v>
      </c>
      <c r="G1078" s="171">
        <v>1.9</v>
      </c>
      <c r="P1078" s="170" t="s">
        <v>96</v>
      </c>
      <c r="Q1078" s="170" t="s">
        <v>96</v>
      </c>
      <c r="R1078" s="170" t="s">
        <v>98</v>
      </c>
    </row>
    <row r="1079" spans="4:18" s="16" customFormat="1" ht="15.75" customHeight="1">
      <c r="D1079" s="172"/>
      <c r="E1079" s="172" t="s">
        <v>101</v>
      </c>
      <c r="G1079" s="173">
        <v>1.9</v>
      </c>
      <c r="P1079" s="172" t="s">
        <v>96</v>
      </c>
      <c r="Q1079" s="172" t="s">
        <v>102</v>
      </c>
      <c r="R1079" s="172" t="s">
        <v>98</v>
      </c>
    </row>
    <row r="1080" spans="1:16" s="16" customFormat="1" ht="13.5" customHeight="1">
      <c r="A1080" s="162" t="s">
        <v>1345</v>
      </c>
      <c r="B1080" s="162" t="s">
        <v>91</v>
      </c>
      <c r="C1080" s="162" t="s">
        <v>250</v>
      </c>
      <c r="D1080" s="16" t="s">
        <v>1346</v>
      </c>
      <c r="E1080" s="163" t="s">
        <v>1347</v>
      </c>
      <c r="F1080" s="162" t="s">
        <v>301</v>
      </c>
      <c r="G1080" s="164">
        <v>1.45</v>
      </c>
      <c r="H1080" s="165"/>
      <c r="I1080" s="165">
        <f>ROUND(G1080*H1080,2)</f>
        <v>0</v>
      </c>
      <c r="J1080" s="166">
        <v>0</v>
      </c>
      <c r="K1080" s="164">
        <f>G1080*J1080</f>
        <v>0</v>
      </c>
      <c r="L1080" s="166">
        <v>0</v>
      </c>
      <c r="M1080" s="164">
        <f>G1080*L1080</f>
        <v>0</v>
      </c>
      <c r="N1080" s="187" t="s">
        <v>2203</v>
      </c>
      <c r="O1080" s="167">
        <v>4</v>
      </c>
      <c r="P1080" s="16" t="s">
        <v>96</v>
      </c>
    </row>
    <row r="1081" spans="4:18" s="16" customFormat="1" ht="15.75" customHeight="1">
      <c r="D1081" s="168"/>
      <c r="E1081" s="168" t="s">
        <v>1294</v>
      </c>
      <c r="G1081" s="169"/>
      <c r="P1081" s="168" t="s">
        <v>96</v>
      </c>
      <c r="Q1081" s="168" t="s">
        <v>89</v>
      </c>
      <c r="R1081" s="168" t="s">
        <v>98</v>
      </c>
    </row>
    <row r="1082" spans="4:18" s="16" customFormat="1" ht="15.75" customHeight="1">
      <c r="D1082" s="168"/>
      <c r="E1082" s="168" t="s">
        <v>1295</v>
      </c>
      <c r="G1082" s="169"/>
      <c r="P1082" s="168" t="s">
        <v>96</v>
      </c>
      <c r="Q1082" s="168" t="s">
        <v>89</v>
      </c>
      <c r="R1082" s="168" t="s">
        <v>98</v>
      </c>
    </row>
    <row r="1083" spans="4:18" s="16" customFormat="1" ht="15.75" customHeight="1">
      <c r="D1083" s="168"/>
      <c r="E1083" s="168" t="s">
        <v>1296</v>
      </c>
      <c r="G1083" s="169"/>
      <c r="P1083" s="168" t="s">
        <v>96</v>
      </c>
      <c r="Q1083" s="168" t="s">
        <v>89</v>
      </c>
      <c r="R1083" s="168" t="s">
        <v>98</v>
      </c>
    </row>
    <row r="1084" spans="4:18" s="16" customFormat="1" ht="15.75" customHeight="1">
      <c r="D1084" s="170"/>
      <c r="E1084" s="170" t="s">
        <v>1348</v>
      </c>
      <c r="G1084" s="171">
        <v>1.45</v>
      </c>
      <c r="P1084" s="170" t="s">
        <v>96</v>
      </c>
      <c r="Q1084" s="170" t="s">
        <v>96</v>
      </c>
      <c r="R1084" s="170" t="s">
        <v>98</v>
      </c>
    </row>
    <row r="1085" spans="4:18" s="16" customFormat="1" ht="15.75" customHeight="1">
      <c r="D1085" s="172"/>
      <c r="E1085" s="172" t="s">
        <v>101</v>
      </c>
      <c r="G1085" s="173">
        <v>1.45</v>
      </c>
      <c r="P1085" s="172" t="s">
        <v>96</v>
      </c>
      <c r="Q1085" s="172" t="s">
        <v>102</v>
      </c>
      <c r="R1085" s="172" t="s">
        <v>98</v>
      </c>
    </row>
    <row r="1086" spans="1:16" s="16" customFormat="1" ht="13.5" customHeight="1">
      <c r="A1086" s="162" t="s">
        <v>1349</v>
      </c>
      <c r="B1086" s="162" t="s">
        <v>91</v>
      </c>
      <c r="C1086" s="162" t="s">
        <v>250</v>
      </c>
      <c r="D1086" s="16" t="s">
        <v>1350</v>
      </c>
      <c r="E1086" s="163" t="s">
        <v>1351</v>
      </c>
      <c r="F1086" s="162" t="s">
        <v>301</v>
      </c>
      <c r="G1086" s="164">
        <v>2.1</v>
      </c>
      <c r="H1086" s="165"/>
      <c r="I1086" s="165">
        <f>ROUND(G1086*H1086,2)</f>
        <v>0</v>
      </c>
      <c r="J1086" s="166">
        <v>0</v>
      </c>
      <c r="K1086" s="164">
        <f>G1086*J1086</f>
        <v>0</v>
      </c>
      <c r="L1086" s="166">
        <v>0</v>
      </c>
      <c r="M1086" s="164">
        <f>G1086*L1086</f>
        <v>0</v>
      </c>
      <c r="N1086" s="187" t="s">
        <v>2203</v>
      </c>
      <c r="O1086" s="167">
        <v>4</v>
      </c>
      <c r="P1086" s="16" t="s">
        <v>96</v>
      </c>
    </row>
    <row r="1087" spans="4:18" s="16" customFormat="1" ht="15.75" customHeight="1">
      <c r="D1087" s="168"/>
      <c r="E1087" s="168" t="s">
        <v>1294</v>
      </c>
      <c r="G1087" s="169"/>
      <c r="P1087" s="168" t="s">
        <v>96</v>
      </c>
      <c r="Q1087" s="168" t="s">
        <v>89</v>
      </c>
      <c r="R1087" s="168" t="s">
        <v>98</v>
      </c>
    </row>
    <row r="1088" spans="4:18" s="16" customFormat="1" ht="15.75" customHeight="1">
      <c r="D1088" s="168"/>
      <c r="E1088" s="168" t="s">
        <v>1295</v>
      </c>
      <c r="G1088" s="169"/>
      <c r="P1088" s="168" t="s">
        <v>96</v>
      </c>
      <c r="Q1088" s="168" t="s">
        <v>89</v>
      </c>
      <c r="R1088" s="168" t="s">
        <v>98</v>
      </c>
    </row>
    <row r="1089" spans="4:18" s="16" customFormat="1" ht="15.75" customHeight="1">
      <c r="D1089" s="168"/>
      <c r="E1089" s="168" t="s">
        <v>1296</v>
      </c>
      <c r="G1089" s="169"/>
      <c r="P1089" s="168" t="s">
        <v>96</v>
      </c>
      <c r="Q1089" s="168" t="s">
        <v>89</v>
      </c>
      <c r="R1089" s="168" t="s">
        <v>98</v>
      </c>
    </row>
    <row r="1090" spans="4:18" s="16" customFormat="1" ht="15.75" customHeight="1">
      <c r="D1090" s="170"/>
      <c r="E1090" s="170" t="s">
        <v>1352</v>
      </c>
      <c r="G1090" s="171">
        <v>2.1</v>
      </c>
      <c r="P1090" s="170" t="s">
        <v>96</v>
      </c>
      <c r="Q1090" s="170" t="s">
        <v>96</v>
      </c>
      <c r="R1090" s="170" t="s">
        <v>98</v>
      </c>
    </row>
    <row r="1091" spans="4:18" s="16" customFormat="1" ht="15.75" customHeight="1">
      <c r="D1091" s="172"/>
      <c r="E1091" s="172" t="s">
        <v>101</v>
      </c>
      <c r="G1091" s="173">
        <v>2.1</v>
      </c>
      <c r="P1091" s="172" t="s">
        <v>96</v>
      </c>
      <c r="Q1091" s="172" t="s">
        <v>102</v>
      </c>
      <c r="R1091" s="172" t="s">
        <v>98</v>
      </c>
    </row>
    <row r="1092" spans="1:16" s="16" customFormat="1" ht="13.5" customHeight="1">
      <c r="A1092" s="162" t="s">
        <v>1353</v>
      </c>
      <c r="B1092" s="162" t="s">
        <v>91</v>
      </c>
      <c r="C1092" s="162" t="s">
        <v>250</v>
      </c>
      <c r="D1092" s="16" t="s">
        <v>1354</v>
      </c>
      <c r="E1092" s="163" t="s">
        <v>1355</v>
      </c>
      <c r="F1092" s="162" t="s">
        <v>301</v>
      </c>
      <c r="G1092" s="164">
        <v>2.7</v>
      </c>
      <c r="H1092" s="165"/>
      <c r="I1092" s="165">
        <f>ROUND(G1092*H1092,2)</f>
        <v>0</v>
      </c>
      <c r="J1092" s="166">
        <v>0</v>
      </c>
      <c r="K1092" s="164">
        <f>G1092*J1092</f>
        <v>0</v>
      </c>
      <c r="L1092" s="166">
        <v>0</v>
      </c>
      <c r="M1092" s="164">
        <f>G1092*L1092</f>
        <v>0</v>
      </c>
      <c r="N1092" s="187" t="s">
        <v>2203</v>
      </c>
      <c r="O1092" s="167">
        <v>4</v>
      </c>
      <c r="P1092" s="16" t="s">
        <v>96</v>
      </c>
    </row>
    <row r="1093" spans="4:18" s="16" customFormat="1" ht="15.75" customHeight="1">
      <c r="D1093" s="168"/>
      <c r="E1093" s="168" t="s">
        <v>1294</v>
      </c>
      <c r="G1093" s="169"/>
      <c r="P1093" s="168" t="s">
        <v>96</v>
      </c>
      <c r="Q1093" s="168" t="s">
        <v>89</v>
      </c>
      <c r="R1093" s="168" t="s">
        <v>98</v>
      </c>
    </row>
    <row r="1094" spans="4:18" s="16" customFormat="1" ht="15.75" customHeight="1">
      <c r="D1094" s="168"/>
      <c r="E1094" s="168" t="s">
        <v>1295</v>
      </c>
      <c r="G1094" s="169"/>
      <c r="P1094" s="168" t="s">
        <v>96</v>
      </c>
      <c r="Q1094" s="168" t="s">
        <v>89</v>
      </c>
      <c r="R1094" s="168" t="s">
        <v>98</v>
      </c>
    </row>
    <row r="1095" spans="4:18" s="16" customFormat="1" ht="15.75" customHeight="1">
      <c r="D1095" s="168"/>
      <c r="E1095" s="168" t="s">
        <v>1296</v>
      </c>
      <c r="G1095" s="169"/>
      <c r="P1095" s="168" t="s">
        <v>96</v>
      </c>
      <c r="Q1095" s="168" t="s">
        <v>89</v>
      </c>
      <c r="R1095" s="168" t="s">
        <v>98</v>
      </c>
    </row>
    <row r="1096" spans="4:18" s="16" customFormat="1" ht="15.75" customHeight="1">
      <c r="D1096" s="170"/>
      <c r="E1096" s="170" t="s">
        <v>1356</v>
      </c>
      <c r="G1096" s="171">
        <v>2.7</v>
      </c>
      <c r="P1096" s="170" t="s">
        <v>96</v>
      </c>
      <c r="Q1096" s="170" t="s">
        <v>96</v>
      </c>
      <c r="R1096" s="170" t="s">
        <v>98</v>
      </c>
    </row>
    <row r="1097" spans="4:18" s="16" customFormat="1" ht="15.75" customHeight="1">
      <c r="D1097" s="172"/>
      <c r="E1097" s="172" t="s">
        <v>101</v>
      </c>
      <c r="G1097" s="173">
        <v>2.7</v>
      </c>
      <c r="P1097" s="172" t="s">
        <v>96</v>
      </c>
      <c r="Q1097" s="172" t="s">
        <v>102</v>
      </c>
      <c r="R1097" s="172" t="s">
        <v>98</v>
      </c>
    </row>
    <row r="1098" spans="1:16" s="16" customFormat="1" ht="13.5" customHeight="1">
      <c r="A1098" s="162" t="s">
        <v>1357</v>
      </c>
      <c r="B1098" s="162" t="s">
        <v>91</v>
      </c>
      <c r="C1098" s="162" t="s">
        <v>250</v>
      </c>
      <c r="D1098" s="16" t="s">
        <v>1358</v>
      </c>
      <c r="E1098" s="163" t="s">
        <v>1359</v>
      </c>
      <c r="F1098" s="162" t="s">
        <v>301</v>
      </c>
      <c r="G1098" s="164">
        <v>4.25</v>
      </c>
      <c r="H1098" s="165"/>
      <c r="I1098" s="165">
        <f>ROUND(G1098*H1098,2)</f>
        <v>0</v>
      </c>
      <c r="J1098" s="166">
        <v>0</v>
      </c>
      <c r="K1098" s="164">
        <f>G1098*J1098</f>
        <v>0</v>
      </c>
      <c r="L1098" s="166">
        <v>0</v>
      </c>
      <c r="M1098" s="164">
        <f>G1098*L1098</f>
        <v>0</v>
      </c>
      <c r="N1098" s="187" t="s">
        <v>2203</v>
      </c>
      <c r="O1098" s="167">
        <v>4</v>
      </c>
      <c r="P1098" s="16" t="s">
        <v>96</v>
      </c>
    </row>
    <row r="1099" spans="4:18" s="16" customFormat="1" ht="15.75" customHeight="1">
      <c r="D1099" s="168"/>
      <c r="E1099" s="168" t="s">
        <v>1294</v>
      </c>
      <c r="G1099" s="169"/>
      <c r="P1099" s="168" t="s">
        <v>96</v>
      </c>
      <c r="Q1099" s="168" t="s">
        <v>89</v>
      </c>
      <c r="R1099" s="168" t="s">
        <v>98</v>
      </c>
    </row>
    <row r="1100" spans="4:18" s="16" customFormat="1" ht="15.75" customHeight="1">
      <c r="D1100" s="168"/>
      <c r="E1100" s="168" t="s">
        <v>1295</v>
      </c>
      <c r="G1100" s="169"/>
      <c r="P1100" s="168" t="s">
        <v>96</v>
      </c>
      <c r="Q1100" s="168" t="s">
        <v>89</v>
      </c>
      <c r="R1100" s="168" t="s">
        <v>98</v>
      </c>
    </row>
    <row r="1101" spans="4:18" s="16" customFormat="1" ht="15.75" customHeight="1">
      <c r="D1101" s="168"/>
      <c r="E1101" s="168" t="s">
        <v>1296</v>
      </c>
      <c r="G1101" s="169"/>
      <c r="P1101" s="168" t="s">
        <v>96</v>
      </c>
      <c r="Q1101" s="168" t="s">
        <v>89</v>
      </c>
      <c r="R1101" s="168" t="s">
        <v>98</v>
      </c>
    </row>
    <row r="1102" spans="4:18" s="16" customFormat="1" ht="15.75" customHeight="1">
      <c r="D1102" s="170"/>
      <c r="E1102" s="170" t="s">
        <v>1360</v>
      </c>
      <c r="G1102" s="171">
        <v>4.25</v>
      </c>
      <c r="P1102" s="170" t="s">
        <v>96</v>
      </c>
      <c r="Q1102" s="170" t="s">
        <v>96</v>
      </c>
      <c r="R1102" s="170" t="s">
        <v>98</v>
      </c>
    </row>
    <row r="1103" spans="4:18" s="16" customFormat="1" ht="15.75" customHeight="1">
      <c r="D1103" s="172"/>
      <c r="E1103" s="172" t="s">
        <v>101</v>
      </c>
      <c r="G1103" s="173">
        <v>4.25</v>
      </c>
      <c r="P1103" s="172" t="s">
        <v>96</v>
      </c>
      <c r="Q1103" s="172" t="s">
        <v>102</v>
      </c>
      <c r="R1103" s="172" t="s">
        <v>98</v>
      </c>
    </row>
    <row r="1104" spans="1:16" s="16" customFormat="1" ht="13.5" customHeight="1">
      <c r="A1104" s="162" t="s">
        <v>1361</v>
      </c>
      <c r="B1104" s="162" t="s">
        <v>91</v>
      </c>
      <c r="C1104" s="162" t="s">
        <v>250</v>
      </c>
      <c r="D1104" s="16" t="s">
        <v>1362</v>
      </c>
      <c r="E1104" s="163" t="s">
        <v>1363</v>
      </c>
      <c r="F1104" s="162" t="s">
        <v>301</v>
      </c>
      <c r="G1104" s="164">
        <v>3</v>
      </c>
      <c r="H1104" s="165"/>
      <c r="I1104" s="165">
        <f>ROUND(G1104*H1104,2)</f>
        <v>0</v>
      </c>
      <c r="J1104" s="166">
        <v>0</v>
      </c>
      <c r="K1104" s="164">
        <f>G1104*J1104</f>
        <v>0</v>
      </c>
      <c r="L1104" s="166">
        <v>0</v>
      </c>
      <c r="M1104" s="164">
        <f>G1104*L1104</f>
        <v>0</v>
      </c>
      <c r="N1104" s="187" t="s">
        <v>2203</v>
      </c>
      <c r="O1104" s="167">
        <v>4</v>
      </c>
      <c r="P1104" s="16" t="s">
        <v>96</v>
      </c>
    </row>
    <row r="1105" spans="4:18" s="16" customFormat="1" ht="15.75" customHeight="1">
      <c r="D1105" s="168"/>
      <c r="E1105" s="168" t="s">
        <v>1294</v>
      </c>
      <c r="G1105" s="169"/>
      <c r="P1105" s="168" t="s">
        <v>96</v>
      </c>
      <c r="Q1105" s="168" t="s">
        <v>89</v>
      </c>
      <c r="R1105" s="168" t="s">
        <v>98</v>
      </c>
    </row>
    <row r="1106" spans="4:18" s="16" customFormat="1" ht="15.75" customHeight="1">
      <c r="D1106" s="168"/>
      <c r="E1106" s="168" t="s">
        <v>1295</v>
      </c>
      <c r="G1106" s="169"/>
      <c r="P1106" s="168" t="s">
        <v>96</v>
      </c>
      <c r="Q1106" s="168" t="s">
        <v>89</v>
      </c>
      <c r="R1106" s="168" t="s">
        <v>98</v>
      </c>
    </row>
    <row r="1107" spans="4:18" s="16" customFormat="1" ht="15.75" customHeight="1">
      <c r="D1107" s="168"/>
      <c r="E1107" s="168" t="s">
        <v>1296</v>
      </c>
      <c r="G1107" s="169"/>
      <c r="P1107" s="168" t="s">
        <v>96</v>
      </c>
      <c r="Q1107" s="168" t="s">
        <v>89</v>
      </c>
      <c r="R1107" s="168" t="s">
        <v>98</v>
      </c>
    </row>
    <row r="1108" spans="4:18" s="16" customFormat="1" ht="15.75" customHeight="1">
      <c r="D1108" s="170"/>
      <c r="E1108" s="170" t="s">
        <v>105</v>
      </c>
      <c r="G1108" s="171">
        <v>3</v>
      </c>
      <c r="P1108" s="170" t="s">
        <v>96</v>
      </c>
      <c r="Q1108" s="170" t="s">
        <v>96</v>
      </c>
      <c r="R1108" s="170" t="s">
        <v>98</v>
      </c>
    </row>
    <row r="1109" spans="4:18" s="16" customFormat="1" ht="15.75" customHeight="1">
      <c r="D1109" s="172"/>
      <c r="E1109" s="172" t="s">
        <v>101</v>
      </c>
      <c r="G1109" s="173">
        <v>3</v>
      </c>
      <c r="P1109" s="172" t="s">
        <v>96</v>
      </c>
      <c r="Q1109" s="172" t="s">
        <v>102</v>
      </c>
      <c r="R1109" s="172" t="s">
        <v>98</v>
      </c>
    </row>
    <row r="1110" spans="1:16" s="16" customFormat="1" ht="13.5" customHeight="1">
      <c r="A1110" s="162" t="s">
        <v>1364</v>
      </c>
      <c r="B1110" s="162" t="s">
        <v>91</v>
      </c>
      <c r="C1110" s="162" t="s">
        <v>250</v>
      </c>
      <c r="D1110" s="16" t="s">
        <v>1365</v>
      </c>
      <c r="E1110" s="163" t="s">
        <v>1366</v>
      </c>
      <c r="F1110" s="162" t="s">
        <v>301</v>
      </c>
      <c r="G1110" s="164">
        <v>2.25</v>
      </c>
      <c r="H1110" s="165"/>
      <c r="I1110" s="165">
        <f>ROUND(G1110*H1110,2)</f>
        <v>0</v>
      </c>
      <c r="J1110" s="166">
        <v>0</v>
      </c>
      <c r="K1110" s="164">
        <f>G1110*J1110</f>
        <v>0</v>
      </c>
      <c r="L1110" s="166">
        <v>0</v>
      </c>
      <c r="M1110" s="164">
        <f>G1110*L1110</f>
        <v>0</v>
      </c>
      <c r="N1110" s="187" t="s">
        <v>2203</v>
      </c>
      <c r="O1110" s="167">
        <v>4</v>
      </c>
      <c r="P1110" s="16" t="s">
        <v>96</v>
      </c>
    </row>
    <row r="1111" spans="4:18" s="16" customFormat="1" ht="15.75" customHeight="1">
      <c r="D1111" s="168"/>
      <c r="E1111" s="168" t="s">
        <v>1294</v>
      </c>
      <c r="G1111" s="169"/>
      <c r="P1111" s="168" t="s">
        <v>96</v>
      </c>
      <c r="Q1111" s="168" t="s">
        <v>89</v>
      </c>
      <c r="R1111" s="168" t="s">
        <v>98</v>
      </c>
    </row>
    <row r="1112" spans="4:18" s="16" customFormat="1" ht="15.75" customHeight="1">
      <c r="D1112" s="168"/>
      <c r="E1112" s="168" t="s">
        <v>1295</v>
      </c>
      <c r="G1112" s="169"/>
      <c r="P1112" s="168" t="s">
        <v>96</v>
      </c>
      <c r="Q1112" s="168" t="s">
        <v>89</v>
      </c>
      <c r="R1112" s="168" t="s">
        <v>98</v>
      </c>
    </row>
    <row r="1113" spans="4:18" s="16" customFormat="1" ht="15.75" customHeight="1">
      <c r="D1113" s="168"/>
      <c r="E1113" s="168" t="s">
        <v>1296</v>
      </c>
      <c r="G1113" s="169"/>
      <c r="P1113" s="168" t="s">
        <v>96</v>
      </c>
      <c r="Q1113" s="168" t="s">
        <v>89</v>
      </c>
      <c r="R1113" s="168" t="s">
        <v>98</v>
      </c>
    </row>
    <row r="1114" spans="4:18" s="16" customFormat="1" ht="15.75" customHeight="1">
      <c r="D1114" s="170"/>
      <c r="E1114" s="170" t="s">
        <v>1367</v>
      </c>
      <c r="G1114" s="171">
        <v>2.25</v>
      </c>
      <c r="P1114" s="170" t="s">
        <v>96</v>
      </c>
      <c r="Q1114" s="170" t="s">
        <v>96</v>
      </c>
      <c r="R1114" s="170" t="s">
        <v>98</v>
      </c>
    </row>
    <row r="1115" spans="4:18" s="16" customFormat="1" ht="15.75" customHeight="1">
      <c r="D1115" s="172"/>
      <c r="E1115" s="172" t="s">
        <v>101</v>
      </c>
      <c r="G1115" s="173">
        <v>2.25</v>
      </c>
      <c r="P1115" s="172" t="s">
        <v>96</v>
      </c>
      <c r="Q1115" s="172" t="s">
        <v>102</v>
      </c>
      <c r="R1115" s="172" t="s">
        <v>98</v>
      </c>
    </row>
    <row r="1116" spans="1:16" s="16" customFormat="1" ht="13.5" customHeight="1">
      <c r="A1116" s="162" t="s">
        <v>1368</v>
      </c>
      <c r="B1116" s="162" t="s">
        <v>91</v>
      </c>
      <c r="C1116" s="162" t="s">
        <v>250</v>
      </c>
      <c r="D1116" s="16" t="s">
        <v>1369</v>
      </c>
      <c r="E1116" s="163" t="s">
        <v>1370</v>
      </c>
      <c r="F1116" s="162" t="s">
        <v>301</v>
      </c>
      <c r="G1116" s="164">
        <v>39</v>
      </c>
      <c r="H1116" s="165"/>
      <c r="I1116" s="165">
        <f>ROUND(G1116*H1116,2)</f>
        <v>0</v>
      </c>
      <c r="J1116" s="166">
        <v>0</v>
      </c>
      <c r="K1116" s="164">
        <f>G1116*J1116</f>
        <v>0</v>
      </c>
      <c r="L1116" s="166">
        <v>0</v>
      </c>
      <c r="M1116" s="164">
        <f>G1116*L1116</f>
        <v>0</v>
      </c>
      <c r="N1116" s="187" t="s">
        <v>2203</v>
      </c>
      <c r="O1116" s="167">
        <v>4</v>
      </c>
      <c r="P1116" s="16" t="s">
        <v>96</v>
      </c>
    </row>
    <row r="1117" spans="4:18" s="16" customFormat="1" ht="15.75" customHeight="1">
      <c r="D1117" s="168"/>
      <c r="E1117" s="168" t="s">
        <v>1294</v>
      </c>
      <c r="G1117" s="169"/>
      <c r="P1117" s="168" t="s">
        <v>96</v>
      </c>
      <c r="Q1117" s="168" t="s">
        <v>89</v>
      </c>
      <c r="R1117" s="168" t="s">
        <v>98</v>
      </c>
    </row>
    <row r="1118" spans="4:18" s="16" customFormat="1" ht="15.75" customHeight="1">
      <c r="D1118" s="168"/>
      <c r="E1118" s="168" t="s">
        <v>1295</v>
      </c>
      <c r="G1118" s="169"/>
      <c r="P1118" s="168" t="s">
        <v>96</v>
      </c>
      <c r="Q1118" s="168" t="s">
        <v>89</v>
      </c>
      <c r="R1118" s="168" t="s">
        <v>98</v>
      </c>
    </row>
    <row r="1119" spans="4:18" s="16" customFormat="1" ht="15.75" customHeight="1">
      <c r="D1119" s="168"/>
      <c r="E1119" s="168" t="s">
        <v>1296</v>
      </c>
      <c r="G1119" s="169"/>
      <c r="P1119" s="168" t="s">
        <v>96</v>
      </c>
      <c r="Q1119" s="168" t="s">
        <v>89</v>
      </c>
      <c r="R1119" s="168" t="s">
        <v>98</v>
      </c>
    </row>
    <row r="1120" spans="4:18" s="16" customFormat="1" ht="15.75" customHeight="1">
      <c r="D1120" s="170"/>
      <c r="E1120" s="170" t="s">
        <v>259</v>
      </c>
      <c r="G1120" s="171">
        <v>39</v>
      </c>
      <c r="P1120" s="170" t="s">
        <v>96</v>
      </c>
      <c r="Q1120" s="170" t="s">
        <v>96</v>
      </c>
      <c r="R1120" s="170" t="s">
        <v>98</v>
      </c>
    </row>
    <row r="1121" spans="4:18" s="16" customFormat="1" ht="15.75" customHeight="1">
      <c r="D1121" s="172"/>
      <c r="E1121" s="172" t="s">
        <v>101</v>
      </c>
      <c r="G1121" s="173">
        <v>39</v>
      </c>
      <c r="P1121" s="172" t="s">
        <v>96</v>
      </c>
      <c r="Q1121" s="172" t="s">
        <v>102</v>
      </c>
      <c r="R1121" s="172" t="s">
        <v>98</v>
      </c>
    </row>
    <row r="1122" spans="1:16" s="16" customFormat="1" ht="24" customHeight="1">
      <c r="A1122" s="162" t="s">
        <v>1371</v>
      </c>
      <c r="B1122" s="162" t="s">
        <v>91</v>
      </c>
      <c r="C1122" s="162" t="s">
        <v>250</v>
      </c>
      <c r="D1122" s="16" t="s">
        <v>1372</v>
      </c>
      <c r="E1122" s="163" t="s">
        <v>1373</v>
      </c>
      <c r="F1122" s="162" t="s">
        <v>301</v>
      </c>
      <c r="G1122" s="164">
        <v>18</v>
      </c>
      <c r="H1122" s="165"/>
      <c r="I1122" s="165">
        <f>ROUND(G1122*H1122,2)</f>
        <v>0</v>
      </c>
      <c r="J1122" s="166">
        <v>0</v>
      </c>
      <c r="K1122" s="164">
        <f>G1122*J1122</f>
        <v>0</v>
      </c>
      <c r="L1122" s="166">
        <v>0</v>
      </c>
      <c r="M1122" s="164">
        <f>G1122*L1122</f>
        <v>0</v>
      </c>
      <c r="N1122" s="187" t="s">
        <v>2203</v>
      </c>
      <c r="O1122" s="167">
        <v>4</v>
      </c>
      <c r="P1122" s="16" t="s">
        <v>96</v>
      </c>
    </row>
    <row r="1123" spans="4:18" s="16" customFormat="1" ht="15.75" customHeight="1">
      <c r="D1123" s="168"/>
      <c r="E1123" s="168" t="s">
        <v>1294</v>
      </c>
      <c r="G1123" s="169"/>
      <c r="P1123" s="168" t="s">
        <v>96</v>
      </c>
      <c r="Q1123" s="168" t="s">
        <v>89</v>
      </c>
      <c r="R1123" s="168" t="s">
        <v>98</v>
      </c>
    </row>
    <row r="1124" spans="4:18" s="16" customFormat="1" ht="15.75" customHeight="1">
      <c r="D1124" s="168"/>
      <c r="E1124" s="168" t="s">
        <v>1295</v>
      </c>
      <c r="G1124" s="169"/>
      <c r="P1124" s="168" t="s">
        <v>96</v>
      </c>
      <c r="Q1124" s="168" t="s">
        <v>89</v>
      </c>
      <c r="R1124" s="168" t="s">
        <v>98</v>
      </c>
    </row>
    <row r="1125" spans="4:18" s="16" customFormat="1" ht="15.75" customHeight="1">
      <c r="D1125" s="168"/>
      <c r="E1125" s="168" t="s">
        <v>1296</v>
      </c>
      <c r="G1125" s="169"/>
      <c r="P1125" s="168" t="s">
        <v>96</v>
      </c>
      <c r="Q1125" s="168" t="s">
        <v>89</v>
      </c>
      <c r="R1125" s="168" t="s">
        <v>98</v>
      </c>
    </row>
    <row r="1126" spans="4:18" s="16" customFormat="1" ht="15.75" customHeight="1">
      <c r="D1126" s="170"/>
      <c r="E1126" s="170" t="s">
        <v>167</v>
      </c>
      <c r="G1126" s="171">
        <v>18</v>
      </c>
      <c r="P1126" s="170" t="s">
        <v>96</v>
      </c>
      <c r="Q1126" s="170" t="s">
        <v>96</v>
      </c>
      <c r="R1126" s="170" t="s">
        <v>98</v>
      </c>
    </row>
    <row r="1127" spans="4:18" s="16" customFormat="1" ht="15.75" customHeight="1">
      <c r="D1127" s="172"/>
      <c r="E1127" s="172" t="s">
        <v>101</v>
      </c>
      <c r="G1127" s="173">
        <v>18</v>
      </c>
      <c r="P1127" s="172" t="s">
        <v>96</v>
      </c>
      <c r="Q1127" s="172" t="s">
        <v>102</v>
      </c>
      <c r="R1127" s="172" t="s">
        <v>98</v>
      </c>
    </row>
    <row r="1128" spans="1:16" s="16" customFormat="1" ht="13.5" customHeight="1">
      <c r="A1128" s="162" t="s">
        <v>1374</v>
      </c>
      <c r="B1128" s="162" t="s">
        <v>91</v>
      </c>
      <c r="C1128" s="162" t="s">
        <v>250</v>
      </c>
      <c r="D1128" s="16" t="s">
        <v>1375</v>
      </c>
      <c r="E1128" s="163" t="s">
        <v>1376</v>
      </c>
      <c r="F1128" s="162" t="s">
        <v>301</v>
      </c>
      <c r="G1128" s="164">
        <v>37</v>
      </c>
      <c r="H1128" s="165"/>
      <c r="I1128" s="165">
        <f>ROUND(G1128*H1128,2)</f>
        <v>0</v>
      </c>
      <c r="J1128" s="166">
        <v>0</v>
      </c>
      <c r="K1128" s="164">
        <f>G1128*J1128</f>
        <v>0</v>
      </c>
      <c r="L1128" s="166">
        <v>0</v>
      </c>
      <c r="M1128" s="164">
        <f>G1128*L1128</f>
        <v>0</v>
      </c>
      <c r="N1128" s="187" t="s">
        <v>2203</v>
      </c>
      <c r="O1128" s="167">
        <v>4</v>
      </c>
      <c r="P1128" s="16" t="s">
        <v>96</v>
      </c>
    </row>
    <row r="1129" spans="4:18" s="16" customFormat="1" ht="15.75" customHeight="1">
      <c r="D1129" s="168"/>
      <c r="E1129" s="168" t="s">
        <v>1294</v>
      </c>
      <c r="G1129" s="169"/>
      <c r="P1129" s="168" t="s">
        <v>96</v>
      </c>
      <c r="Q1129" s="168" t="s">
        <v>89</v>
      </c>
      <c r="R1129" s="168" t="s">
        <v>98</v>
      </c>
    </row>
    <row r="1130" spans="4:18" s="16" customFormat="1" ht="15.75" customHeight="1">
      <c r="D1130" s="168"/>
      <c r="E1130" s="168" t="s">
        <v>1295</v>
      </c>
      <c r="G1130" s="169"/>
      <c r="P1130" s="168" t="s">
        <v>96</v>
      </c>
      <c r="Q1130" s="168" t="s">
        <v>89</v>
      </c>
      <c r="R1130" s="168" t="s">
        <v>98</v>
      </c>
    </row>
    <row r="1131" spans="4:18" s="16" customFormat="1" ht="15.75" customHeight="1">
      <c r="D1131" s="168"/>
      <c r="E1131" s="168" t="s">
        <v>1296</v>
      </c>
      <c r="G1131" s="169"/>
      <c r="P1131" s="168" t="s">
        <v>96</v>
      </c>
      <c r="Q1131" s="168" t="s">
        <v>89</v>
      </c>
      <c r="R1131" s="168" t="s">
        <v>98</v>
      </c>
    </row>
    <row r="1132" spans="4:18" s="16" customFormat="1" ht="15.75" customHeight="1">
      <c r="D1132" s="170"/>
      <c r="E1132" s="170" t="s">
        <v>249</v>
      </c>
      <c r="G1132" s="171">
        <v>37</v>
      </c>
      <c r="P1132" s="170" t="s">
        <v>96</v>
      </c>
      <c r="Q1132" s="170" t="s">
        <v>96</v>
      </c>
      <c r="R1132" s="170" t="s">
        <v>98</v>
      </c>
    </row>
    <row r="1133" spans="4:18" s="16" customFormat="1" ht="15.75" customHeight="1">
      <c r="D1133" s="172"/>
      <c r="E1133" s="172" t="s">
        <v>101</v>
      </c>
      <c r="G1133" s="173">
        <v>37</v>
      </c>
      <c r="P1133" s="172" t="s">
        <v>96</v>
      </c>
      <c r="Q1133" s="172" t="s">
        <v>102</v>
      </c>
      <c r="R1133" s="172" t="s">
        <v>98</v>
      </c>
    </row>
    <row r="1134" spans="1:16" s="16" customFormat="1" ht="13.5" customHeight="1">
      <c r="A1134" s="162" t="s">
        <v>1377</v>
      </c>
      <c r="B1134" s="162" t="s">
        <v>91</v>
      </c>
      <c r="C1134" s="162" t="s">
        <v>250</v>
      </c>
      <c r="D1134" s="16" t="s">
        <v>1378</v>
      </c>
      <c r="E1134" s="163" t="s">
        <v>1379</v>
      </c>
      <c r="F1134" s="162" t="s">
        <v>301</v>
      </c>
      <c r="G1134" s="164">
        <v>132</v>
      </c>
      <c r="H1134" s="165"/>
      <c r="I1134" s="165">
        <f>ROUND(G1134*H1134,2)</f>
        <v>0</v>
      </c>
      <c r="J1134" s="166">
        <v>0</v>
      </c>
      <c r="K1134" s="164">
        <f>G1134*J1134</f>
        <v>0</v>
      </c>
      <c r="L1134" s="166">
        <v>0</v>
      </c>
      <c r="M1134" s="164">
        <f>G1134*L1134</f>
        <v>0</v>
      </c>
      <c r="N1134" s="187" t="s">
        <v>2203</v>
      </c>
      <c r="O1134" s="167">
        <v>4</v>
      </c>
      <c r="P1134" s="16" t="s">
        <v>96</v>
      </c>
    </row>
    <row r="1135" spans="4:18" s="16" customFormat="1" ht="15.75" customHeight="1">
      <c r="D1135" s="168"/>
      <c r="E1135" s="168" t="s">
        <v>1294</v>
      </c>
      <c r="G1135" s="169"/>
      <c r="P1135" s="168" t="s">
        <v>96</v>
      </c>
      <c r="Q1135" s="168" t="s">
        <v>89</v>
      </c>
      <c r="R1135" s="168" t="s">
        <v>98</v>
      </c>
    </row>
    <row r="1136" spans="4:18" s="16" customFormat="1" ht="15.75" customHeight="1">
      <c r="D1136" s="168"/>
      <c r="E1136" s="168" t="s">
        <v>1295</v>
      </c>
      <c r="G1136" s="169"/>
      <c r="P1136" s="168" t="s">
        <v>96</v>
      </c>
      <c r="Q1136" s="168" t="s">
        <v>89</v>
      </c>
      <c r="R1136" s="168" t="s">
        <v>98</v>
      </c>
    </row>
    <row r="1137" spans="4:18" s="16" customFormat="1" ht="15.75" customHeight="1">
      <c r="D1137" s="168"/>
      <c r="E1137" s="168" t="s">
        <v>1296</v>
      </c>
      <c r="G1137" s="169"/>
      <c r="P1137" s="168" t="s">
        <v>96</v>
      </c>
      <c r="Q1137" s="168" t="s">
        <v>89</v>
      </c>
      <c r="R1137" s="168" t="s">
        <v>98</v>
      </c>
    </row>
    <row r="1138" spans="4:18" s="16" customFormat="1" ht="15.75" customHeight="1">
      <c r="D1138" s="170"/>
      <c r="E1138" s="170" t="s">
        <v>664</v>
      </c>
      <c r="G1138" s="171">
        <v>132</v>
      </c>
      <c r="P1138" s="170" t="s">
        <v>96</v>
      </c>
      <c r="Q1138" s="170" t="s">
        <v>96</v>
      </c>
      <c r="R1138" s="170" t="s">
        <v>98</v>
      </c>
    </row>
    <row r="1139" spans="4:18" s="16" customFormat="1" ht="15.75" customHeight="1">
      <c r="D1139" s="172"/>
      <c r="E1139" s="172" t="s">
        <v>101</v>
      </c>
      <c r="G1139" s="173">
        <v>132</v>
      </c>
      <c r="P1139" s="172" t="s">
        <v>96</v>
      </c>
      <c r="Q1139" s="172" t="s">
        <v>102</v>
      </c>
      <c r="R1139" s="172" t="s">
        <v>98</v>
      </c>
    </row>
    <row r="1140" spans="1:16" s="16" customFormat="1" ht="24" customHeight="1">
      <c r="A1140" s="162" t="s">
        <v>1380</v>
      </c>
      <c r="B1140" s="162" t="s">
        <v>91</v>
      </c>
      <c r="C1140" s="162" t="s">
        <v>250</v>
      </c>
      <c r="D1140" s="16" t="s">
        <v>1381</v>
      </c>
      <c r="E1140" s="163" t="s">
        <v>1382</v>
      </c>
      <c r="F1140" s="162" t="s">
        <v>1313</v>
      </c>
      <c r="G1140" s="164">
        <v>6</v>
      </c>
      <c r="H1140" s="165"/>
      <c r="I1140" s="165">
        <f>ROUND(G1140*H1140,2)</f>
        <v>0</v>
      </c>
      <c r="J1140" s="166">
        <v>0</v>
      </c>
      <c r="K1140" s="164">
        <f>G1140*J1140</f>
        <v>0</v>
      </c>
      <c r="L1140" s="166">
        <v>0</v>
      </c>
      <c r="M1140" s="164">
        <f>G1140*L1140</f>
        <v>0</v>
      </c>
      <c r="N1140" s="187" t="s">
        <v>2203</v>
      </c>
      <c r="O1140" s="167">
        <v>4</v>
      </c>
      <c r="P1140" s="16" t="s">
        <v>96</v>
      </c>
    </row>
    <row r="1141" spans="4:18" s="16" customFormat="1" ht="15.75" customHeight="1">
      <c r="D1141" s="168"/>
      <c r="E1141" s="168" t="s">
        <v>1294</v>
      </c>
      <c r="G1141" s="169"/>
      <c r="P1141" s="168" t="s">
        <v>96</v>
      </c>
      <c r="Q1141" s="168" t="s">
        <v>89</v>
      </c>
      <c r="R1141" s="168" t="s">
        <v>98</v>
      </c>
    </row>
    <row r="1142" spans="4:18" s="16" customFormat="1" ht="15.75" customHeight="1">
      <c r="D1142" s="168"/>
      <c r="E1142" s="168" t="s">
        <v>1295</v>
      </c>
      <c r="G1142" s="169"/>
      <c r="P1142" s="168" t="s">
        <v>96</v>
      </c>
      <c r="Q1142" s="168" t="s">
        <v>89</v>
      </c>
      <c r="R1142" s="168" t="s">
        <v>98</v>
      </c>
    </row>
    <row r="1143" spans="4:18" s="16" customFormat="1" ht="15.75" customHeight="1">
      <c r="D1143" s="168"/>
      <c r="E1143" s="168" t="s">
        <v>1296</v>
      </c>
      <c r="G1143" s="169"/>
      <c r="P1143" s="168" t="s">
        <v>96</v>
      </c>
      <c r="Q1143" s="168" t="s">
        <v>89</v>
      </c>
      <c r="R1143" s="168" t="s">
        <v>98</v>
      </c>
    </row>
    <row r="1144" spans="4:18" s="16" customFormat="1" ht="15.75" customHeight="1">
      <c r="D1144" s="170"/>
      <c r="E1144" s="170" t="s">
        <v>119</v>
      </c>
      <c r="G1144" s="171">
        <v>6</v>
      </c>
      <c r="P1144" s="170" t="s">
        <v>96</v>
      </c>
      <c r="Q1144" s="170" t="s">
        <v>96</v>
      </c>
      <c r="R1144" s="170" t="s">
        <v>98</v>
      </c>
    </row>
    <row r="1145" spans="4:18" s="16" customFormat="1" ht="15.75" customHeight="1">
      <c r="D1145" s="172"/>
      <c r="E1145" s="172" t="s">
        <v>101</v>
      </c>
      <c r="G1145" s="173">
        <v>6</v>
      </c>
      <c r="P1145" s="172" t="s">
        <v>96</v>
      </c>
      <c r="Q1145" s="172" t="s">
        <v>102</v>
      </c>
      <c r="R1145" s="172" t="s">
        <v>98</v>
      </c>
    </row>
    <row r="1146" spans="1:16" s="16" customFormat="1" ht="24" customHeight="1">
      <c r="A1146" s="162" t="s">
        <v>1383</v>
      </c>
      <c r="B1146" s="162" t="s">
        <v>91</v>
      </c>
      <c r="C1146" s="162" t="s">
        <v>250</v>
      </c>
      <c r="D1146" s="16" t="s">
        <v>1384</v>
      </c>
      <c r="E1146" s="163" t="s">
        <v>1385</v>
      </c>
      <c r="F1146" s="162" t="s">
        <v>1313</v>
      </c>
      <c r="G1146" s="164">
        <v>1</v>
      </c>
      <c r="H1146" s="165"/>
      <c r="I1146" s="165">
        <f>ROUND(G1146*H1146,2)</f>
        <v>0</v>
      </c>
      <c r="J1146" s="166">
        <v>0</v>
      </c>
      <c r="K1146" s="164">
        <f>G1146*J1146</f>
        <v>0</v>
      </c>
      <c r="L1146" s="166">
        <v>0</v>
      </c>
      <c r="M1146" s="164">
        <f>G1146*L1146</f>
        <v>0</v>
      </c>
      <c r="N1146" s="187" t="s">
        <v>2203</v>
      </c>
      <c r="O1146" s="167">
        <v>4</v>
      </c>
      <c r="P1146" s="16" t="s">
        <v>96</v>
      </c>
    </row>
    <row r="1147" spans="4:18" s="16" customFormat="1" ht="15.75" customHeight="1">
      <c r="D1147" s="168"/>
      <c r="E1147" s="168" t="s">
        <v>1294</v>
      </c>
      <c r="G1147" s="169"/>
      <c r="P1147" s="168" t="s">
        <v>96</v>
      </c>
      <c r="Q1147" s="168" t="s">
        <v>89</v>
      </c>
      <c r="R1147" s="168" t="s">
        <v>98</v>
      </c>
    </row>
    <row r="1148" spans="4:18" s="16" customFormat="1" ht="15.75" customHeight="1">
      <c r="D1148" s="168"/>
      <c r="E1148" s="168" t="s">
        <v>1295</v>
      </c>
      <c r="G1148" s="169"/>
      <c r="P1148" s="168" t="s">
        <v>96</v>
      </c>
      <c r="Q1148" s="168" t="s">
        <v>89</v>
      </c>
      <c r="R1148" s="168" t="s">
        <v>98</v>
      </c>
    </row>
    <row r="1149" spans="4:18" s="16" customFormat="1" ht="15.75" customHeight="1">
      <c r="D1149" s="168"/>
      <c r="E1149" s="168" t="s">
        <v>1296</v>
      </c>
      <c r="G1149" s="169"/>
      <c r="P1149" s="168" t="s">
        <v>96</v>
      </c>
      <c r="Q1149" s="168" t="s">
        <v>89</v>
      </c>
      <c r="R1149" s="168" t="s">
        <v>98</v>
      </c>
    </row>
    <row r="1150" spans="4:18" s="16" customFormat="1" ht="15.75" customHeight="1">
      <c r="D1150" s="170"/>
      <c r="E1150" s="170" t="s">
        <v>89</v>
      </c>
      <c r="G1150" s="171">
        <v>1</v>
      </c>
      <c r="P1150" s="170" t="s">
        <v>96</v>
      </c>
      <c r="Q1150" s="170" t="s">
        <v>96</v>
      </c>
      <c r="R1150" s="170" t="s">
        <v>98</v>
      </c>
    </row>
    <row r="1151" spans="4:18" s="16" customFormat="1" ht="15.75" customHeight="1">
      <c r="D1151" s="172"/>
      <c r="E1151" s="172" t="s">
        <v>101</v>
      </c>
      <c r="G1151" s="173">
        <v>1</v>
      </c>
      <c r="P1151" s="172" t="s">
        <v>96</v>
      </c>
      <c r="Q1151" s="172" t="s">
        <v>102</v>
      </c>
      <c r="R1151" s="172" t="s">
        <v>98</v>
      </c>
    </row>
    <row r="1152" spans="1:16" s="16" customFormat="1" ht="24" customHeight="1">
      <c r="A1152" s="162" t="s">
        <v>1386</v>
      </c>
      <c r="B1152" s="162" t="s">
        <v>91</v>
      </c>
      <c r="C1152" s="162" t="s">
        <v>250</v>
      </c>
      <c r="D1152" s="16" t="s">
        <v>1387</v>
      </c>
      <c r="E1152" s="163" t="s">
        <v>1388</v>
      </c>
      <c r="F1152" s="162" t="s">
        <v>1313</v>
      </c>
      <c r="G1152" s="164">
        <v>1</v>
      </c>
      <c r="H1152" s="165"/>
      <c r="I1152" s="165">
        <f>ROUND(G1152*H1152,2)</f>
        <v>0</v>
      </c>
      <c r="J1152" s="166">
        <v>0</v>
      </c>
      <c r="K1152" s="164">
        <f>G1152*J1152</f>
        <v>0</v>
      </c>
      <c r="L1152" s="166">
        <v>0</v>
      </c>
      <c r="M1152" s="164">
        <f>G1152*L1152</f>
        <v>0</v>
      </c>
      <c r="N1152" s="187" t="s">
        <v>2203</v>
      </c>
      <c r="O1152" s="167">
        <v>4</v>
      </c>
      <c r="P1152" s="16" t="s">
        <v>96</v>
      </c>
    </row>
    <row r="1153" spans="4:18" s="16" customFormat="1" ht="15.75" customHeight="1">
      <c r="D1153" s="168"/>
      <c r="E1153" s="168" t="s">
        <v>1294</v>
      </c>
      <c r="G1153" s="169"/>
      <c r="P1153" s="168" t="s">
        <v>96</v>
      </c>
      <c r="Q1153" s="168" t="s">
        <v>89</v>
      </c>
      <c r="R1153" s="168" t="s">
        <v>98</v>
      </c>
    </row>
    <row r="1154" spans="4:18" s="16" customFormat="1" ht="15.75" customHeight="1">
      <c r="D1154" s="168"/>
      <c r="E1154" s="168" t="s">
        <v>1295</v>
      </c>
      <c r="G1154" s="169"/>
      <c r="P1154" s="168" t="s">
        <v>96</v>
      </c>
      <c r="Q1154" s="168" t="s">
        <v>89</v>
      </c>
      <c r="R1154" s="168" t="s">
        <v>98</v>
      </c>
    </row>
    <row r="1155" spans="4:18" s="16" customFormat="1" ht="15.75" customHeight="1">
      <c r="D1155" s="168"/>
      <c r="E1155" s="168" t="s">
        <v>1296</v>
      </c>
      <c r="G1155" s="169"/>
      <c r="P1155" s="168" t="s">
        <v>96</v>
      </c>
      <c r="Q1155" s="168" t="s">
        <v>89</v>
      </c>
      <c r="R1155" s="168" t="s">
        <v>98</v>
      </c>
    </row>
    <row r="1156" spans="4:18" s="16" customFormat="1" ht="15.75" customHeight="1">
      <c r="D1156" s="170"/>
      <c r="E1156" s="170" t="s">
        <v>89</v>
      </c>
      <c r="G1156" s="171">
        <v>1</v>
      </c>
      <c r="P1156" s="170" t="s">
        <v>96</v>
      </c>
      <c r="Q1156" s="170" t="s">
        <v>96</v>
      </c>
      <c r="R1156" s="170" t="s">
        <v>98</v>
      </c>
    </row>
    <row r="1157" spans="4:18" s="16" customFormat="1" ht="15.75" customHeight="1">
      <c r="D1157" s="172"/>
      <c r="E1157" s="172" t="s">
        <v>101</v>
      </c>
      <c r="G1157" s="173">
        <v>1</v>
      </c>
      <c r="P1157" s="172" t="s">
        <v>96</v>
      </c>
      <c r="Q1157" s="172" t="s">
        <v>102</v>
      </c>
      <c r="R1157" s="172" t="s">
        <v>98</v>
      </c>
    </row>
    <row r="1158" spans="1:16" s="16" customFormat="1" ht="24" customHeight="1">
      <c r="A1158" s="162" t="s">
        <v>1389</v>
      </c>
      <c r="B1158" s="162" t="s">
        <v>91</v>
      </c>
      <c r="C1158" s="162" t="s">
        <v>250</v>
      </c>
      <c r="D1158" s="16" t="s">
        <v>1390</v>
      </c>
      <c r="E1158" s="163" t="s">
        <v>1391</v>
      </c>
      <c r="F1158" s="162" t="s">
        <v>1313</v>
      </c>
      <c r="G1158" s="164">
        <v>2</v>
      </c>
      <c r="H1158" s="165"/>
      <c r="I1158" s="165">
        <f>ROUND(G1158*H1158,2)</f>
        <v>0</v>
      </c>
      <c r="J1158" s="166">
        <v>0</v>
      </c>
      <c r="K1158" s="164">
        <f>G1158*J1158</f>
        <v>0</v>
      </c>
      <c r="L1158" s="166">
        <v>0</v>
      </c>
      <c r="M1158" s="164">
        <f>G1158*L1158</f>
        <v>0</v>
      </c>
      <c r="N1158" s="187" t="s">
        <v>2203</v>
      </c>
      <c r="O1158" s="167">
        <v>4</v>
      </c>
      <c r="P1158" s="16" t="s">
        <v>96</v>
      </c>
    </row>
    <row r="1159" spans="4:18" s="16" customFormat="1" ht="15.75" customHeight="1">
      <c r="D1159" s="168"/>
      <c r="E1159" s="168" t="s">
        <v>1294</v>
      </c>
      <c r="G1159" s="169"/>
      <c r="P1159" s="168" t="s">
        <v>96</v>
      </c>
      <c r="Q1159" s="168" t="s">
        <v>89</v>
      </c>
      <c r="R1159" s="168" t="s">
        <v>98</v>
      </c>
    </row>
    <row r="1160" spans="4:18" s="16" customFormat="1" ht="15.75" customHeight="1">
      <c r="D1160" s="168"/>
      <c r="E1160" s="168" t="s">
        <v>1295</v>
      </c>
      <c r="G1160" s="169"/>
      <c r="P1160" s="168" t="s">
        <v>96</v>
      </c>
      <c r="Q1160" s="168" t="s">
        <v>89</v>
      </c>
      <c r="R1160" s="168" t="s">
        <v>98</v>
      </c>
    </row>
    <row r="1161" spans="4:18" s="16" customFormat="1" ht="15.75" customHeight="1">
      <c r="D1161" s="168"/>
      <c r="E1161" s="168" t="s">
        <v>1296</v>
      </c>
      <c r="G1161" s="169"/>
      <c r="P1161" s="168" t="s">
        <v>96</v>
      </c>
      <c r="Q1161" s="168" t="s">
        <v>89</v>
      </c>
      <c r="R1161" s="168" t="s">
        <v>98</v>
      </c>
    </row>
    <row r="1162" spans="4:18" s="16" customFormat="1" ht="15.75" customHeight="1">
      <c r="D1162" s="170"/>
      <c r="E1162" s="170" t="s">
        <v>96</v>
      </c>
      <c r="G1162" s="171">
        <v>2</v>
      </c>
      <c r="P1162" s="170" t="s">
        <v>96</v>
      </c>
      <c r="Q1162" s="170" t="s">
        <v>96</v>
      </c>
      <c r="R1162" s="170" t="s">
        <v>98</v>
      </c>
    </row>
    <row r="1163" spans="4:18" s="16" customFormat="1" ht="15.75" customHeight="1">
      <c r="D1163" s="172"/>
      <c r="E1163" s="172" t="s">
        <v>101</v>
      </c>
      <c r="G1163" s="173">
        <v>2</v>
      </c>
      <c r="P1163" s="172" t="s">
        <v>96</v>
      </c>
      <c r="Q1163" s="172" t="s">
        <v>102</v>
      </c>
      <c r="R1163" s="172" t="s">
        <v>98</v>
      </c>
    </row>
    <row r="1164" spans="1:16" s="16" customFormat="1" ht="24" customHeight="1">
      <c r="A1164" s="162" t="s">
        <v>1392</v>
      </c>
      <c r="B1164" s="162" t="s">
        <v>91</v>
      </c>
      <c r="C1164" s="162" t="s">
        <v>250</v>
      </c>
      <c r="D1164" s="16" t="s">
        <v>1393</v>
      </c>
      <c r="E1164" s="163" t="s">
        <v>1394</v>
      </c>
      <c r="F1164" s="162" t="s">
        <v>1313</v>
      </c>
      <c r="G1164" s="164">
        <v>1</v>
      </c>
      <c r="H1164" s="165"/>
      <c r="I1164" s="165">
        <f>ROUND(G1164*H1164,2)</f>
        <v>0</v>
      </c>
      <c r="J1164" s="166">
        <v>0</v>
      </c>
      <c r="K1164" s="164">
        <f>G1164*J1164</f>
        <v>0</v>
      </c>
      <c r="L1164" s="166">
        <v>0</v>
      </c>
      <c r="M1164" s="164">
        <f>G1164*L1164</f>
        <v>0</v>
      </c>
      <c r="N1164" s="187" t="s">
        <v>2203</v>
      </c>
      <c r="O1164" s="167">
        <v>4</v>
      </c>
      <c r="P1164" s="16" t="s">
        <v>96</v>
      </c>
    </row>
    <row r="1165" spans="4:18" s="16" customFormat="1" ht="15.75" customHeight="1">
      <c r="D1165" s="168"/>
      <c r="E1165" s="168" t="s">
        <v>1294</v>
      </c>
      <c r="G1165" s="169"/>
      <c r="P1165" s="168" t="s">
        <v>96</v>
      </c>
      <c r="Q1165" s="168" t="s">
        <v>89</v>
      </c>
      <c r="R1165" s="168" t="s">
        <v>98</v>
      </c>
    </row>
    <row r="1166" spans="4:18" s="16" customFormat="1" ht="15.75" customHeight="1">
      <c r="D1166" s="168"/>
      <c r="E1166" s="168" t="s">
        <v>1295</v>
      </c>
      <c r="G1166" s="169"/>
      <c r="P1166" s="168" t="s">
        <v>96</v>
      </c>
      <c r="Q1166" s="168" t="s">
        <v>89</v>
      </c>
      <c r="R1166" s="168" t="s">
        <v>98</v>
      </c>
    </row>
    <row r="1167" spans="4:18" s="16" customFormat="1" ht="15.75" customHeight="1">
      <c r="D1167" s="168"/>
      <c r="E1167" s="168" t="s">
        <v>1296</v>
      </c>
      <c r="G1167" s="169"/>
      <c r="P1167" s="168" t="s">
        <v>96</v>
      </c>
      <c r="Q1167" s="168" t="s">
        <v>89</v>
      </c>
      <c r="R1167" s="168" t="s">
        <v>98</v>
      </c>
    </row>
    <row r="1168" spans="4:18" s="16" customFormat="1" ht="15.75" customHeight="1">
      <c r="D1168" s="170"/>
      <c r="E1168" s="170" t="s">
        <v>89</v>
      </c>
      <c r="G1168" s="171">
        <v>1</v>
      </c>
      <c r="P1168" s="170" t="s">
        <v>96</v>
      </c>
      <c r="Q1168" s="170" t="s">
        <v>96</v>
      </c>
      <c r="R1168" s="170" t="s">
        <v>98</v>
      </c>
    </row>
    <row r="1169" spans="4:18" s="16" customFormat="1" ht="15.75" customHeight="1">
      <c r="D1169" s="172"/>
      <c r="E1169" s="172" t="s">
        <v>101</v>
      </c>
      <c r="G1169" s="173">
        <v>1</v>
      </c>
      <c r="P1169" s="172" t="s">
        <v>96</v>
      </c>
      <c r="Q1169" s="172" t="s">
        <v>102</v>
      </c>
      <c r="R1169" s="172" t="s">
        <v>98</v>
      </c>
    </row>
    <row r="1170" spans="1:16" s="16" customFormat="1" ht="24" customHeight="1">
      <c r="A1170" s="162" t="s">
        <v>1395</v>
      </c>
      <c r="B1170" s="162" t="s">
        <v>91</v>
      </c>
      <c r="C1170" s="162" t="s">
        <v>250</v>
      </c>
      <c r="D1170" s="16" t="s">
        <v>1396</v>
      </c>
      <c r="E1170" s="163" t="s">
        <v>1397</v>
      </c>
      <c r="F1170" s="162" t="s">
        <v>301</v>
      </c>
      <c r="G1170" s="164">
        <v>40.55</v>
      </c>
      <c r="H1170" s="165"/>
      <c r="I1170" s="165">
        <f>ROUND(G1170*H1170,2)</f>
        <v>0</v>
      </c>
      <c r="J1170" s="166">
        <v>0</v>
      </c>
      <c r="K1170" s="164">
        <f>G1170*J1170</f>
        <v>0</v>
      </c>
      <c r="L1170" s="166">
        <v>0</v>
      </c>
      <c r="M1170" s="164">
        <f>G1170*L1170</f>
        <v>0</v>
      </c>
      <c r="N1170" s="187" t="s">
        <v>2203</v>
      </c>
      <c r="O1170" s="167">
        <v>4</v>
      </c>
      <c r="P1170" s="16" t="s">
        <v>96</v>
      </c>
    </row>
    <row r="1171" spans="4:18" s="16" customFormat="1" ht="15.75" customHeight="1">
      <c r="D1171" s="168"/>
      <c r="E1171" s="168" t="s">
        <v>1294</v>
      </c>
      <c r="G1171" s="169"/>
      <c r="P1171" s="168" t="s">
        <v>96</v>
      </c>
      <c r="Q1171" s="168" t="s">
        <v>89</v>
      </c>
      <c r="R1171" s="168" t="s">
        <v>98</v>
      </c>
    </row>
    <row r="1172" spans="4:18" s="16" customFormat="1" ht="15.75" customHeight="1">
      <c r="D1172" s="168"/>
      <c r="E1172" s="168" t="s">
        <v>1295</v>
      </c>
      <c r="G1172" s="169"/>
      <c r="P1172" s="168" t="s">
        <v>96</v>
      </c>
      <c r="Q1172" s="168" t="s">
        <v>89</v>
      </c>
      <c r="R1172" s="168" t="s">
        <v>98</v>
      </c>
    </row>
    <row r="1173" spans="4:18" s="16" customFormat="1" ht="15.75" customHeight="1">
      <c r="D1173" s="168"/>
      <c r="E1173" s="168" t="s">
        <v>1296</v>
      </c>
      <c r="G1173" s="169"/>
      <c r="P1173" s="168" t="s">
        <v>96</v>
      </c>
      <c r="Q1173" s="168" t="s">
        <v>89</v>
      </c>
      <c r="R1173" s="168" t="s">
        <v>98</v>
      </c>
    </row>
    <row r="1174" spans="4:18" s="16" customFormat="1" ht="15.75" customHeight="1">
      <c r="D1174" s="170"/>
      <c r="E1174" s="170" t="s">
        <v>1398</v>
      </c>
      <c r="G1174" s="171">
        <v>40.55</v>
      </c>
      <c r="P1174" s="170" t="s">
        <v>96</v>
      </c>
      <c r="Q1174" s="170" t="s">
        <v>96</v>
      </c>
      <c r="R1174" s="170" t="s">
        <v>98</v>
      </c>
    </row>
    <row r="1175" spans="4:18" s="16" customFormat="1" ht="15.75" customHeight="1">
      <c r="D1175" s="172"/>
      <c r="E1175" s="172" t="s">
        <v>101</v>
      </c>
      <c r="G1175" s="173">
        <v>40.55</v>
      </c>
      <c r="P1175" s="172" t="s">
        <v>96</v>
      </c>
      <c r="Q1175" s="172" t="s">
        <v>102</v>
      </c>
      <c r="R1175" s="172" t="s">
        <v>98</v>
      </c>
    </row>
    <row r="1176" spans="1:16" s="16" customFormat="1" ht="24" customHeight="1">
      <c r="A1176" s="162" t="s">
        <v>1399</v>
      </c>
      <c r="B1176" s="162" t="s">
        <v>91</v>
      </c>
      <c r="C1176" s="162" t="s">
        <v>250</v>
      </c>
      <c r="D1176" s="16" t="s">
        <v>1400</v>
      </c>
      <c r="E1176" s="163" t="s">
        <v>1401</v>
      </c>
      <c r="F1176" s="162" t="s">
        <v>301</v>
      </c>
      <c r="G1176" s="164">
        <v>47</v>
      </c>
      <c r="H1176" s="165"/>
      <c r="I1176" s="165">
        <f>ROUND(G1176*H1176,2)</f>
        <v>0</v>
      </c>
      <c r="J1176" s="166">
        <v>0</v>
      </c>
      <c r="K1176" s="164">
        <f>G1176*J1176</f>
        <v>0</v>
      </c>
      <c r="L1176" s="166">
        <v>0</v>
      </c>
      <c r="M1176" s="164">
        <f>G1176*L1176</f>
        <v>0</v>
      </c>
      <c r="N1176" s="187" t="s">
        <v>2203</v>
      </c>
      <c r="O1176" s="167">
        <v>4</v>
      </c>
      <c r="P1176" s="16" t="s">
        <v>96</v>
      </c>
    </row>
    <row r="1177" spans="4:18" s="16" customFormat="1" ht="15.75" customHeight="1">
      <c r="D1177" s="168"/>
      <c r="E1177" s="168" t="s">
        <v>1294</v>
      </c>
      <c r="G1177" s="169"/>
      <c r="P1177" s="168" t="s">
        <v>96</v>
      </c>
      <c r="Q1177" s="168" t="s">
        <v>89</v>
      </c>
      <c r="R1177" s="168" t="s">
        <v>98</v>
      </c>
    </row>
    <row r="1178" spans="4:18" s="16" customFormat="1" ht="15.75" customHeight="1">
      <c r="D1178" s="168"/>
      <c r="E1178" s="168" t="s">
        <v>1295</v>
      </c>
      <c r="G1178" s="169"/>
      <c r="P1178" s="168" t="s">
        <v>96</v>
      </c>
      <c r="Q1178" s="168" t="s">
        <v>89</v>
      </c>
      <c r="R1178" s="168" t="s">
        <v>98</v>
      </c>
    </row>
    <row r="1179" spans="4:18" s="16" customFormat="1" ht="15.75" customHeight="1">
      <c r="D1179" s="168"/>
      <c r="E1179" s="168" t="s">
        <v>1296</v>
      </c>
      <c r="G1179" s="169"/>
      <c r="P1179" s="168" t="s">
        <v>96</v>
      </c>
      <c r="Q1179" s="168" t="s">
        <v>89</v>
      </c>
      <c r="R1179" s="168" t="s">
        <v>98</v>
      </c>
    </row>
    <row r="1180" spans="4:18" s="16" customFormat="1" ht="15.75" customHeight="1">
      <c r="D1180" s="170"/>
      <c r="E1180" s="170" t="s">
        <v>283</v>
      </c>
      <c r="G1180" s="171">
        <v>47</v>
      </c>
      <c r="P1180" s="170" t="s">
        <v>96</v>
      </c>
      <c r="Q1180" s="170" t="s">
        <v>96</v>
      </c>
      <c r="R1180" s="170" t="s">
        <v>98</v>
      </c>
    </row>
    <row r="1181" spans="4:18" s="16" customFormat="1" ht="15.75" customHeight="1">
      <c r="D1181" s="172"/>
      <c r="E1181" s="172" t="s">
        <v>101</v>
      </c>
      <c r="G1181" s="173">
        <v>47</v>
      </c>
      <c r="P1181" s="172" t="s">
        <v>96</v>
      </c>
      <c r="Q1181" s="172" t="s">
        <v>102</v>
      </c>
      <c r="R1181" s="172" t="s">
        <v>98</v>
      </c>
    </row>
    <row r="1182" spans="1:16" s="16" customFormat="1" ht="24" customHeight="1">
      <c r="A1182" s="162" t="s">
        <v>1402</v>
      </c>
      <c r="B1182" s="162" t="s">
        <v>91</v>
      </c>
      <c r="C1182" s="162" t="s">
        <v>250</v>
      </c>
      <c r="D1182" s="16" t="s">
        <v>1403</v>
      </c>
      <c r="E1182" s="163" t="s">
        <v>1404</v>
      </c>
      <c r="F1182" s="162" t="s">
        <v>301</v>
      </c>
      <c r="G1182" s="164">
        <v>47</v>
      </c>
      <c r="H1182" s="165"/>
      <c r="I1182" s="165">
        <f>ROUND(G1182*H1182,2)</f>
        <v>0</v>
      </c>
      <c r="J1182" s="166">
        <v>0</v>
      </c>
      <c r="K1182" s="164">
        <f>G1182*J1182</f>
        <v>0</v>
      </c>
      <c r="L1182" s="166">
        <v>0</v>
      </c>
      <c r="M1182" s="164">
        <f>G1182*L1182</f>
        <v>0</v>
      </c>
      <c r="N1182" s="187" t="s">
        <v>2203</v>
      </c>
      <c r="O1182" s="167">
        <v>4</v>
      </c>
      <c r="P1182" s="16" t="s">
        <v>96</v>
      </c>
    </row>
    <row r="1183" spans="4:18" s="16" customFormat="1" ht="15.75" customHeight="1">
      <c r="D1183" s="168"/>
      <c r="E1183" s="168" t="s">
        <v>1294</v>
      </c>
      <c r="G1183" s="169"/>
      <c r="P1183" s="168" t="s">
        <v>96</v>
      </c>
      <c r="Q1183" s="168" t="s">
        <v>89</v>
      </c>
      <c r="R1183" s="168" t="s">
        <v>98</v>
      </c>
    </row>
    <row r="1184" spans="4:18" s="16" customFormat="1" ht="15.75" customHeight="1">
      <c r="D1184" s="168"/>
      <c r="E1184" s="168" t="s">
        <v>1295</v>
      </c>
      <c r="G1184" s="169"/>
      <c r="P1184" s="168" t="s">
        <v>96</v>
      </c>
      <c r="Q1184" s="168" t="s">
        <v>89</v>
      </c>
      <c r="R1184" s="168" t="s">
        <v>98</v>
      </c>
    </row>
    <row r="1185" spans="4:18" s="16" customFormat="1" ht="15.75" customHeight="1">
      <c r="D1185" s="168"/>
      <c r="E1185" s="168" t="s">
        <v>1296</v>
      </c>
      <c r="G1185" s="169"/>
      <c r="P1185" s="168" t="s">
        <v>96</v>
      </c>
      <c r="Q1185" s="168" t="s">
        <v>89</v>
      </c>
      <c r="R1185" s="168" t="s">
        <v>98</v>
      </c>
    </row>
    <row r="1186" spans="4:18" s="16" customFormat="1" ht="15.75" customHeight="1">
      <c r="D1186" s="170"/>
      <c r="E1186" s="170" t="s">
        <v>283</v>
      </c>
      <c r="G1186" s="171">
        <v>47</v>
      </c>
      <c r="P1186" s="170" t="s">
        <v>96</v>
      </c>
      <c r="Q1186" s="170" t="s">
        <v>96</v>
      </c>
      <c r="R1186" s="170" t="s">
        <v>98</v>
      </c>
    </row>
    <row r="1187" spans="4:18" s="16" customFormat="1" ht="15.75" customHeight="1">
      <c r="D1187" s="172"/>
      <c r="E1187" s="172" t="s">
        <v>101</v>
      </c>
      <c r="G1187" s="173">
        <v>47</v>
      </c>
      <c r="P1187" s="172" t="s">
        <v>96</v>
      </c>
      <c r="Q1187" s="172" t="s">
        <v>102</v>
      </c>
      <c r="R1187" s="172" t="s">
        <v>98</v>
      </c>
    </row>
    <row r="1188" spans="1:16" s="16" customFormat="1" ht="24" customHeight="1">
      <c r="A1188" s="162" t="s">
        <v>1405</v>
      </c>
      <c r="B1188" s="162" t="s">
        <v>91</v>
      </c>
      <c r="C1188" s="162" t="s">
        <v>250</v>
      </c>
      <c r="D1188" s="16" t="s">
        <v>1406</v>
      </c>
      <c r="E1188" s="163" t="s">
        <v>1407</v>
      </c>
      <c r="F1188" s="162" t="s">
        <v>301</v>
      </c>
      <c r="G1188" s="164">
        <v>47</v>
      </c>
      <c r="H1188" s="165"/>
      <c r="I1188" s="165">
        <f>ROUND(G1188*H1188,2)</f>
        <v>0</v>
      </c>
      <c r="J1188" s="166">
        <v>0</v>
      </c>
      <c r="K1188" s="164">
        <f>G1188*J1188</f>
        <v>0</v>
      </c>
      <c r="L1188" s="166">
        <v>0</v>
      </c>
      <c r="M1188" s="164">
        <f>G1188*L1188</f>
        <v>0</v>
      </c>
      <c r="N1188" s="187" t="s">
        <v>2203</v>
      </c>
      <c r="O1188" s="167">
        <v>4</v>
      </c>
      <c r="P1188" s="16" t="s">
        <v>96</v>
      </c>
    </row>
    <row r="1189" spans="4:18" s="16" customFormat="1" ht="15.75" customHeight="1">
      <c r="D1189" s="168"/>
      <c r="E1189" s="168" t="s">
        <v>1294</v>
      </c>
      <c r="G1189" s="169"/>
      <c r="P1189" s="168" t="s">
        <v>96</v>
      </c>
      <c r="Q1189" s="168" t="s">
        <v>89</v>
      </c>
      <c r="R1189" s="168" t="s">
        <v>98</v>
      </c>
    </row>
    <row r="1190" spans="4:18" s="16" customFormat="1" ht="15.75" customHeight="1">
      <c r="D1190" s="168"/>
      <c r="E1190" s="168" t="s">
        <v>1295</v>
      </c>
      <c r="G1190" s="169"/>
      <c r="P1190" s="168" t="s">
        <v>96</v>
      </c>
      <c r="Q1190" s="168" t="s">
        <v>89</v>
      </c>
      <c r="R1190" s="168" t="s">
        <v>98</v>
      </c>
    </row>
    <row r="1191" spans="4:18" s="16" customFormat="1" ht="15.75" customHeight="1">
      <c r="D1191" s="168"/>
      <c r="E1191" s="168" t="s">
        <v>1296</v>
      </c>
      <c r="G1191" s="169"/>
      <c r="P1191" s="168" t="s">
        <v>96</v>
      </c>
      <c r="Q1191" s="168" t="s">
        <v>89</v>
      </c>
      <c r="R1191" s="168" t="s">
        <v>98</v>
      </c>
    </row>
    <row r="1192" spans="4:18" s="16" customFormat="1" ht="15.75" customHeight="1">
      <c r="D1192" s="170"/>
      <c r="E1192" s="170" t="s">
        <v>283</v>
      </c>
      <c r="G1192" s="171">
        <v>47</v>
      </c>
      <c r="P1192" s="170" t="s">
        <v>96</v>
      </c>
      <c r="Q1192" s="170" t="s">
        <v>96</v>
      </c>
      <c r="R1192" s="170" t="s">
        <v>98</v>
      </c>
    </row>
    <row r="1193" spans="4:18" s="16" customFormat="1" ht="15.75" customHeight="1">
      <c r="D1193" s="172"/>
      <c r="E1193" s="172" t="s">
        <v>101</v>
      </c>
      <c r="G1193" s="173">
        <v>47</v>
      </c>
      <c r="P1193" s="172" t="s">
        <v>96</v>
      </c>
      <c r="Q1193" s="172" t="s">
        <v>102</v>
      </c>
      <c r="R1193" s="172" t="s">
        <v>98</v>
      </c>
    </row>
    <row r="1194" spans="1:16" s="16" customFormat="1" ht="24" customHeight="1">
      <c r="A1194" s="162" t="s">
        <v>1408</v>
      </c>
      <c r="B1194" s="162" t="s">
        <v>91</v>
      </c>
      <c r="C1194" s="162" t="s">
        <v>250</v>
      </c>
      <c r="D1194" s="16" t="s">
        <v>1409</v>
      </c>
      <c r="E1194" s="163" t="s">
        <v>1410</v>
      </c>
      <c r="F1194" s="162" t="s">
        <v>301</v>
      </c>
      <c r="G1194" s="164">
        <v>60</v>
      </c>
      <c r="H1194" s="165"/>
      <c r="I1194" s="165">
        <f>ROUND(G1194*H1194,2)</f>
        <v>0</v>
      </c>
      <c r="J1194" s="166">
        <v>0</v>
      </c>
      <c r="K1194" s="164">
        <f>G1194*J1194</f>
        <v>0</v>
      </c>
      <c r="L1194" s="166">
        <v>0</v>
      </c>
      <c r="M1194" s="164">
        <f>G1194*L1194</f>
        <v>0</v>
      </c>
      <c r="N1194" s="187" t="s">
        <v>2203</v>
      </c>
      <c r="O1194" s="167">
        <v>4</v>
      </c>
      <c r="P1194" s="16" t="s">
        <v>96</v>
      </c>
    </row>
    <row r="1195" spans="4:18" s="16" customFormat="1" ht="15.75" customHeight="1">
      <c r="D1195" s="168"/>
      <c r="E1195" s="168" t="s">
        <v>1294</v>
      </c>
      <c r="G1195" s="169"/>
      <c r="P1195" s="168" t="s">
        <v>96</v>
      </c>
      <c r="Q1195" s="168" t="s">
        <v>89</v>
      </c>
      <c r="R1195" s="168" t="s">
        <v>98</v>
      </c>
    </row>
    <row r="1196" spans="4:18" s="16" customFormat="1" ht="15.75" customHeight="1">
      <c r="D1196" s="168"/>
      <c r="E1196" s="168" t="s">
        <v>1295</v>
      </c>
      <c r="G1196" s="169"/>
      <c r="P1196" s="168" t="s">
        <v>96</v>
      </c>
      <c r="Q1196" s="168" t="s">
        <v>89</v>
      </c>
      <c r="R1196" s="168" t="s">
        <v>98</v>
      </c>
    </row>
    <row r="1197" spans="4:18" s="16" customFormat="1" ht="15.75" customHeight="1">
      <c r="D1197" s="168"/>
      <c r="E1197" s="168" t="s">
        <v>1296</v>
      </c>
      <c r="G1197" s="169"/>
      <c r="P1197" s="168" t="s">
        <v>96</v>
      </c>
      <c r="Q1197" s="168" t="s">
        <v>89</v>
      </c>
      <c r="R1197" s="168" t="s">
        <v>98</v>
      </c>
    </row>
    <row r="1198" spans="4:18" s="16" customFormat="1" ht="15.75" customHeight="1">
      <c r="D1198" s="170"/>
      <c r="E1198" s="170" t="s">
        <v>341</v>
      </c>
      <c r="G1198" s="171">
        <v>60</v>
      </c>
      <c r="P1198" s="170" t="s">
        <v>96</v>
      </c>
      <c r="Q1198" s="170" t="s">
        <v>96</v>
      </c>
      <c r="R1198" s="170" t="s">
        <v>98</v>
      </c>
    </row>
    <row r="1199" spans="4:18" s="16" customFormat="1" ht="15.75" customHeight="1">
      <c r="D1199" s="172"/>
      <c r="E1199" s="172" t="s">
        <v>101</v>
      </c>
      <c r="G1199" s="173">
        <v>60</v>
      </c>
      <c r="P1199" s="172" t="s">
        <v>96</v>
      </c>
      <c r="Q1199" s="172" t="s">
        <v>102</v>
      </c>
      <c r="R1199" s="172" t="s">
        <v>98</v>
      </c>
    </row>
    <row r="1200" spans="1:16" s="16" customFormat="1" ht="24" customHeight="1">
      <c r="A1200" s="162" t="s">
        <v>1411</v>
      </c>
      <c r="B1200" s="162" t="s">
        <v>91</v>
      </c>
      <c r="C1200" s="162" t="s">
        <v>250</v>
      </c>
      <c r="D1200" s="16" t="s">
        <v>1412</v>
      </c>
      <c r="E1200" s="163" t="s">
        <v>1413</v>
      </c>
      <c r="F1200" s="162" t="s">
        <v>301</v>
      </c>
      <c r="G1200" s="164">
        <v>27</v>
      </c>
      <c r="H1200" s="165"/>
      <c r="I1200" s="165">
        <f>ROUND(G1200*H1200,2)</f>
        <v>0</v>
      </c>
      <c r="J1200" s="166">
        <v>0</v>
      </c>
      <c r="K1200" s="164">
        <f>G1200*J1200</f>
        <v>0</v>
      </c>
      <c r="L1200" s="166">
        <v>0</v>
      </c>
      <c r="M1200" s="164">
        <f>G1200*L1200</f>
        <v>0</v>
      </c>
      <c r="N1200" s="187" t="s">
        <v>2203</v>
      </c>
      <c r="O1200" s="167">
        <v>4</v>
      </c>
      <c r="P1200" s="16" t="s">
        <v>96</v>
      </c>
    </row>
    <row r="1201" spans="4:18" s="16" customFormat="1" ht="15.75" customHeight="1">
      <c r="D1201" s="168"/>
      <c r="E1201" s="168" t="s">
        <v>1294</v>
      </c>
      <c r="G1201" s="169"/>
      <c r="P1201" s="168" t="s">
        <v>96</v>
      </c>
      <c r="Q1201" s="168" t="s">
        <v>89</v>
      </c>
      <c r="R1201" s="168" t="s">
        <v>98</v>
      </c>
    </row>
    <row r="1202" spans="4:18" s="16" customFormat="1" ht="15.75" customHeight="1">
      <c r="D1202" s="168"/>
      <c r="E1202" s="168" t="s">
        <v>1295</v>
      </c>
      <c r="G1202" s="169"/>
      <c r="P1202" s="168" t="s">
        <v>96</v>
      </c>
      <c r="Q1202" s="168" t="s">
        <v>89</v>
      </c>
      <c r="R1202" s="168" t="s">
        <v>98</v>
      </c>
    </row>
    <row r="1203" spans="4:18" s="16" customFormat="1" ht="15.75" customHeight="1">
      <c r="D1203" s="168"/>
      <c r="E1203" s="168" t="s">
        <v>1296</v>
      </c>
      <c r="G1203" s="169"/>
      <c r="P1203" s="168" t="s">
        <v>96</v>
      </c>
      <c r="Q1203" s="168" t="s">
        <v>89</v>
      </c>
      <c r="R1203" s="168" t="s">
        <v>98</v>
      </c>
    </row>
    <row r="1204" spans="4:18" s="16" customFormat="1" ht="15.75" customHeight="1">
      <c r="D1204" s="170"/>
      <c r="E1204" s="170" t="s">
        <v>207</v>
      </c>
      <c r="G1204" s="171">
        <v>27</v>
      </c>
      <c r="P1204" s="170" t="s">
        <v>96</v>
      </c>
      <c r="Q1204" s="170" t="s">
        <v>96</v>
      </c>
      <c r="R1204" s="170" t="s">
        <v>98</v>
      </c>
    </row>
    <row r="1205" spans="4:18" s="16" customFormat="1" ht="15.75" customHeight="1">
      <c r="D1205" s="172"/>
      <c r="E1205" s="172" t="s">
        <v>101</v>
      </c>
      <c r="G1205" s="173">
        <v>27</v>
      </c>
      <c r="P1205" s="172" t="s">
        <v>96</v>
      </c>
      <c r="Q1205" s="172" t="s">
        <v>102</v>
      </c>
      <c r="R1205" s="172" t="s">
        <v>98</v>
      </c>
    </row>
    <row r="1206" spans="1:16" s="16" customFormat="1" ht="24" customHeight="1">
      <c r="A1206" s="162" t="s">
        <v>1414</v>
      </c>
      <c r="B1206" s="162" t="s">
        <v>91</v>
      </c>
      <c r="C1206" s="162" t="s">
        <v>250</v>
      </c>
      <c r="D1206" s="16" t="s">
        <v>1415</v>
      </c>
      <c r="E1206" s="163" t="s">
        <v>1416</v>
      </c>
      <c r="F1206" s="162" t="s">
        <v>301</v>
      </c>
      <c r="G1206" s="164">
        <v>30</v>
      </c>
      <c r="H1206" s="165"/>
      <c r="I1206" s="165">
        <f>ROUND(G1206*H1206,2)</f>
        <v>0</v>
      </c>
      <c r="J1206" s="166">
        <v>0</v>
      </c>
      <c r="K1206" s="164">
        <f>G1206*J1206</f>
        <v>0</v>
      </c>
      <c r="L1206" s="166">
        <v>0</v>
      </c>
      <c r="M1206" s="164">
        <f>G1206*L1206</f>
        <v>0</v>
      </c>
      <c r="N1206" s="187" t="s">
        <v>2203</v>
      </c>
      <c r="O1206" s="167">
        <v>4</v>
      </c>
      <c r="P1206" s="16" t="s">
        <v>96</v>
      </c>
    </row>
    <row r="1207" spans="4:18" s="16" customFormat="1" ht="15.75" customHeight="1">
      <c r="D1207" s="168"/>
      <c r="E1207" s="168" t="s">
        <v>1294</v>
      </c>
      <c r="G1207" s="169"/>
      <c r="P1207" s="168" t="s">
        <v>96</v>
      </c>
      <c r="Q1207" s="168" t="s">
        <v>89</v>
      </c>
      <c r="R1207" s="168" t="s">
        <v>98</v>
      </c>
    </row>
    <row r="1208" spans="4:18" s="16" customFormat="1" ht="15.75" customHeight="1">
      <c r="D1208" s="168"/>
      <c r="E1208" s="168" t="s">
        <v>1295</v>
      </c>
      <c r="G1208" s="169"/>
      <c r="P1208" s="168" t="s">
        <v>96</v>
      </c>
      <c r="Q1208" s="168" t="s">
        <v>89</v>
      </c>
      <c r="R1208" s="168" t="s">
        <v>98</v>
      </c>
    </row>
    <row r="1209" spans="4:18" s="16" customFormat="1" ht="15.75" customHeight="1">
      <c r="D1209" s="168"/>
      <c r="E1209" s="168" t="s">
        <v>1296</v>
      </c>
      <c r="G1209" s="169"/>
      <c r="P1209" s="168" t="s">
        <v>96</v>
      </c>
      <c r="Q1209" s="168" t="s">
        <v>89</v>
      </c>
      <c r="R1209" s="168" t="s">
        <v>98</v>
      </c>
    </row>
    <row r="1210" spans="4:18" s="16" customFormat="1" ht="15.75" customHeight="1">
      <c r="D1210" s="170"/>
      <c r="E1210" s="170" t="s">
        <v>222</v>
      </c>
      <c r="G1210" s="171">
        <v>30</v>
      </c>
      <c r="P1210" s="170" t="s">
        <v>96</v>
      </c>
      <c r="Q1210" s="170" t="s">
        <v>96</v>
      </c>
      <c r="R1210" s="170" t="s">
        <v>98</v>
      </c>
    </row>
    <row r="1211" spans="4:18" s="16" customFormat="1" ht="15.75" customHeight="1">
      <c r="D1211" s="172"/>
      <c r="E1211" s="172" t="s">
        <v>101</v>
      </c>
      <c r="G1211" s="173">
        <v>30</v>
      </c>
      <c r="P1211" s="172" t="s">
        <v>96</v>
      </c>
      <c r="Q1211" s="172" t="s">
        <v>102</v>
      </c>
      <c r="R1211" s="172" t="s">
        <v>98</v>
      </c>
    </row>
    <row r="1212" spans="1:16" s="16" customFormat="1" ht="24" customHeight="1">
      <c r="A1212" s="162" t="s">
        <v>1417</v>
      </c>
      <c r="B1212" s="162" t="s">
        <v>91</v>
      </c>
      <c r="C1212" s="162" t="s">
        <v>250</v>
      </c>
      <c r="D1212" s="16" t="s">
        <v>1418</v>
      </c>
      <c r="E1212" s="163" t="s">
        <v>1419</v>
      </c>
      <c r="F1212" s="162" t="s">
        <v>301</v>
      </c>
      <c r="G1212" s="164">
        <v>10</v>
      </c>
      <c r="H1212" s="165"/>
      <c r="I1212" s="165">
        <f>ROUND(G1212*H1212,2)</f>
        <v>0</v>
      </c>
      <c r="J1212" s="166">
        <v>0</v>
      </c>
      <c r="K1212" s="164">
        <f>G1212*J1212</f>
        <v>0</v>
      </c>
      <c r="L1212" s="166">
        <v>0</v>
      </c>
      <c r="M1212" s="164">
        <f>G1212*L1212</f>
        <v>0</v>
      </c>
      <c r="N1212" s="187" t="s">
        <v>2203</v>
      </c>
      <c r="O1212" s="167">
        <v>4</v>
      </c>
      <c r="P1212" s="16" t="s">
        <v>96</v>
      </c>
    </row>
    <row r="1213" spans="4:18" s="16" customFormat="1" ht="15.75" customHeight="1">
      <c r="D1213" s="168"/>
      <c r="E1213" s="168" t="s">
        <v>1294</v>
      </c>
      <c r="G1213" s="169"/>
      <c r="P1213" s="168" t="s">
        <v>96</v>
      </c>
      <c r="Q1213" s="168" t="s">
        <v>89</v>
      </c>
      <c r="R1213" s="168" t="s">
        <v>98</v>
      </c>
    </row>
    <row r="1214" spans="4:18" s="16" customFormat="1" ht="15.75" customHeight="1">
      <c r="D1214" s="168"/>
      <c r="E1214" s="168" t="s">
        <v>1295</v>
      </c>
      <c r="G1214" s="169"/>
      <c r="P1214" s="168" t="s">
        <v>96</v>
      </c>
      <c r="Q1214" s="168" t="s">
        <v>89</v>
      </c>
      <c r="R1214" s="168" t="s">
        <v>98</v>
      </c>
    </row>
    <row r="1215" spans="4:18" s="16" customFormat="1" ht="15.75" customHeight="1">
      <c r="D1215" s="168"/>
      <c r="E1215" s="168" t="s">
        <v>1296</v>
      </c>
      <c r="G1215" s="169"/>
      <c r="P1215" s="168" t="s">
        <v>96</v>
      </c>
      <c r="Q1215" s="168" t="s">
        <v>89</v>
      </c>
      <c r="R1215" s="168" t="s">
        <v>98</v>
      </c>
    </row>
    <row r="1216" spans="4:18" s="16" customFormat="1" ht="15.75" customHeight="1">
      <c r="D1216" s="170"/>
      <c r="E1216" s="170" t="s">
        <v>137</v>
      </c>
      <c r="G1216" s="171">
        <v>10</v>
      </c>
      <c r="P1216" s="170" t="s">
        <v>96</v>
      </c>
      <c r="Q1216" s="170" t="s">
        <v>96</v>
      </c>
      <c r="R1216" s="170" t="s">
        <v>98</v>
      </c>
    </row>
    <row r="1217" spans="4:18" s="16" customFormat="1" ht="15.75" customHeight="1">
      <c r="D1217" s="172"/>
      <c r="E1217" s="172" t="s">
        <v>101</v>
      </c>
      <c r="G1217" s="173">
        <v>10</v>
      </c>
      <c r="P1217" s="172" t="s">
        <v>96</v>
      </c>
      <c r="Q1217" s="172" t="s">
        <v>102</v>
      </c>
      <c r="R1217" s="172" t="s">
        <v>98</v>
      </c>
    </row>
    <row r="1218" spans="1:16" s="16" customFormat="1" ht="13.5" customHeight="1">
      <c r="A1218" s="162" t="s">
        <v>1420</v>
      </c>
      <c r="B1218" s="162" t="s">
        <v>91</v>
      </c>
      <c r="C1218" s="162" t="s">
        <v>1277</v>
      </c>
      <c r="D1218" s="16" t="s">
        <v>1421</v>
      </c>
      <c r="E1218" s="163" t="s">
        <v>1422</v>
      </c>
      <c r="F1218" s="162" t="s">
        <v>41</v>
      </c>
      <c r="G1218" s="164">
        <v>28341.635</v>
      </c>
      <c r="H1218" s="165"/>
      <c r="I1218" s="165">
        <f>ROUND(G1218*H1218,2)</f>
        <v>0</v>
      </c>
      <c r="J1218" s="166">
        <v>0</v>
      </c>
      <c r="K1218" s="164">
        <f>G1218*J1218</f>
        <v>0</v>
      </c>
      <c r="L1218" s="166">
        <v>0</v>
      </c>
      <c r="M1218" s="164">
        <f>G1218*L1218</f>
        <v>0</v>
      </c>
      <c r="N1218" s="187" t="s">
        <v>2202</v>
      </c>
      <c r="O1218" s="167">
        <v>16</v>
      </c>
      <c r="P1218" s="16" t="s">
        <v>96</v>
      </c>
    </row>
    <row r="1219" spans="2:16" s="134" customFormat="1" ht="12.75" customHeight="1">
      <c r="B1219" s="139" t="s">
        <v>49</v>
      </c>
      <c r="D1219" s="140" t="s">
        <v>1423</v>
      </c>
      <c r="E1219" s="140" t="s">
        <v>1424</v>
      </c>
      <c r="I1219" s="141">
        <f>SUM(I1220:I1228)</f>
        <v>0</v>
      </c>
      <c r="K1219" s="142">
        <f>SUM(K1220:K1228)</f>
        <v>4.88592</v>
      </c>
      <c r="M1219" s="142">
        <f>SUM(M1220:M1228)</f>
        <v>0</v>
      </c>
      <c r="P1219" s="140" t="s">
        <v>89</v>
      </c>
    </row>
    <row r="1220" spans="1:16" s="16" customFormat="1" ht="45" customHeight="1">
      <c r="A1220" s="162" t="s">
        <v>1425</v>
      </c>
      <c r="B1220" s="162" t="s">
        <v>91</v>
      </c>
      <c r="C1220" s="162" t="s">
        <v>1423</v>
      </c>
      <c r="D1220" s="16" t="s">
        <v>1426</v>
      </c>
      <c r="E1220" s="163" t="s">
        <v>1427</v>
      </c>
      <c r="F1220" s="162" t="s">
        <v>95</v>
      </c>
      <c r="G1220" s="164">
        <v>377</v>
      </c>
      <c r="H1220" s="165"/>
      <c r="I1220" s="165">
        <f>ROUND(G1220*H1220,2)</f>
        <v>0</v>
      </c>
      <c r="J1220" s="166">
        <v>0.01296</v>
      </c>
      <c r="K1220" s="164">
        <f>G1220*J1220</f>
        <v>4.88592</v>
      </c>
      <c r="L1220" s="166">
        <v>0</v>
      </c>
      <c r="M1220" s="164">
        <f>G1220*L1220</f>
        <v>0</v>
      </c>
      <c r="N1220" s="187" t="s">
        <v>2203</v>
      </c>
      <c r="O1220" s="167">
        <v>16</v>
      </c>
      <c r="P1220" s="16" t="s">
        <v>96</v>
      </c>
    </row>
    <row r="1221" spans="4:18" s="16" customFormat="1" ht="15.75" customHeight="1">
      <c r="D1221" s="168"/>
      <c r="E1221" s="168" t="s">
        <v>237</v>
      </c>
      <c r="G1221" s="169"/>
      <c r="P1221" s="168" t="s">
        <v>96</v>
      </c>
      <c r="Q1221" s="168" t="s">
        <v>89</v>
      </c>
      <c r="R1221" s="168" t="s">
        <v>98</v>
      </c>
    </row>
    <row r="1222" spans="4:18" s="16" customFormat="1" ht="15.75" customHeight="1">
      <c r="D1222" s="168"/>
      <c r="E1222" s="168" t="s">
        <v>1428</v>
      </c>
      <c r="G1222" s="169"/>
      <c r="P1222" s="168" t="s">
        <v>96</v>
      </c>
      <c r="Q1222" s="168" t="s">
        <v>89</v>
      </c>
      <c r="R1222" s="168" t="s">
        <v>98</v>
      </c>
    </row>
    <row r="1223" spans="4:18" s="16" customFormat="1" ht="15.75" customHeight="1">
      <c r="D1223" s="168"/>
      <c r="E1223" s="168" t="s">
        <v>1429</v>
      </c>
      <c r="G1223" s="169"/>
      <c r="P1223" s="168" t="s">
        <v>96</v>
      </c>
      <c r="Q1223" s="168" t="s">
        <v>89</v>
      </c>
      <c r="R1223" s="168" t="s">
        <v>98</v>
      </c>
    </row>
    <row r="1224" spans="4:18" s="16" customFormat="1" ht="15.75" customHeight="1">
      <c r="D1224" s="168"/>
      <c r="E1224" s="168" t="s">
        <v>1430</v>
      </c>
      <c r="G1224" s="169"/>
      <c r="P1224" s="168" t="s">
        <v>96</v>
      </c>
      <c r="Q1224" s="168" t="s">
        <v>89</v>
      </c>
      <c r="R1224" s="168" t="s">
        <v>98</v>
      </c>
    </row>
    <row r="1225" spans="4:18" s="16" customFormat="1" ht="15.75" customHeight="1">
      <c r="D1225" s="168"/>
      <c r="E1225" s="168" t="s">
        <v>1431</v>
      </c>
      <c r="G1225" s="169"/>
      <c r="P1225" s="168" t="s">
        <v>96</v>
      </c>
      <c r="Q1225" s="168" t="s">
        <v>89</v>
      </c>
      <c r="R1225" s="168" t="s">
        <v>98</v>
      </c>
    </row>
    <row r="1226" spans="4:18" s="16" customFormat="1" ht="15.75" customHeight="1">
      <c r="D1226" s="170"/>
      <c r="E1226" s="170" t="s">
        <v>1432</v>
      </c>
      <c r="G1226" s="171">
        <v>377</v>
      </c>
      <c r="P1226" s="170" t="s">
        <v>96</v>
      </c>
      <c r="Q1226" s="170" t="s">
        <v>96</v>
      </c>
      <c r="R1226" s="170" t="s">
        <v>98</v>
      </c>
    </row>
    <row r="1227" spans="4:18" s="16" customFormat="1" ht="15.75" customHeight="1">
      <c r="D1227" s="172"/>
      <c r="E1227" s="172" t="s">
        <v>101</v>
      </c>
      <c r="G1227" s="173">
        <v>377</v>
      </c>
      <c r="P1227" s="172" t="s">
        <v>96</v>
      </c>
      <c r="Q1227" s="172" t="s">
        <v>102</v>
      </c>
      <c r="R1227" s="172" t="s">
        <v>98</v>
      </c>
    </row>
    <row r="1228" spans="1:16" s="16" customFormat="1" ht="13.5" customHeight="1">
      <c r="A1228" s="162" t="s">
        <v>1433</v>
      </c>
      <c r="B1228" s="162" t="s">
        <v>91</v>
      </c>
      <c r="C1228" s="162" t="s">
        <v>1423</v>
      </c>
      <c r="D1228" s="16" t="s">
        <v>1434</v>
      </c>
      <c r="E1228" s="163" t="s">
        <v>1435</v>
      </c>
      <c r="F1228" s="162" t="s">
        <v>41</v>
      </c>
      <c r="G1228" s="164">
        <v>15834</v>
      </c>
      <c r="H1228" s="165"/>
      <c r="I1228" s="165">
        <f>ROUND(G1228*H1228,2)</f>
        <v>0</v>
      </c>
      <c r="J1228" s="166">
        <v>0</v>
      </c>
      <c r="K1228" s="164">
        <f>G1228*J1228</f>
        <v>0</v>
      </c>
      <c r="L1228" s="166">
        <v>0</v>
      </c>
      <c r="M1228" s="164">
        <f>G1228*L1228</f>
        <v>0</v>
      </c>
      <c r="N1228" s="187" t="s">
        <v>2202</v>
      </c>
      <c r="O1228" s="167">
        <v>16</v>
      </c>
      <c r="P1228" s="16" t="s">
        <v>96</v>
      </c>
    </row>
    <row r="1229" spans="2:16" s="134" customFormat="1" ht="12.75" customHeight="1">
      <c r="B1229" s="139" t="s">
        <v>49</v>
      </c>
      <c r="D1229" s="140" t="s">
        <v>1436</v>
      </c>
      <c r="E1229" s="140" t="s">
        <v>1437</v>
      </c>
      <c r="I1229" s="141">
        <f>SUM(I1230:I1946)</f>
        <v>0</v>
      </c>
      <c r="K1229" s="142">
        <f>SUM(K1230:K1946)</f>
        <v>0</v>
      </c>
      <c r="M1229" s="142">
        <f>SUM(M1230:M1946)</f>
        <v>3.8905542000000004</v>
      </c>
      <c r="P1229" s="140" t="s">
        <v>89</v>
      </c>
    </row>
    <row r="1230" spans="1:16" s="16" customFormat="1" ht="34.5" customHeight="1">
      <c r="A1230" s="162" t="s">
        <v>1438</v>
      </c>
      <c r="B1230" s="162" t="s">
        <v>91</v>
      </c>
      <c r="C1230" s="162" t="s">
        <v>1436</v>
      </c>
      <c r="D1230" s="16" t="s">
        <v>1439</v>
      </c>
      <c r="E1230" s="163" t="s">
        <v>1440</v>
      </c>
      <c r="F1230" s="162" t="s">
        <v>95</v>
      </c>
      <c r="G1230" s="164">
        <v>306.79</v>
      </c>
      <c r="H1230" s="165"/>
      <c r="I1230" s="165">
        <f>ROUND(G1230*H1230,2)</f>
        <v>0</v>
      </c>
      <c r="J1230" s="166">
        <v>0</v>
      </c>
      <c r="K1230" s="164">
        <f>G1230*J1230</f>
        <v>0</v>
      </c>
      <c r="L1230" s="166">
        <v>0.01098</v>
      </c>
      <c r="M1230" s="164">
        <f>G1230*L1230</f>
        <v>3.3685542</v>
      </c>
      <c r="N1230" s="187" t="s">
        <v>2203</v>
      </c>
      <c r="O1230" s="167">
        <v>16</v>
      </c>
      <c r="P1230" s="16" t="s">
        <v>96</v>
      </c>
    </row>
    <row r="1231" spans="4:18" s="16" customFormat="1" ht="15.75" customHeight="1">
      <c r="D1231" s="168"/>
      <c r="E1231" s="168" t="s">
        <v>240</v>
      </c>
      <c r="G1231" s="169"/>
      <c r="P1231" s="168" t="s">
        <v>96</v>
      </c>
      <c r="Q1231" s="168" t="s">
        <v>89</v>
      </c>
      <c r="R1231" s="168" t="s">
        <v>98</v>
      </c>
    </row>
    <row r="1232" spans="4:18" s="16" customFormat="1" ht="15.75" customHeight="1">
      <c r="D1232" s="170"/>
      <c r="E1232" s="170" t="s">
        <v>1441</v>
      </c>
      <c r="G1232" s="171">
        <v>306.79</v>
      </c>
      <c r="P1232" s="170" t="s">
        <v>96</v>
      </c>
      <c r="Q1232" s="170" t="s">
        <v>96</v>
      </c>
      <c r="R1232" s="170" t="s">
        <v>98</v>
      </c>
    </row>
    <row r="1233" spans="4:18" s="16" customFormat="1" ht="15.75" customHeight="1">
      <c r="D1233" s="172"/>
      <c r="E1233" s="172" t="s">
        <v>101</v>
      </c>
      <c r="G1233" s="173">
        <v>306.79</v>
      </c>
      <c r="P1233" s="172" t="s">
        <v>96</v>
      </c>
      <c r="Q1233" s="172" t="s">
        <v>102</v>
      </c>
      <c r="R1233" s="172" t="s">
        <v>98</v>
      </c>
    </row>
    <row r="1234" spans="1:16" s="16" customFormat="1" ht="34.5" customHeight="1">
      <c r="A1234" s="162" t="s">
        <v>1442</v>
      </c>
      <c r="B1234" s="162" t="s">
        <v>91</v>
      </c>
      <c r="C1234" s="162" t="s">
        <v>250</v>
      </c>
      <c r="D1234" s="16" t="s">
        <v>1443</v>
      </c>
      <c r="E1234" s="163" t="s">
        <v>1444</v>
      </c>
      <c r="F1234" s="162" t="s">
        <v>1313</v>
      </c>
      <c r="G1234" s="164">
        <v>4</v>
      </c>
      <c r="H1234" s="165"/>
      <c r="I1234" s="165">
        <f>ROUND(G1234*H1234,2)</f>
        <v>0</v>
      </c>
      <c r="J1234" s="166">
        <v>0</v>
      </c>
      <c r="K1234" s="164">
        <f>G1234*J1234</f>
        <v>0</v>
      </c>
      <c r="L1234" s="166">
        <v>0</v>
      </c>
      <c r="M1234" s="164">
        <f>G1234*L1234</f>
        <v>0</v>
      </c>
      <c r="N1234" s="187" t="s">
        <v>2203</v>
      </c>
      <c r="O1234" s="167">
        <v>4</v>
      </c>
      <c r="P1234" s="16" t="s">
        <v>96</v>
      </c>
    </row>
    <row r="1235" spans="4:18" s="16" customFormat="1" ht="15.75" customHeight="1">
      <c r="D1235" s="168"/>
      <c r="E1235" s="168" t="s">
        <v>1294</v>
      </c>
      <c r="G1235" s="169"/>
      <c r="P1235" s="168" t="s">
        <v>96</v>
      </c>
      <c r="Q1235" s="168" t="s">
        <v>89</v>
      </c>
      <c r="R1235" s="168" t="s">
        <v>98</v>
      </c>
    </row>
    <row r="1236" spans="4:18" s="16" customFormat="1" ht="15.75" customHeight="1">
      <c r="D1236" s="168"/>
      <c r="E1236" s="168" t="s">
        <v>1295</v>
      </c>
      <c r="G1236" s="169"/>
      <c r="P1236" s="168" t="s">
        <v>96</v>
      </c>
      <c r="Q1236" s="168" t="s">
        <v>89</v>
      </c>
      <c r="R1236" s="168" t="s">
        <v>98</v>
      </c>
    </row>
    <row r="1237" spans="4:18" s="16" customFormat="1" ht="15.75" customHeight="1">
      <c r="D1237" s="168"/>
      <c r="E1237" s="168" t="s">
        <v>1445</v>
      </c>
      <c r="G1237" s="169"/>
      <c r="P1237" s="168" t="s">
        <v>96</v>
      </c>
      <c r="Q1237" s="168" t="s">
        <v>89</v>
      </c>
      <c r="R1237" s="168" t="s">
        <v>98</v>
      </c>
    </row>
    <row r="1238" spans="4:18" s="16" customFormat="1" ht="15.75" customHeight="1">
      <c r="D1238" s="170"/>
      <c r="E1238" s="170" t="s">
        <v>102</v>
      </c>
      <c r="G1238" s="171">
        <v>4</v>
      </c>
      <c r="P1238" s="170" t="s">
        <v>96</v>
      </c>
      <c r="Q1238" s="170" t="s">
        <v>96</v>
      </c>
      <c r="R1238" s="170" t="s">
        <v>98</v>
      </c>
    </row>
    <row r="1239" spans="4:18" s="16" customFormat="1" ht="15.75" customHeight="1">
      <c r="D1239" s="172"/>
      <c r="E1239" s="172" t="s">
        <v>101</v>
      </c>
      <c r="G1239" s="173">
        <v>4</v>
      </c>
      <c r="P1239" s="172" t="s">
        <v>96</v>
      </c>
      <c r="Q1239" s="172" t="s">
        <v>102</v>
      </c>
      <c r="R1239" s="172" t="s">
        <v>98</v>
      </c>
    </row>
    <row r="1240" spans="1:16" s="16" customFormat="1" ht="34.5" customHeight="1">
      <c r="A1240" s="162" t="s">
        <v>1446</v>
      </c>
      <c r="B1240" s="162" t="s">
        <v>91</v>
      </c>
      <c r="C1240" s="162" t="s">
        <v>250</v>
      </c>
      <c r="D1240" s="16" t="s">
        <v>1447</v>
      </c>
      <c r="E1240" s="163" t="s">
        <v>1448</v>
      </c>
      <c r="F1240" s="162" t="s">
        <v>1313</v>
      </c>
      <c r="G1240" s="164">
        <v>1</v>
      </c>
      <c r="H1240" s="165"/>
      <c r="I1240" s="165">
        <f>ROUND(G1240*H1240,2)</f>
        <v>0</v>
      </c>
      <c r="J1240" s="166">
        <v>0</v>
      </c>
      <c r="K1240" s="164">
        <f>G1240*J1240</f>
        <v>0</v>
      </c>
      <c r="L1240" s="166">
        <v>0</v>
      </c>
      <c r="M1240" s="164">
        <f>G1240*L1240</f>
        <v>0</v>
      </c>
      <c r="N1240" s="187" t="s">
        <v>2203</v>
      </c>
      <c r="O1240" s="167">
        <v>4</v>
      </c>
      <c r="P1240" s="16" t="s">
        <v>96</v>
      </c>
    </row>
    <row r="1241" spans="4:18" s="16" customFormat="1" ht="15.75" customHeight="1">
      <c r="D1241" s="168"/>
      <c r="E1241" s="168" t="s">
        <v>1294</v>
      </c>
      <c r="G1241" s="169"/>
      <c r="P1241" s="168" t="s">
        <v>96</v>
      </c>
      <c r="Q1241" s="168" t="s">
        <v>89</v>
      </c>
      <c r="R1241" s="168" t="s">
        <v>98</v>
      </c>
    </row>
    <row r="1242" spans="4:18" s="16" customFormat="1" ht="15.75" customHeight="1">
      <c r="D1242" s="168"/>
      <c r="E1242" s="168" t="s">
        <v>1295</v>
      </c>
      <c r="G1242" s="169"/>
      <c r="P1242" s="168" t="s">
        <v>96</v>
      </c>
      <c r="Q1242" s="168" t="s">
        <v>89</v>
      </c>
      <c r="R1242" s="168" t="s">
        <v>98</v>
      </c>
    </row>
    <row r="1243" spans="4:18" s="16" customFormat="1" ht="15.75" customHeight="1">
      <c r="D1243" s="168"/>
      <c r="E1243" s="168" t="s">
        <v>1445</v>
      </c>
      <c r="G1243" s="169"/>
      <c r="P1243" s="168" t="s">
        <v>96</v>
      </c>
      <c r="Q1243" s="168" t="s">
        <v>89</v>
      </c>
      <c r="R1243" s="168" t="s">
        <v>98</v>
      </c>
    </row>
    <row r="1244" spans="4:18" s="16" customFormat="1" ht="15.75" customHeight="1">
      <c r="D1244" s="170"/>
      <c r="E1244" s="170" t="s">
        <v>89</v>
      </c>
      <c r="G1244" s="171">
        <v>1</v>
      </c>
      <c r="P1244" s="170" t="s">
        <v>96</v>
      </c>
      <c r="Q1244" s="170" t="s">
        <v>96</v>
      </c>
      <c r="R1244" s="170" t="s">
        <v>98</v>
      </c>
    </row>
    <row r="1245" spans="4:18" s="16" customFormat="1" ht="15.75" customHeight="1">
      <c r="D1245" s="172"/>
      <c r="E1245" s="172" t="s">
        <v>101</v>
      </c>
      <c r="G1245" s="173">
        <v>1</v>
      </c>
      <c r="P1245" s="172" t="s">
        <v>96</v>
      </c>
      <c r="Q1245" s="172" t="s">
        <v>102</v>
      </c>
      <c r="R1245" s="172" t="s">
        <v>98</v>
      </c>
    </row>
    <row r="1246" spans="1:16" s="16" customFormat="1" ht="34.5" customHeight="1">
      <c r="A1246" s="162" t="s">
        <v>1449</v>
      </c>
      <c r="B1246" s="162" t="s">
        <v>91</v>
      </c>
      <c r="C1246" s="162" t="s">
        <v>250</v>
      </c>
      <c r="D1246" s="16" t="s">
        <v>1450</v>
      </c>
      <c r="E1246" s="163" t="s">
        <v>1451</v>
      </c>
      <c r="F1246" s="162" t="s">
        <v>1313</v>
      </c>
      <c r="G1246" s="164">
        <v>1</v>
      </c>
      <c r="H1246" s="165"/>
      <c r="I1246" s="165">
        <f>ROUND(G1246*H1246,2)</f>
        <v>0</v>
      </c>
      <c r="J1246" s="166">
        <v>0</v>
      </c>
      <c r="K1246" s="164">
        <f>G1246*J1246</f>
        <v>0</v>
      </c>
      <c r="L1246" s="166">
        <v>0</v>
      </c>
      <c r="M1246" s="164">
        <f>G1246*L1246</f>
        <v>0</v>
      </c>
      <c r="N1246" s="187" t="s">
        <v>2203</v>
      </c>
      <c r="O1246" s="167">
        <v>4</v>
      </c>
      <c r="P1246" s="16" t="s">
        <v>96</v>
      </c>
    </row>
    <row r="1247" spans="4:18" s="16" customFormat="1" ht="15.75" customHeight="1">
      <c r="D1247" s="168"/>
      <c r="E1247" s="168" t="s">
        <v>1294</v>
      </c>
      <c r="G1247" s="169"/>
      <c r="P1247" s="168" t="s">
        <v>96</v>
      </c>
      <c r="Q1247" s="168" t="s">
        <v>89</v>
      </c>
      <c r="R1247" s="168" t="s">
        <v>98</v>
      </c>
    </row>
    <row r="1248" spans="4:18" s="16" customFormat="1" ht="15.75" customHeight="1">
      <c r="D1248" s="168"/>
      <c r="E1248" s="168" t="s">
        <v>1295</v>
      </c>
      <c r="G1248" s="169"/>
      <c r="P1248" s="168" t="s">
        <v>96</v>
      </c>
      <c r="Q1248" s="168" t="s">
        <v>89</v>
      </c>
      <c r="R1248" s="168" t="s">
        <v>98</v>
      </c>
    </row>
    <row r="1249" spans="4:18" s="16" customFormat="1" ht="15.75" customHeight="1">
      <c r="D1249" s="168"/>
      <c r="E1249" s="168" t="s">
        <v>1445</v>
      </c>
      <c r="G1249" s="169"/>
      <c r="P1249" s="168" t="s">
        <v>96</v>
      </c>
      <c r="Q1249" s="168" t="s">
        <v>89</v>
      </c>
      <c r="R1249" s="168" t="s">
        <v>98</v>
      </c>
    </row>
    <row r="1250" spans="4:18" s="16" customFormat="1" ht="15.75" customHeight="1">
      <c r="D1250" s="170"/>
      <c r="E1250" s="170" t="s">
        <v>89</v>
      </c>
      <c r="G1250" s="171">
        <v>1</v>
      </c>
      <c r="P1250" s="170" t="s">
        <v>96</v>
      </c>
      <c r="Q1250" s="170" t="s">
        <v>96</v>
      </c>
      <c r="R1250" s="170" t="s">
        <v>98</v>
      </c>
    </row>
    <row r="1251" spans="4:18" s="16" customFormat="1" ht="15.75" customHeight="1">
      <c r="D1251" s="172"/>
      <c r="E1251" s="172" t="s">
        <v>101</v>
      </c>
      <c r="G1251" s="173">
        <v>1</v>
      </c>
      <c r="P1251" s="172" t="s">
        <v>96</v>
      </c>
      <c r="Q1251" s="172" t="s">
        <v>102</v>
      </c>
      <c r="R1251" s="172" t="s">
        <v>98</v>
      </c>
    </row>
    <row r="1252" spans="1:16" s="16" customFormat="1" ht="34.5" customHeight="1">
      <c r="A1252" s="162" t="s">
        <v>1452</v>
      </c>
      <c r="B1252" s="162" t="s">
        <v>91</v>
      </c>
      <c r="C1252" s="162" t="s">
        <v>250</v>
      </c>
      <c r="D1252" s="16" t="s">
        <v>1453</v>
      </c>
      <c r="E1252" s="163" t="s">
        <v>1454</v>
      </c>
      <c r="F1252" s="162" t="s">
        <v>1313</v>
      </c>
      <c r="G1252" s="164">
        <v>1</v>
      </c>
      <c r="H1252" s="165"/>
      <c r="I1252" s="165">
        <f>ROUND(G1252*H1252,2)</f>
        <v>0</v>
      </c>
      <c r="J1252" s="166">
        <v>0</v>
      </c>
      <c r="K1252" s="164">
        <f>G1252*J1252</f>
        <v>0</v>
      </c>
      <c r="L1252" s="166">
        <v>0</v>
      </c>
      <c r="M1252" s="164">
        <f>G1252*L1252</f>
        <v>0</v>
      </c>
      <c r="N1252" s="187" t="s">
        <v>2203</v>
      </c>
      <c r="O1252" s="167">
        <v>4</v>
      </c>
      <c r="P1252" s="16" t="s">
        <v>96</v>
      </c>
    </row>
    <row r="1253" spans="4:18" s="16" customFormat="1" ht="15.75" customHeight="1">
      <c r="D1253" s="168"/>
      <c r="E1253" s="168" t="s">
        <v>1294</v>
      </c>
      <c r="G1253" s="169"/>
      <c r="P1253" s="168" t="s">
        <v>96</v>
      </c>
      <c r="Q1253" s="168" t="s">
        <v>89</v>
      </c>
      <c r="R1253" s="168" t="s">
        <v>98</v>
      </c>
    </row>
    <row r="1254" spans="4:18" s="16" customFormat="1" ht="15.75" customHeight="1">
      <c r="D1254" s="168"/>
      <c r="E1254" s="168" t="s">
        <v>1295</v>
      </c>
      <c r="G1254" s="169"/>
      <c r="P1254" s="168" t="s">
        <v>96</v>
      </c>
      <c r="Q1254" s="168" t="s">
        <v>89</v>
      </c>
      <c r="R1254" s="168" t="s">
        <v>98</v>
      </c>
    </row>
    <row r="1255" spans="4:18" s="16" customFormat="1" ht="15.75" customHeight="1">
      <c r="D1255" s="168"/>
      <c r="E1255" s="168" t="s">
        <v>1445</v>
      </c>
      <c r="G1255" s="169"/>
      <c r="P1255" s="168" t="s">
        <v>96</v>
      </c>
      <c r="Q1255" s="168" t="s">
        <v>89</v>
      </c>
      <c r="R1255" s="168" t="s">
        <v>98</v>
      </c>
    </row>
    <row r="1256" spans="4:18" s="16" customFormat="1" ht="15.75" customHeight="1">
      <c r="D1256" s="170"/>
      <c r="E1256" s="170" t="s">
        <v>89</v>
      </c>
      <c r="G1256" s="171">
        <v>1</v>
      </c>
      <c r="P1256" s="170" t="s">
        <v>96</v>
      </c>
      <c r="Q1256" s="170" t="s">
        <v>96</v>
      </c>
      <c r="R1256" s="170" t="s">
        <v>98</v>
      </c>
    </row>
    <row r="1257" spans="4:18" s="16" customFormat="1" ht="15.75" customHeight="1">
      <c r="D1257" s="172"/>
      <c r="E1257" s="172" t="s">
        <v>101</v>
      </c>
      <c r="G1257" s="173">
        <v>1</v>
      </c>
      <c r="P1257" s="172" t="s">
        <v>96</v>
      </c>
      <c r="Q1257" s="172" t="s">
        <v>102</v>
      </c>
      <c r="R1257" s="172" t="s">
        <v>98</v>
      </c>
    </row>
    <row r="1258" spans="1:16" s="16" customFormat="1" ht="34.5" customHeight="1">
      <c r="A1258" s="162" t="s">
        <v>1455</v>
      </c>
      <c r="B1258" s="162" t="s">
        <v>91</v>
      </c>
      <c r="C1258" s="162" t="s">
        <v>250</v>
      </c>
      <c r="D1258" s="16" t="s">
        <v>1456</v>
      </c>
      <c r="E1258" s="163" t="s">
        <v>1457</v>
      </c>
      <c r="F1258" s="162" t="s">
        <v>1313</v>
      </c>
      <c r="G1258" s="164">
        <v>1</v>
      </c>
      <c r="H1258" s="165"/>
      <c r="I1258" s="165">
        <f>ROUND(G1258*H1258,2)</f>
        <v>0</v>
      </c>
      <c r="J1258" s="166">
        <v>0</v>
      </c>
      <c r="K1258" s="164">
        <f>G1258*J1258</f>
        <v>0</v>
      </c>
      <c r="L1258" s="166">
        <v>0</v>
      </c>
      <c r="M1258" s="164">
        <f>G1258*L1258</f>
        <v>0</v>
      </c>
      <c r="N1258" s="187" t="s">
        <v>2203</v>
      </c>
      <c r="O1258" s="167">
        <v>4</v>
      </c>
      <c r="P1258" s="16" t="s">
        <v>96</v>
      </c>
    </row>
    <row r="1259" spans="4:18" s="16" customFormat="1" ht="15.75" customHeight="1">
      <c r="D1259" s="168"/>
      <c r="E1259" s="168" t="s">
        <v>1294</v>
      </c>
      <c r="G1259" s="169"/>
      <c r="P1259" s="168" t="s">
        <v>96</v>
      </c>
      <c r="Q1259" s="168" t="s">
        <v>89</v>
      </c>
      <c r="R1259" s="168" t="s">
        <v>98</v>
      </c>
    </row>
    <row r="1260" spans="4:18" s="16" customFormat="1" ht="15.75" customHeight="1">
      <c r="D1260" s="168"/>
      <c r="E1260" s="168" t="s">
        <v>1295</v>
      </c>
      <c r="G1260" s="169"/>
      <c r="P1260" s="168" t="s">
        <v>96</v>
      </c>
      <c r="Q1260" s="168" t="s">
        <v>89</v>
      </c>
      <c r="R1260" s="168" t="s">
        <v>98</v>
      </c>
    </row>
    <row r="1261" spans="4:18" s="16" customFormat="1" ht="15.75" customHeight="1">
      <c r="D1261" s="168"/>
      <c r="E1261" s="168" t="s">
        <v>1445</v>
      </c>
      <c r="G1261" s="169"/>
      <c r="P1261" s="168" t="s">
        <v>96</v>
      </c>
      <c r="Q1261" s="168" t="s">
        <v>89</v>
      </c>
      <c r="R1261" s="168" t="s">
        <v>98</v>
      </c>
    </row>
    <row r="1262" spans="4:18" s="16" customFormat="1" ht="15.75" customHeight="1">
      <c r="D1262" s="170"/>
      <c r="E1262" s="170" t="s">
        <v>89</v>
      </c>
      <c r="G1262" s="171">
        <v>1</v>
      </c>
      <c r="P1262" s="170" t="s">
        <v>96</v>
      </c>
      <c r="Q1262" s="170" t="s">
        <v>96</v>
      </c>
      <c r="R1262" s="170" t="s">
        <v>98</v>
      </c>
    </row>
    <row r="1263" spans="4:18" s="16" customFormat="1" ht="15.75" customHeight="1">
      <c r="D1263" s="172"/>
      <c r="E1263" s="172" t="s">
        <v>101</v>
      </c>
      <c r="G1263" s="173">
        <v>1</v>
      </c>
      <c r="P1263" s="172" t="s">
        <v>96</v>
      </c>
      <c r="Q1263" s="172" t="s">
        <v>102</v>
      </c>
      <c r="R1263" s="172" t="s">
        <v>98</v>
      </c>
    </row>
    <row r="1264" spans="1:16" s="16" customFormat="1" ht="34.5" customHeight="1">
      <c r="A1264" s="162" t="s">
        <v>1458</v>
      </c>
      <c r="B1264" s="162" t="s">
        <v>91</v>
      </c>
      <c r="C1264" s="162" t="s">
        <v>250</v>
      </c>
      <c r="D1264" s="16" t="s">
        <v>1459</v>
      </c>
      <c r="E1264" s="163" t="s">
        <v>1460</v>
      </c>
      <c r="F1264" s="162" t="s">
        <v>1313</v>
      </c>
      <c r="G1264" s="164">
        <v>2</v>
      </c>
      <c r="H1264" s="165"/>
      <c r="I1264" s="165">
        <f>ROUND(G1264*H1264,2)</f>
        <v>0</v>
      </c>
      <c r="J1264" s="166">
        <v>0</v>
      </c>
      <c r="K1264" s="164">
        <f>G1264*J1264</f>
        <v>0</v>
      </c>
      <c r="L1264" s="166">
        <v>0</v>
      </c>
      <c r="M1264" s="164">
        <f>G1264*L1264</f>
        <v>0</v>
      </c>
      <c r="N1264" s="187" t="s">
        <v>2203</v>
      </c>
      <c r="O1264" s="167">
        <v>4</v>
      </c>
      <c r="P1264" s="16" t="s">
        <v>96</v>
      </c>
    </row>
    <row r="1265" spans="4:18" s="16" customFormat="1" ht="15.75" customHeight="1">
      <c r="D1265" s="168"/>
      <c r="E1265" s="168" t="s">
        <v>1294</v>
      </c>
      <c r="G1265" s="169"/>
      <c r="P1265" s="168" t="s">
        <v>96</v>
      </c>
      <c r="Q1265" s="168" t="s">
        <v>89</v>
      </c>
      <c r="R1265" s="168" t="s">
        <v>98</v>
      </c>
    </row>
    <row r="1266" spans="4:18" s="16" customFormat="1" ht="15.75" customHeight="1">
      <c r="D1266" s="168"/>
      <c r="E1266" s="168" t="s">
        <v>1295</v>
      </c>
      <c r="G1266" s="169"/>
      <c r="P1266" s="168" t="s">
        <v>96</v>
      </c>
      <c r="Q1266" s="168" t="s">
        <v>89</v>
      </c>
      <c r="R1266" s="168" t="s">
        <v>98</v>
      </c>
    </row>
    <row r="1267" spans="4:18" s="16" customFormat="1" ht="15.75" customHeight="1">
      <c r="D1267" s="168"/>
      <c r="E1267" s="168" t="s">
        <v>1445</v>
      </c>
      <c r="G1267" s="169"/>
      <c r="P1267" s="168" t="s">
        <v>96</v>
      </c>
      <c r="Q1267" s="168" t="s">
        <v>89</v>
      </c>
      <c r="R1267" s="168" t="s">
        <v>98</v>
      </c>
    </row>
    <row r="1268" spans="4:18" s="16" customFormat="1" ht="15.75" customHeight="1">
      <c r="D1268" s="170"/>
      <c r="E1268" s="170" t="s">
        <v>96</v>
      </c>
      <c r="G1268" s="171">
        <v>2</v>
      </c>
      <c r="P1268" s="170" t="s">
        <v>96</v>
      </c>
      <c r="Q1268" s="170" t="s">
        <v>96</v>
      </c>
      <c r="R1268" s="170" t="s">
        <v>98</v>
      </c>
    </row>
    <row r="1269" spans="4:18" s="16" customFormat="1" ht="15.75" customHeight="1">
      <c r="D1269" s="172"/>
      <c r="E1269" s="172" t="s">
        <v>101</v>
      </c>
      <c r="G1269" s="173">
        <v>2</v>
      </c>
      <c r="P1269" s="172" t="s">
        <v>96</v>
      </c>
      <c r="Q1269" s="172" t="s">
        <v>102</v>
      </c>
      <c r="R1269" s="172" t="s">
        <v>98</v>
      </c>
    </row>
    <row r="1270" spans="1:16" s="16" customFormat="1" ht="34.5" customHeight="1">
      <c r="A1270" s="162" t="s">
        <v>1461</v>
      </c>
      <c r="B1270" s="162" t="s">
        <v>91</v>
      </c>
      <c r="C1270" s="162" t="s">
        <v>250</v>
      </c>
      <c r="D1270" s="16" t="s">
        <v>1462</v>
      </c>
      <c r="E1270" s="163" t="s">
        <v>1463</v>
      </c>
      <c r="F1270" s="162" t="s">
        <v>1313</v>
      </c>
      <c r="G1270" s="164">
        <v>2</v>
      </c>
      <c r="H1270" s="165"/>
      <c r="I1270" s="165">
        <f>ROUND(G1270*H1270,2)</f>
        <v>0</v>
      </c>
      <c r="J1270" s="166">
        <v>0</v>
      </c>
      <c r="K1270" s="164">
        <f>G1270*J1270</f>
        <v>0</v>
      </c>
      <c r="L1270" s="166">
        <v>0</v>
      </c>
      <c r="M1270" s="164">
        <f>G1270*L1270</f>
        <v>0</v>
      </c>
      <c r="N1270" s="187" t="s">
        <v>2203</v>
      </c>
      <c r="O1270" s="167">
        <v>4</v>
      </c>
      <c r="P1270" s="16" t="s">
        <v>96</v>
      </c>
    </row>
    <row r="1271" spans="4:18" s="16" customFormat="1" ht="15.75" customHeight="1">
      <c r="D1271" s="168"/>
      <c r="E1271" s="168" t="s">
        <v>1294</v>
      </c>
      <c r="G1271" s="169"/>
      <c r="P1271" s="168" t="s">
        <v>96</v>
      </c>
      <c r="Q1271" s="168" t="s">
        <v>89</v>
      </c>
      <c r="R1271" s="168" t="s">
        <v>98</v>
      </c>
    </row>
    <row r="1272" spans="4:18" s="16" customFormat="1" ht="15.75" customHeight="1">
      <c r="D1272" s="168"/>
      <c r="E1272" s="168" t="s">
        <v>1295</v>
      </c>
      <c r="G1272" s="169"/>
      <c r="P1272" s="168" t="s">
        <v>96</v>
      </c>
      <c r="Q1272" s="168" t="s">
        <v>89</v>
      </c>
      <c r="R1272" s="168" t="s">
        <v>98</v>
      </c>
    </row>
    <row r="1273" spans="4:18" s="16" customFormat="1" ht="15.75" customHeight="1">
      <c r="D1273" s="168"/>
      <c r="E1273" s="168" t="s">
        <v>1445</v>
      </c>
      <c r="G1273" s="169"/>
      <c r="P1273" s="168" t="s">
        <v>96</v>
      </c>
      <c r="Q1273" s="168" t="s">
        <v>89</v>
      </c>
      <c r="R1273" s="168" t="s">
        <v>98</v>
      </c>
    </row>
    <row r="1274" spans="4:18" s="16" customFormat="1" ht="15.75" customHeight="1">
      <c r="D1274" s="170"/>
      <c r="E1274" s="170" t="s">
        <v>96</v>
      </c>
      <c r="G1274" s="171">
        <v>2</v>
      </c>
      <c r="P1274" s="170" t="s">
        <v>96</v>
      </c>
      <c r="Q1274" s="170" t="s">
        <v>96</v>
      </c>
      <c r="R1274" s="170" t="s">
        <v>98</v>
      </c>
    </row>
    <row r="1275" spans="4:18" s="16" customFormat="1" ht="15.75" customHeight="1">
      <c r="D1275" s="172"/>
      <c r="E1275" s="172" t="s">
        <v>101</v>
      </c>
      <c r="G1275" s="173">
        <v>2</v>
      </c>
      <c r="P1275" s="172" t="s">
        <v>96</v>
      </c>
      <c r="Q1275" s="172" t="s">
        <v>102</v>
      </c>
      <c r="R1275" s="172" t="s">
        <v>98</v>
      </c>
    </row>
    <row r="1276" spans="1:16" s="16" customFormat="1" ht="34.5" customHeight="1">
      <c r="A1276" s="162" t="s">
        <v>1464</v>
      </c>
      <c r="B1276" s="162" t="s">
        <v>91</v>
      </c>
      <c r="C1276" s="162" t="s">
        <v>250</v>
      </c>
      <c r="D1276" s="16" t="s">
        <v>1465</v>
      </c>
      <c r="E1276" s="163" t="s">
        <v>1466</v>
      </c>
      <c r="F1276" s="162" t="s">
        <v>1313</v>
      </c>
      <c r="G1276" s="164">
        <v>1</v>
      </c>
      <c r="H1276" s="165"/>
      <c r="I1276" s="165">
        <f>ROUND(G1276*H1276,2)</f>
        <v>0</v>
      </c>
      <c r="J1276" s="166">
        <v>0</v>
      </c>
      <c r="K1276" s="164">
        <f>G1276*J1276</f>
        <v>0</v>
      </c>
      <c r="L1276" s="166">
        <v>0</v>
      </c>
      <c r="M1276" s="164">
        <f>G1276*L1276</f>
        <v>0</v>
      </c>
      <c r="N1276" s="187" t="s">
        <v>2203</v>
      </c>
      <c r="O1276" s="167">
        <v>4</v>
      </c>
      <c r="P1276" s="16" t="s">
        <v>96</v>
      </c>
    </row>
    <row r="1277" spans="4:18" s="16" customFormat="1" ht="15.75" customHeight="1">
      <c r="D1277" s="168"/>
      <c r="E1277" s="168" t="s">
        <v>1294</v>
      </c>
      <c r="G1277" s="169"/>
      <c r="P1277" s="168" t="s">
        <v>96</v>
      </c>
      <c r="Q1277" s="168" t="s">
        <v>89</v>
      </c>
      <c r="R1277" s="168" t="s">
        <v>98</v>
      </c>
    </row>
    <row r="1278" spans="4:18" s="16" customFormat="1" ht="15.75" customHeight="1">
      <c r="D1278" s="168"/>
      <c r="E1278" s="168" t="s">
        <v>1295</v>
      </c>
      <c r="G1278" s="169"/>
      <c r="P1278" s="168" t="s">
        <v>96</v>
      </c>
      <c r="Q1278" s="168" t="s">
        <v>89</v>
      </c>
      <c r="R1278" s="168" t="s">
        <v>98</v>
      </c>
    </row>
    <row r="1279" spans="4:18" s="16" customFormat="1" ht="15.75" customHeight="1">
      <c r="D1279" s="168"/>
      <c r="E1279" s="168" t="s">
        <v>1445</v>
      </c>
      <c r="G1279" s="169"/>
      <c r="P1279" s="168" t="s">
        <v>96</v>
      </c>
      <c r="Q1279" s="168" t="s">
        <v>89</v>
      </c>
      <c r="R1279" s="168" t="s">
        <v>98</v>
      </c>
    </row>
    <row r="1280" spans="4:18" s="16" customFormat="1" ht="15.75" customHeight="1">
      <c r="D1280" s="170"/>
      <c r="E1280" s="170" t="s">
        <v>89</v>
      </c>
      <c r="G1280" s="171">
        <v>1</v>
      </c>
      <c r="P1280" s="170" t="s">
        <v>96</v>
      </c>
      <c r="Q1280" s="170" t="s">
        <v>96</v>
      </c>
      <c r="R1280" s="170" t="s">
        <v>98</v>
      </c>
    </row>
    <row r="1281" spans="4:18" s="16" customFormat="1" ht="15.75" customHeight="1">
      <c r="D1281" s="172"/>
      <c r="E1281" s="172" t="s">
        <v>101</v>
      </c>
      <c r="G1281" s="173">
        <v>1</v>
      </c>
      <c r="P1281" s="172" t="s">
        <v>96</v>
      </c>
      <c r="Q1281" s="172" t="s">
        <v>102</v>
      </c>
      <c r="R1281" s="172" t="s">
        <v>98</v>
      </c>
    </row>
    <row r="1282" spans="1:16" s="16" customFormat="1" ht="34.5" customHeight="1">
      <c r="A1282" s="162" t="s">
        <v>1467</v>
      </c>
      <c r="B1282" s="162" t="s">
        <v>91</v>
      </c>
      <c r="C1282" s="162" t="s">
        <v>250</v>
      </c>
      <c r="D1282" s="16" t="s">
        <v>1468</v>
      </c>
      <c r="E1282" s="163" t="s">
        <v>1469</v>
      </c>
      <c r="F1282" s="162" t="s">
        <v>1313</v>
      </c>
      <c r="G1282" s="164">
        <v>4</v>
      </c>
      <c r="H1282" s="165"/>
      <c r="I1282" s="165">
        <f>ROUND(G1282*H1282,2)</f>
        <v>0</v>
      </c>
      <c r="J1282" s="166">
        <v>0</v>
      </c>
      <c r="K1282" s="164">
        <f>G1282*J1282</f>
        <v>0</v>
      </c>
      <c r="L1282" s="166">
        <v>0</v>
      </c>
      <c r="M1282" s="164">
        <f>G1282*L1282</f>
        <v>0</v>
      </c>
      <c r="N1282" s="187" t="s">
        <v>2203</v>
      </c>
      <c r="O1282" s="167">
        <v>4</v>
      </c>
      <c r="P1282" s="16" t="s">
        <v>96</v>
      </c>
    </row>
    <row r="1283" spans="4:18" s="16" customFormat="1" ht="15.75" customHeight="1">
      <c r="D1283" s="168"/>
      <c r="E1283" s="168" t="s">
        <v>1294</v>
      </c>
      <c r="G1283" s="169"/>
      <c r="P1283" s="168" t="s">
        <v>96</v>
      </c>
      <c r="Q1283" s="168" t="s">
        <v>89</v>
      </c>
      <c r="R1283" s="168" t="s">
        <v>98</v>
      </c>
    </row>
    <row r="1284" spans="4:18" s="16" customFormat="1" ht="15.75" customHeight="1">
      <c r="D1284" s="168"/>
      <c r="E1284" s="168" t="s">
        <v>1295</v>
      </c>
      <c r="G1284" s="169"/>
      <c r="P1284" s="168" t="s">
        <v>96</v>
      </c>
      <c r="Q1284" s="168" t="s">
        <v>89</v>
      </c>
      <c r="R1284" s="168" t="s">
        <v>98</v>
      </c>
    </row>
    <row r="1285" spans="4:18" s="16" customFormat="1" ht="15.75" customHeight="1">
      <c r="D1285" s="168"/>
      <c r="E1285" s="168" t="s">
        <v>1445</v>
      </c>
      <c r="G1285" s="169"/>
      <c r="P1285" s="168" t="s">
        <v>96</v>
      </c>
      <c r="Q1285" s="168" t="s">
        <v>89</v>
      </c>
      <c r="R1285" s="168" t="s">
        <v>98</v>
      </c>
    </row>
    <row r="1286" spans="4:18" s="16" customFormat="1" ht="15.75" customHeight="1">
      <c r="D1286" s="170"/>
      <c r="E1286" s="170" t="s">
        <v>102</v>
      </c>
      <c r="G1286" s="171">
        <v>4</v>
      </c>
      <c r="P1286" s="170" t="s">
        <v>96</v>
      </c>
      <c r="Q1286" s="170" t="s">
        <v>96</v>
      </c>
      <c r="R1286" s="170" t="s">
        <v>98</v>
      </c>
    </row>
    <row r="1287" spans="4:18" s="16" customFormat="1" ht="15.75" customHeight="1">
      <c r="D1287" s="172"/>
      <c r="E1287" s="172" t="s">
        <v>101</v>
      </c>
      <c r="G1287" s="173">
        <v>4</v>
      </c>
      <c r="P1287" s="172" t="s">
        <v>96</v>
      </c>
      <c r="Q1287" s="172" t="s">
        <v>102</v>
      </c>
      <c r="R1287" s="172" t="s">
        <v>98</v>
      </c>
    </row>
    <row r="1288" spans="1:16" s="16" customFormat="1" ht="34.5" customHeight="1">
      <c r="A1288" s="162" t="s">
        <v>1470</v>
      </c>
      <c r="B1288" s="162" t="s">
        <v>91</v>
      </c>
      <c r="C1288" s="162" t="s">
        <v>250</v>
      </c>
      <c r="D1288" s="16" t="s">
        <v>1471</v>
      </c>
      <c r="E1288" s="163" t="s">
        <v>1472</v>
      </c>
      <c r="F1288" s="162" t="s">
        <v>1313</v>
      </c>
      <c r="G1288" s="164">
        <v>2</v>
      </c>
      <c r="H1288" s="165"/>
      <c r="I1288" s="165">
        <f>ROUND(G1288*H1288,2)</f>
        <v>0</v>
      </c>
      <c r="J1288" s="166">
        <v>0</v>
      </c>
      <c r="K1288" s="164">
        <f>G1288*J1288</f>
        <v>0</v>
      </c>
      <c r="L1288" s="166">
        <v>0</v>
      </c>
      <c r="M1288" s="164">
        <f>G1288*L1288</f>
        <v>0</v>
      </c>
      <c r="N1288" s="187" t="s">
        <v>2203</v>
      </c>
      <c r="O1288" s="167">
        <v>4</v>
      </c>
      <c r="P1288" s="16" t="s">
        <v>96</v>
      </c>
    </row>
    <row r="1289" spans="4:18" s="16" customFormat="1" ht="15.75" customHeight="1">
      <c r="D1289" s="168"/>
      <c r="E1289" s="168" t="s">
        <v>1294</v>
      </c>
      <c r="G1289" s="169"/>
      <c r="P1289" s="168" t="s">
        <v>96</v>
      </c>
      <c r="Q1289" s="168" t="s">
        <v>89</v>
      </c>
      <c r="R1289" s="168" t="s">
        <v>98</v>
      </c>
    </row>
    <row r="1290" spans="4:18" s="16" customFormat="1" ht="15.75" customHeight="1">
      <c r="D1290" s="168"/>
      <c r="E1290" s="168" t="s">
        <v>1295</v>
      </c>
      <c r="G1290" s="169"/>
      <c r="P1290" s="168" t="s">
        <v>96</v>
      </c>
      <c r="Q1290" s="168" t="s">
        <v>89</v>
      </c>
      <c r="R1290" s="168" t="s">
        <v>98</v>
      </c>
    </row>
    <row r="1291" spans="4:18" s="16" customFormat="1" ht="15.75" customHeight="1">
      <c r="D1291" s="168"/>
      <c r="E1291" s="168" t="s">
        <v>1445</v>
      </c>
      <c r="G1291" s="169"/>
      <c r="P1291" s="168" t="s">
        <v>96</v>
      </c>
      <c r="Q1291" s="168" t="s">
        <v>89</v>
      </c>
      <c r="R1291" s="168" t="s">
        <v>98</v>
      </c>
    </row>
    <row r="1292" spans="4:18" s="16" customFormat="1" ht="15.75" customHeight="1">
      <c r="D1292" s="170"/>
      <c r="E1292" s="170" t="s">
        <v>96</v>
      </c>
      <c r="G1292" s="171">
        <v>2</v>
      </c>
      <c r="P1292" s="170" t="s">
        <v>96</v>
      </c>
      <c r="Q1292" s="170" t="s">
        <v>96</v>
      </c>
      <c r="R1292" s="170" t="s">
        <v>98</v>
      </c>
    </row>
    <row r="1293" spans="4:18" s="16" customFormat="1" ht="15.75" customHeight="1">
      <c r="D1293" s="172"/>
      <c r="E1293" s="172" t="s">
        <v>101</v>
      </c>
      <c r="G1293" s="173">
        <v>2</v>
      </c>
      <c r="P1293" s="172" t="s">
        <v>96</v>
      </c>
      <c r="Q1293" s="172" t="s">
        <v>102</v>
      </c>
      <c r="R1293" s="172" t="s">
        <v>98</v>
      </c>
    </row>
    <row r="1294" spans="1:16" s="16" customFormat="1" ht="34.5" customHeight="1">
      <c r="A1294" s="162" t="s">
        <v>1473</v>
      </c>
      <c r="B1294" s="162" t="s">
        <v>91</v>
      </c>
      <c r="C1294" s="162" t="s">
        <v>250</v>
      </c>
      <c r="D1294" s="16" t="s">
        <v>1474</v>
      </c>
      <c r="E1294" s="163" t="s">
        <v>1475</v>
      </c>
      <c r="F1294" s="162" t="s">
        <v>1313</v>
      </c>
      <c r="G1294" s="164">
        <v>2</v>
      </c>
      <c r="H1294" s="165"/>
      <c r="I1294" s="165">
        <f>ROUND(G1294*H1294,2)</f>
        <v>0</v>
      </c>
      <c r="J1294" s="166">
        <v>0</v>
      </c>
      <c r="K1294" s="164">
        <f>G1294*J1294</f>
        <v>0</v>
      </c>
      <c r="L1294" s="166">
        <v>0</v>
      </c>
      <c r="M1294" s="164">
        <f>G1294*L1294</f>
        <v>0</v>
      </c>
      <c r="N1294" s="187" t="s">
        <v>2203</v>
      </c>
      <c r="O1294" s="167">
        <v>4</v>
      </c>
      <c r="P1294" s="16" t="s">
        <v>96</v>
      </c>
    </row>
    <row r="1295" spans="4:18" s="16" customFormat="1" ht="15.75" customHeight="1">
      <c r="D1295" s="168"/>
      <c r="E1295" s="168" t="s">
        <v>1294</v>
      </c>
      <c r="G1295" s="169"/>
      <c r="P1295" s="168" t="s">
        <v>96</v>
      </c>
      <c r="Q1295" s="168" t="s">
        <v>89</v>
      </c>
      <c r="R1295" s="168" t="s">
        <v>98</v>
      </c>
    </row>
    <row r="1296" spans="4:18" s="16" customFormat="1" ht="15.75" customHeight="1">
      <c r="D1296" s="168"/>
      <c r="E1296" s="168" t="s">
        <v>1295</v>
      </c>
      <c r="G1296" s="169"/>
      <c r="P1296" s="168" t="s">
        <v>96</v>
      </c>
      <c r="Q1296" s="168" t="s">
        <v>89</v>
      </c>
      <c r="R1296" s="168" t="s">
        <v>98</v>
      </c>
    </row>
    <row r="1297" spans="4:18" s="16" customFormat="1" ht="15.75" customHeight="1">
      <c r="D1297" s="168"/>
      <c r="E1297" s="168" t="s">
        <v>1445</v>
      </c>
      <c r="G1297" s="169"/>
      <c r="P1297" s="168" t="s">
        <v>96</v>
      </c>
      <c r="Q1297" s="168" t="s">
        <v>89</v>
      </c>
      <c r="R1297" s="168" t="s">
        <v>98</v>
      </c>
    </row>
    <row r="1298" spans="4:18" s="16" customFormat="1" ht="15.75" customHeight="1">
      <c r="D1298" s="170"/>
      <c r="E1298" s="170" t="s">
        <v>96</v>
      </c>
      <c r="G1298" s="171">
        <v>2</v>
      </c>
      <c r="P1298" s="170" t="s">
        <v>96</v>
      </c>
      <c r="Q1298" s="170" t="s">
        <v>96</v>
      </c>
      <c r="R1298" s="170" t="s">
        <v>98</v>
      </c>
    </row>
    <row r="1299" spans="4:18" s="16" customFormat="1" ht="15.75" customHeight="1">
      <c r="D1299" s="172"/>
      <c r="E1299" s="172" t="s">
        <v>101</v>
      </c>
      <c r="G1299" s="173">
        <v>2</v>
      </c>
      <c r="P1299" s="172" t="s">
        <v>96</v>
      </c>
      <c r="Q1299" s="172" t="s">
        <v>102</v>
      </c>
      <c r="R1299" s="172" t="s">
        <v>98</v>
      </c>
    </row>
    <row r="1300" spans="1:16" s="16" customFormat="1" ht="45" customHeight="1">
      <c r="A1300" s="162" t="s">
        <v>1476</v>
      </c>
      <c r="B1300" s="162" t="s">
        <v>91</v>
      </c>
      <c r="C1300" s="162" t="s">
        <v>250</v>
      </c>
      <c r="D1300" s="16" t="s">
        <v>1477</v>
      </c>
      <c r="E1300" s="163" t="s">
        <v>1478</v>
      </c>
      <c r="F1300" s="162" t="s">
        <v>1313</v>
      </c>
      <c r="G1300" s="164">
        <v>6</v>
      </c>
      <c r="H1300" s="165"/>
      <c r="I1300" s="165">
        <f>ROUND(G1300*H1300,2)</f>
        <v>0</v>
      </c>
      <c r="J1300" s="166">
        <v>0</v>
      </c>
      <c r="K1300" s="164">
        <f>G1300*J1300</f>
        <v>0</v>
      </c>
      <c r="L1300" s="166">
        <v>0</v>
      </c>
      <c r="M1300" s="164">
        <f>G1300*L1300</f>
        <v>0</v>
      </c>
      <c r="N1300" s="187" t="s">
        <v>2203</v>
      </c>
      <c r="O1300" s="167">
        <v>4</v>
      </c>
      <c r="P1300" s="16" t="s">
        <v>96</v>
      </c>
    </row>
    <row r="1301" spans="4:18" s="16" customFormat="1" ht="15.75" customHeight="1">
      <c r="D1301" s="168"/>
      <c r="E1301" s="168" t="s">
        <v>1294</v>
      </c>
      <c r="G1301" s="169"/>
      <c r="P1301" s="168" t="s">
        <v>96</v>
      </c>
      <c r="Q1301" s="168" t="s">
        <v>89</v>
      </c>
      <c r="R1301" s="168" t="s">
        <v>98</v>
      </c>
    </row>
    <row r="1302" spans="4:18" s="16" customFormat="1" ht="15.75" customHeight="1">
      <c r="D1302" s="168"/>
      <c r="E1302" s="168" t="s">
        <v>1295</v>
      </c>
      <c r="G1302" s="169"/>
      <c r="P1302" s="168" t="s">
        <v>96</v>
      </c>
      <c r="Q1302" s="168" t="s">
        <v>89</v>
      </c>
      <c r="R1302" s="168" t="s">
        <v>98</v>
      </c>
    </row>
    <row r="1303" spans="4:18" s="16" customFormat="1" ht="15.75" customHeight="1">
      <c r="D1303" s="168"/>
      <c r="E1303" s="168" t="s">
        <v>1445</v>
      </c>
      <c r="G1303" s="169"/>
      <c r="P1303" s="168" t="s">
        <v>96</v>
      </c>
      <c r="Q1303" s="168" t="s">
        <v>89</v>
      </c>
      <c r="R1303" s="168" t="s">
        <v>98</v>
      </c>
    </row>
    <row r="1304" spans="4:18" s="16" customFormat="1" ht="15.75" customHeight="1">
      <c r="D1304" s="170"/>
      <c r="E1304" s="170" t="s">
        <v>119</v>
      </c>
      <c r="G1304" s="171">
        <v>6</v>
      </c>
      <c r="P1304" s="170" t="s">
        <v>96</v>
      </c>
      <c r="Q1304" s="170" t="s">
        <v>96</v>
      </c>
      <c r="R1304" s="170" t="s">
        <v>98</v>
      </c>
    </row>
    <row r="1305" spans="4:18" s="16" customFormat="1" ht="15.75" customHeight="1">
      <c r="D1305" s="172"/>
      <c r="E1305" s="172" t="s">
        <v>101</v>
      </c>
      <c r="G1305" s="173">
        <v>6</v>
      </c>
      <c r="P1305" s="172" t="s">
        <v>96</v>
      </c>
      <c r="Q1305" s="172" t="s">
        <v>102</v>
      </c>
      <c r="R1305" s="172" t="s">
        <v>98</v>
      </c>
    </row>
    <row r="1306" spans="1:16" s="16" customFormat="1" ht="34.5" customHeight="1">
      <c r="A1306" s="162" t="s">
        <v>1479</v>
      </c>
      <c r="B1306" s="162" t="s">
        <v>91</v>
      </c>
      <c r="C1306" s="162" t="s">
        <v>250</v>
      </c>
      <c r="D1306" s="16" t="s">
        <v>1480</v>
      </c>
      <c r="E1306" s="163" t="s">
        <v>1481</v>
      </c>
      <c r="F1306" s="162" t="s">
        <v>1313</v>
      </c>
      <c r="G1306" s="164">
        <v>2</v>
      </c>
      <c r="H1306" s="165"/>
      <c r="I1306" s="165">
        <f>ROUND(G1306*H1306,2)</f>
        <v>0</v>
      </c>
      <c r="J1306" s="166">
        <v>0</v>
      </c>
      <c r="K1306" s="164">
        <f>G1306*J1306</f>
        <v>0</v>
      </c>
      <c r="L1306" s="166">
        <v>0</v>
      </c>
      <c r="M1306" s="164">
        <f>G1306*L1306</f>
        <v>0</v>
      </c>
      <c r="N1306" s="187" t="s">
        <v>2203</v>
      </c>
      <c r="O1306" s="167">
        <v>4</v>
      </c>
      <c r="P1306" s="16" t="s">
        <v>96</v>
      </c>
    </row>
    <row r="1307" spans="4:18" s="16" customFormat="1" ht="15.75" customHeight="1">
      <c r="D1307" s="168"/>
      <c r="E1307" s="168" t="s">
        <v>1294</v>
      </c>
      <c r="G1307" s="169"/>
      <c r="P1307" s="168" t="s">
        <v>96</v>
      </c>
      <c r="Q1307" s="168" t="s">
        <v>89</v>
      </c>
      <c r="R1307" s="168" t="s">
        <v>98</v>
      </c>
    </row>
    <row r="1308" spans="4:18" s="16" customFormat="1" ht="15.75" customHeight="1">
      <c r="D1308" s="168"/>
      <c r="E1308" s="168" t="s">
        <v>1295</v>
      </c>
      <c r="G1308" s="169"/>
      <c r="P1308" s="168" t="s">
        <v>96</v>
      </c>
      <c r="Q1308" s="168" t="s">
        <v>89</v>
      </c>
      <c r="R1308" s="168" t="s">
        <v>98</v>
      </c>
    </row>
    <row r="1309" spans="4:18" s="16" customFormat="1" ht="15.75" customHeight="1">
      <c r="D1309" s="168"/>
      <c r="E1309" s="168" t="s">
        <v>1445</v>
      </c>
      <c r="G1309" s="169"/>
      <c r="P1309" s="168" t="s">
        <v>96</v>
      </c>
      <c r="Q1309" s="168" t="s">
        <v>89</v>
      </c>
      <c r="R1309" s="168" t="s">
        <v>98</v>
      </c>
    </row>
    <row r="1310" spans="4:18" s="16" customFormat="1" ht="15.75" customHeight="1">
      <c r="D1310" s="170"/>
      <c r="E1310" s="170" t="s">
        <v>96</v>
      </c>
      <c r="G1310" s="171">
        <v>2</v>
      </c>
      <c r="P1310" s="170" t="s">
        <v>96</v>
      </c>
      <c r="Q1310" s="170" t="s">
        <v>96</v>
      </c>
      <c r="R1310" s="170" t="s">
        <v>98</v>
      </c>
    </row>
    <row r="1311" spans="4:18" s="16" customFormat="1" ht="15.75" customHeight="1">
      <c r="D1311" s="172"/>
      <c r="E1311" s="172" t="s">
        <v>101</v>
      </c>
      <c r="G1311" s="173">
        <v>2</v>
      </c>
      <c r="P1311" s="172" t="s">
        <v>96</v>
      </c>
      <c r="Q1311" s="172" t="s">
        <v>102</v>
      </c>
      <c r="R1311" s="172" t="s">
        <v>98</v>
      </c>
    </row>
    <row r="1312" spans="1:16" s="16" customFormat="1" ht="34.5" customHeight="1">
      <c r="A1312" s="162" t="s">
        <v>1482</v>
      </c>
      <c r="B1312" s="162" t="s">
        <v>91</v>
      </c>
      <c r="C1312" s="162" t="s">
        <v>250</v>
      </c>
      <c r="D1312" s="16" t="s">
        <v>1483</v>
      </c>
      <c r="E1312" s="163" t="s">
        <v>1484</v>
      </c>
      <c r="F1312" s="162" t="s">
        <v>1313</v>
      </c>
      <c r="G1312" s="164">
        <v>1</v>
      </c>
      <c r="H1312" s="165"/>
      <c r="I1312" s="165">
        <f>ROUND(G1312*H1312,2)</f>
        <v>0</v>
      </c>
      <c r="J1312" s="166">
        <v>0</v>
      </c>
      <c r="K1312" s="164">
        <f>G1312*J1312</f>
        <v>0</v>
      </c>
      <c r="L1312" s="166">
        <v>0</v>
      </c>
      <c r="M1312" s="164">
        <f>G1312*L1312</f>
        <v>0</v>
      </c>
      <c r="N1312" s="187" t="s">
        <v>2203</v>
      </c>
      <c r="O1312" s="167">
        <v>4</v>
      </c>
      <c r="P1312" s="16" t="s">
        <v>96</v>
      </c>
    </row>
    <row r="1313" spans="4:18" s="16" customFormat="1" ht="15.75" customHeight="1">
      <c r="D1313" s="168"/>
      <c r="E1313" s="168" t="s">
        <v>1294</v>
      </c>
      <c r="G1313" s="169"/>
      <c r="P1313" s="168" t="s">
        <v>96</v>
      </c>
      <c r="Q1313" s="168" t="s">
        <v>89</v>
      </c>
      <c r="R1313" s="168" t="s">
        <v>98</v>
      </c>
    </row>
    <row r="1314" spans="4:18" s="16" customFormat="1" ht="15.75" customHeight="1">
      <c r="D1314" s="168"/>
      <c r="E1314" s="168" t="s">
        <v>1295</v>
      </c>
      <c r="G1314" s="169"/>
      <c r="P1314" s="168" t="s">
        <v>96</v>
      </c>
      <c r="Q1314" s="168" t="s">
        <v>89</v>
      </c>
      <c r="R1314" s="168" t="s">
        <v>98</v>
      </c>
    </row>
    <row r="1315" spans="4:18" s="16" customFormat="1" ht="15.75" customHeight="1">
      <c r="D1315" s="168"/>
      <c r="E1315" s="168" t="s">
        <v>1445</v>
      </c>
      <c r="G1315" s="169"/>
      <c r="P1315" s="168" t="s">
        <v>96</v>
      </c>
      <c r="Q1315" s="168" t="s">
        <v>89</v>
      </c>
      <c r="R1315" s="168" t="s">
        <v>98</v>
      </c>
    </row>
    <row r="1316" spans="4:18" s="16" customFormat="1" ht="15.75" customHeight="1">
      <c r="D1316" s="170"/>
      <c r="E1316" s="170" t="s">
        <v>89</v>
      </c>
      <c r="G1316" s="171">
        <v>1</v>
      </c>
      <c r="P1316" s="170" t="s">
        <v>96</v>
      </c>
      <c r="Q1316" s="170" t="s">
        <v>96</v>
      </c>
      <c r="R1316" s="170" t="s">
        <v>98</v>
      </c>
    </row>
    <row r="1317" spans="4:18" s="16" customFormat="1" ht="15.75" customHeight="1">
      <c r="D1317" s="172"/>
      <c r="E1317" s="172" t="s">
        <v>101</v>
      </c>
      <c r="G1317" s="173">
        <v>1</v>
      </c>
      <c r="P1317" s="172" t="s">
        <v>96</v>
      </c>
      <c r="Q1317" s="172" t="s">
        <v>102</v>
      </c>
      <c r="R1317" s="172" t="s">
        <v>98</v>
      </c>
    </row>
    <row r="1318" spans="1:16" s="16" customFormat="1" ht="45" customHeight="1">
      <c r="A1318" s="162" t="s">
        <v>1485</v>
      </c>
      <c r="B1318" s="162" t="s">
        <v>91</v>
      </c>
      <c r="C1318" s="162" t="s">
        <v>250</v>
      </c>
      <c r="D1318" s="16" t="s">
        <v>1486</v>
      </c>
      <c r="E1318" s="163" t="s">
        <v>1487</v>
      </c>
      <c r="F1318" s="162" t="s">
        <v>1313</v>
      </c>
      <c r="G1318" s="164">
        <v>2</v>
      </c>
      <c r="H1318" s="165"/>
      <c r="I1318" s="165">
        <f>ROUND(G1318*H1318,2)</f>
        <v>0</v>
      </c>
      <c r="J1318" s="166">
        <v>0</v>
      </c>
      <c r="K1318" s="164">
        <f>G1318*J1318</f>
        <v>0</v>
      </c>
      <c r="L1318" s="166">
        <v>0</v>
      </c>
      <c r="M1318" s="164">
        <f>G1318*L1318</f>
        <v>0</v>
      </c>
      <c r="N1318" s="187" t="s">
        <v>2203</v>
      </c>
      <c r="O1318" s="167">
        <v>4</v>
      </c>
      <c r="P1318" s="16" t="s">
        <v>96</v>
      </c>
    </row>
    <row r="1319" spans="4:18" s="16" customFormat="1" ht="15.75" customHeight="1">
      <c r="D1319" s="168"/>
      <c r="E1319" s="168" t="s">
        <v>1294</v>
      </c>
      <c r="G1319" s="169"/>
      <c r="P1319" s="168" t="s">
        <v>96</v>
      </c>
      <c r="Q1319" s="168" t="s">
        <v>89</v>
      </c>
      <c r="R1319" s="168" t="s">
        <v>98</v>
      </c>
    </row>
    <row r="1320" spans="4:18" s="16" customFormat="1" ht="15.75" customHeight="1">
      <c r="D1320" s="168"/>
      <c r="E1320" s="168" t="s">
        <v>1295</v>
      </c>
      <c r="G1320" s="169"/>
      <c r="P1320" s="168" t="s">
        <v>96</v>
      </c>
      <c r="Q1320" s="168" t="s">
        <v>89</v>
      </c>
      <c r="R1320" s="168" t="s">
        <v>98</v>
      </c>
    </row>
    <row r="1321" spans="4:18" s="16" customFormat="1" ht="15.75" customHeight="1">
      <c r="D1321" s="168"/>
      <c r="E1321" s="168" t="s">
        <v>1445</v>
      </c>
      <c r="G1321" s="169"/>
      <c r="P1321" s="168" t="s">
        <v>96</v>
      </c>
      <c r="Q1321" s="168" t="s">
        <v>89</v>
      </c>
      <c r="R1321" s="168" t="s">
        <v>98</v>
      </c>
    </row>
    <row r="1322" spans="4:18" s="16" customFormat="1" ht="15.75" customHeight="1">
      <c r="D1322" s="170"/>
      <c r="E1322" s="170" t="s">
        <v>96</v>
      </c>
      <c r="G1322" s="171">
        <v>2</v>
      </c>
      <c r="P1322" s="170" t="s">
        <v>96</v>
      </c>
      <c r="Q1322" s="170" t="s">
        <v>96</v>
      </c>
      <c r="R1322" s="170" t="s">
        <v>98</v>
      </c>
    </row>
    <row r="1323" spans="4:18" s="16" customFormat="1" ht="15.75" customHeight="1">
      <c r="D1323" s="172"/>
      <c r="E1323" s="172" t="s">
        <v>101</v>
      </c>
      <c r="G1323" s="173">
        <v>2</v>
      </c>
      <c r="P1323" s="172" t="s">
        <v>96</v>
      </c>
      <c r="Q1323" s="172" t="s">
        <v>102</v>
      </c>
      <c r="R1323" s="172" t="s">
        <v>98</v>
      </c>
    </row>
    <row r="1324" spans="1:16" s="16" customFormat="1" ht="34.5" customHeight="1">
      <c r="A1324" s="162" t="s">
        <v>1488</v>
      </c>
      <c r="B1324" s="162" t="s">
        <v>91</v>
      </c>
      <c r="C1324" s="162" t="s">
        <v>250</v>
      </c>
      <c r="D1324" s="16" t="s">
        <v>1489</v>
      </c>
      <c r="E1324" s="163" t="s">
        <v>1490</v>
      </c>
      <c r="F1324" s="162" t="s">
        <v>1313</v>
      </c>
      <c r="G1324" s="164">
        <v>2</v>
      </c>
      <c r="H1324" s="165"/>
      <c r="I1324" s="165">
        <f>ROUND(G1324*H1324,2)</f>
        <v>0</v>
      </c>
      <c r="J1324" s="166">
        <v>0</v>
      </c>
      <c r="K1324" s="164">
        <f>G1324*J1324</f>
        <v>0</v>
      </c>
      <c r="L1324" s="166">
        <v>0</v>
      </c>
      <c r="M1324" s="164">
        <f>G1324*L1324</f>
        <v>0</v>
      </c>
      <c r="N1324" s="187" t="s">
        <v>2203</v>
      </c>
      <c r="O1324" s="167">
        <v>4</v>
      </c>
      <c r="P1324" s="16" t="s">
        <v>96</v>
      </c>
    </row>
    <row r="1325" spans="4:18" s="16" customFormat="1" ht="15.75" customHeight="1">
      <c r="D1325" s="168"/>
      <c r="E1325" s="168" t="s">
        <v>1294</v>
      </c>
      <c r="G1325" s="169"/>
      <c r="P1325" s="168" t="s">
        <v>96</v>
      </c>
      <c r="Q1325" s="168" t="s">
        <v>89</v>
      </c>
      <c r="R1325" s="168" t="s">
        <v>98</v>
      </c>
    </row>
    <row r="1326" spans="4:18" s="16" customFormat="1" ht="15.75" customHeight="1">
      <c r="D1326" s="168"/>
      <c r="E1326" s="168" t="s">
        <v>1295</v>
      </c>
      <c r="G1326" s="169"/>
      <c r="P1326" s="168" t="s">
        <v>96</v>
      </c>
      <c r="Q1326" s="168" t="s">
        <v>89</v>
      </c>
      <c r="R1326" s="168" t="s">
        <v>98</v>
      </c>
    </row>
    <row r="1327" spans="4:18" s="16" customFormat="1" ht="15.75" customHeight="1">
      <c r="D1327" s="168"/>
      <c r="E1327" s="168" t="s">
        <v>1445</v>
      </c>
      <c r="G1327" s="169"/>
      <c r="P1327" s="168" t="s">
        <v>96</v>
      </c>
      <c r="Q1327" s="168" t="s">
        <v>89</v>
      </c>
      <c r="R1327" s="168" t="s">
        <v>98</v>
      </c>
    </row>
    <row r="1328" spans="4:18" s="16" customFormat="1" ht="15.75" customHeight="1">
      <c r="D1328" s="170"/>
      <c r="E1328" s="170" t="s">
        <v>96</v>
      </c>
      <c r="G1328" s="171">
        <v>2</v>
      </c>
      <c r="P1328" s="170" t="s">
        <v>96</v>
      </c>
      <c r="Q1328" s="170" t="s">
        <v>96</v>
      </c>
      <c r="R1328" s="170" t="s">
        <v>98</v>
      </c>
    </row>
    <row r="1329" spans="4:18" s="16" customFormat="1" ht="15.75" customHeight="1">
      <c r="D1329" s="172"/>
      <c r="E1329" s="172" t="s">
        <v>101</v>
      </c>
      <c r="G1329" s="173">
        <v>2</v>
      </c>
      <c r="P1329" s="172" t="s">
        <v>96</v>
      </c>
      <c r="Q1329" s="172" t="s">
        <v>102</v>
      </c>
      <c r="R1329" s="172" t="s">
        <v>98</v>
      </c>
    </row>
    <row r="1330" spans="1:16" s="16" customFormat="1" ht="34.5" customHeight="1">
      <c r="A1330" s="162" t="s">
        <v>1491</v>
      </c>
      <c r="B1330" s="162" t="s">
        <v>91</v>
      </c>
      <c r="C1330" s="162" t="s">
        <v>250</v>
      </c>
      <c r="D1330" s="16" t="s">
        <v>1492</v>
      </c>
      <c r="E1330" s="163" t="s">
        <v>1493</v>
      </c>
      <c r="F1330" s="162" t="s">
        <v>1313</v>
      </c>
      <c r="G1330" s="164">
        <v>1</v>
      </c>
      <c r="H1330" s="165"/>
      <c r="I1330" s="165">
        <f>ROUND(G1330*H1330,2)</f>
        <v>0</v>
      </c>
      <c r="J1330" s="166">
        <v>0</v>
      </c>
      <c r="K1330" s="164">
        <f>G1330*J1330</f>
        <v>0</v>
      </c>
      <c r="L1330" s="166">
        <v>0</v>
      </c>
      <c r="M1330" s="164">
        <f>G1330*L1330</f>
        <v>0</v>
      </c>
      <c r="N1330" s="187" t="s">
        <v>2203</v>
      </c>
      <c r="O1330" s="167">
        <v>4</v>
      </c>
      <c r="P1330" s="16" t="s">
        <v>96</v>
      </c>
    </row>
    <row r="1331" spans="4:18" s="16" customFormat="1" ht="15.75" customHeight="1">
      <c r="D1331" s="168"/>
      <c r="E1331" s="168" t="s">
        <v>1294</v>
      </c>
      <c r="G1331" s="169"/>
      <c r="P1331" s="168" t="s">
        <v>96</v>
      </c>
      <c r="Q1331" s="168" t="s">
        <v>89</v>
      </c>
      <c r="R1331" s="168" t="s">
        <v>98</v>
      </c>
    </row>
    <row r="1332" spans="4:18" s="16" customFormat="1" ht="15.75" customHeight="1">
      <c r="D1332" s="168"/>
      <c r="E1332" s="168" t="s">
        <v>1295</v>
      </c>
      <c r="G1332" s="169"/>
      <c r="P1332" s="168" t="s">
        <v>96</v>
      </c>
      <c r="Q1332" s="168" t="s">
        <v>89</v>
      </c>
      <c r="R1332" s="168" t="s">
        <v>98</v>
      </c>
    </row>
    <row r="1333" spans="4:18" s="16" customFormat="1" ht="15.75" customHeight="1">
      <c r="D1333" s="168"/>
      <c r="E1333" s="168" t="s">
        <v>1445</v>
      </c>
      <c r="G1333" s="169"/>
      <c r="P1333" s="168" t="s">
        <v>96</v>
      </c>
      <c r="Q1333" s="168" t="s">
        <v>89</v>
      </c>
      <c r="R1333" s="168" t="s">
        <v>98</v>
      </c>
    </row>
    <row r="1334" spans="4:18" s="16" customFormat="1" ht="15.75" customHeight="1">
      <c r="D1334" s="170"/>
      <c r="E1334" s="170" t="s">
        <v>89</v>
      </c>
      <c r="G1334" s="171">
        <v>1</v>
      </c>
      <c r="P1334" s="170" t="s">
        <v>96</v>
      </c>
      <c r="Q1334" s="170" t="s">
        <v>96</v>
      </c>
      <c r="R1334" s="170" t="s">
        <v>98</v>
      </c>
    </row>
    <row r="1335" spans="4:18" s="16" customFormat="1" ht="15.75" customHeight="1">
      <c r="D1335" s="172"/>
      <c r="E1335" s="172" t="s">
        <v>101</v>
      </c>
      <c r="G1335" s="173">
        <v>1</v>
      </c>
      <c r="P1335" s="172" t="s">
        <v>96</v>
      </c>
      <c r="Q1335" s="172" t="s">
        <v>102</v>
      </c>
      <c r="R1335" s="172" t="s">
        <v>98</v>
      </c>
    </row>
    <row r="1336" spans="1:16" s="16" customFormat="1" ht="34.5" customHeight="1">
      <c r="A1336" s="162" t="s">
        <v>1494</v>
      </c>
      <c r="B1336" s="162" t="s">
        <v>91</v>
      </c>
      <c r="C1336" s="162" t="s">
        <v>250</v>
      </c>
      <c r="D1336" s="16" t="s">
        <v>1495</v>
      </c>
      <c r="E1336" s="163" t="s">
        <v>1496</v>
      </c>
      <c r="F1336" s="162" t="s">
        <v>1313</v>
      </c>
      <c r="G1336" s="164">
        <v>1</v>
      </c>
      <c r="H1336" s="165"/>
      <c r="I1336" s="165">
        <f>ROUND(G1336*H1336,2)</f>
        <v>0</v>
      </c>
      <c r="J1336" s="166">
        <v>0</v>
      </c>
      <c r="K1336" s="164">
        <f>G1336*J1336</f>
        <v>0</v>
      </c>
      <c r="L1336" s="166">
        <v>0</v>
      </c>
      <c r="M1336" s="164">
        <f>G1336*L1336</f>
        <v>0</v>
      </c>
      <c r="N1336" s="187" t="s">
        <v>2203</v>
      </c>
      <c r="O1336" s="167">
        <v>4</v>
      </c>
      <c r="P1336" s="16" t="s">
        <v>96</v>
      </c>
    </row>
    <row r="1337" spans="4:18" s="16" customFormat="1" ht="15.75" customHeight="1">
      <c r="D1337" s="168"/>
      <c r="E1337" s="168" t="s">
        <v>1294</v>
      </c>
      <c r="G1337" s="169"/>
      <c r="P1337" s="168" t="s">
        <v>96</v>
      </c>
      <c r="Q1337" s="168" t="s">
        <v>89</v>
      </c>
      <c r="R1337" s="168" t="s">
        <v>98</v>
      </c>
    </row>
    <row r="1338" spans="4:18" s="16" customFormat="1" ht="15.75" customHeight="1">
      <c r="D1338" s="168"/>
      <c r="E1338" s="168" t="s">
        <v>1295</v>
      </c>
      <c r="G1338" s="169"/>
      <c r="P1338" s="168" t="s">
        <v>96</v>
      </c>
      <c r="Q1338" s="168" t="s">
        <v>89</v>
      </c>
      <c r="R1338" s="168" t="s">
        <v>98</v>
      </c>
    </row>
    <row r="1339" spans="4:18" s="16" customFormat="1" ht="15.75" customHeight="1">
      <c r="D1339" s="168"/>
      <c r="E1339" s="168" t="s">
        <v>1445</v>
      </c>
      <c r="G1339" s="169"/>
      <c r="P1339" s="168" t="s">
        <v>96</v>
      </c>
      <c r="Q1339" s="168" t="s">
        <v>89</v>
      </c>
      <c r="R1339" s="168" t="s">
        <v>98</v>
      </c>
    </row>
    <row r="1340" spans="4:18" s="16" customFormat="1" ht="15.75" customHeight="1">
      <c r="D1340" s="170"/>
      <c r="E1340" s="170" t="s">
        <v>89</v>
      </c>
      <c r="G1340" s="171">
        <v>1</v>
      </c>
      <c r="P1340" s="170" t="s">
        <v>96</v>
      </c>
      <c r="Q1340" s="170" t="s">
        <v>96</v>
      </c>
      <c r="R1340" s="170" t="s">
        <v>98</v>
      </c>
    </row>
    <row r="1341" spans="4:18" s="16" customFormat="1" ht="15.75" customHeight="1">
      <c r="D1341" s="172"/>
      <c r="E1341" s="172" t="s">
        <v>101</v>
      </c>
      <c r="G1341" s="173">
        <v>1</v>
      </c>
      <c r="P1341" s="172" t="s">
        <v>96</v>
      </c>
      <c r="Q1341" s="172" t="s">
        <v>102</v>
      </c>
      <c r="R1341" s="172" t="s">
        <v>98</v>
      </c>
    </row>
    <row r="1342" spans="1:16" s="16" customFormat="1" ht="34.5" customHeight="1">
      <c r="A1342" s="162" t="s">
        <v>1497</v>
      </c>
      <c r="B1342" s="162" t="s">
        <v>91</v>
      </c>
      <c r="C1342" s="162" t="s">
        <v>250</v>
      </c>
      <c r="D1342" s="16" t="s">
        <v>1498</v>
      </c>
      <c r="E1342" s="163" t="s">
        <v>1499</v>
      </c>
      <c r="F1342" s="162" t="s">
        <v>1313</v>
      </c>
      <c r="G1342" s="164">
        <v>2</v>
      </c>
      <c r="H1342" s="165"/>
      <c r="I1342" s="165">
        <f>ROUND(G1342*H1342,2)</f>
        <v>0</v>
      </c>
      <c r="J1342" s="166">
        <v>0</v>
      </c>
      <c r="K1342" s="164">
        <f>G1342*J1342</f>
        <v>0</v>
      </c>
      <c r="L1342" s="166">
        <v>0</v>
      </c>
      <c r="M1342" s="164">
        <f>G1342*L1342</f>
        <v>0</v>
      </c>
      <c r="N1342" s="187" t="s">
        <v>2203</v>
      </c>
      <c r="O1342" s="167">
        <v>4</v>
      </c>
      <c r="P1342" s="16" t="s">
        <v>96</v>
      </c>
    </row>
    <row r="1343" spans="4:18" s="16" customFormat="1" ht="15.75" customHeight="1">
      <c r="D1343" s="168"/>
      <c r="E1343" s="168" t="s">
        <v>1294</v>
      </c>
      <c r="G1343" s="169"/>
      <c r="P1343" s="168" t="s">
        <v>96</v>
      </c>
      <c r="Q1343" s="168" t="s">
        <v>89</v>
      </c>
      <c r="R1343" s="168" t="s">
        <v>98</v>
      </c>
    </row>
    <row r="1344" spans="4:18" s="16" customFormat="1" ht="15.75" customHeight="1">
      <c r="D1344" s="168"/>
      <c r="E1344" s="168" t="s">
        <v>1295</v>
      </c>
      <c r="G1344" s="169"/>
      <c r="P1344" s="168" t="s">
        <v>96</v>
      </c>
      <c r="Q1344" s="168" t="s">
        <v>89</v>
      </c>
      <c r="R1344" s="168" t="s">
        <v>98</v>
      </c>
    </row>
    <row r="1345" spans="4:18" s="16" customFormat="1" ht="15.75" customHeight="1">
      <c r="D1345" s="168"/>
      <c r="E1345" s="168" t="s">
        <v>1445</v>
      </c>
      <c r="G1345" s="169"/>
      <c r="P1345" s="168" t="s">
        <v>96</v>
      </c>
      <c r="Q1345" s="168" t="s">
        <v>89</v>
      </c>
      <c r="R1345" s="168" t="s">
        <v>98</v>
      </c>
    </row>
    <row r="1346" spans="4:18" s="16" customFormat="1" ht="15.75" customHeight="1">
      <c r="D1346" s="170"/>
      <c r="E1346" s="170" t="s">
        <v>96</v>
      </c>
      <c r="G1346" s="171">
        <v>2</v>
      </c>
      <c r="P1346" s="170" t="s">
        <v>96</v>
      </c>
      <c r="Q1346" s="170" t="s">
        <v>96</v>
      </c>
      <c r="R1346" s="170" t="s">
        <v>98</v>
      </c>
    </row>
    <row r="1347" spans="4:18" s="16" customFormat="1" ht="15.75" customHeight="1">
      <c r="D1347" s="172"/>
      <c r="E1347" s="172" t="s">
        <v>101</v>
      </c>
      <c r="G1347" s="173">
        <v>2</v>
      </c>
      <c r="P1347" s="172" t="s">
        <v>96</v>
      </c>
      <c r="Q1347" s="172" t="s">
        <v>102</v>
      </c>
      <c r="R1347" s="172" t="s">
        <v>98</v>
      </c>
    </row>
    <row r="1348" spans="1:16" s="16" customFormat="1" ht="34.5" customHeight="1">
      <c r="A1348" s="162" t="s">
        <v>1500</v>
      </c>
      <c r="B1348" s="162" t="s">
        <v>91</v>
      </c>
      <c r="C1348" s="162" t="s">
        <v>250</v>
      </c>
      <c r="D1348" s="16" t="s">
        <v>1501</v>
      </c>
      <c r="E1348" s="163" t="s">
        <v>1502</v>
      </c>
      <c r="F1348" s="162" t="s">
        <v>1313</v>
      </c>
      <c r="G1348" s="164">
        <v>2</v>
      </c>
      <c r="H1348" s="165"/>
      <c r="I1348" s="165">
        <f>ROUND(G1348*H1348,2)</f>
        <v>0</v>
      </c>
      <c r="J1348" s="166">
        <v>0</v>
      </c>
      <c r="K1348" s="164">
        <f>G1348*J1348</f>
        <v>0</v>
      </c>
      <c r="L1348" s="166">
        <v>0</v>
      </c>
      <c r="M1348" s="164">
        <f>G1348*L1348</f>
        <v>0</v>
      </c>
      <c r="N1348" s="187" t="s">
        <v>2203</v>
      </c>
      <c r="O1348" s="167">
        <v>4</v>
      </c>
      <c r="P1348" s="16" t="s">
        <v>96</v>
      </c>
    </row>
    <row r="1349" spans="4:18" s="16" customFormat="1" ht="15.75" customHeight="1">
      <c r="D1349" s="168"/>
      <c r="E1349" s="168" t="s">
        <v>1294</v>
      </c>
      <c r="G1349" s="169"/>
      <c r="P1349" s="168" t="s">
        <v>96</v>
      </c>
      <c r="Q1349" s="168" t="s">
        <v>89</v>
      </c>
      <c r="R1349" s="168" t="s">
        <v>98</v>
      </c>
    </row>
    <row r="1350" spans="4:18" s="16" customFormat="1" ht="15.75" customHeight="1">
      <c r="D1350" s="168"/>
      <c r="E1350" s="168" t="s">
        <v>1295</v>
      </c>
      <c r="G1350" s="169"/>
      <c r="P1350" s="168" t="s">
        <v>96</v>
      </c>
      <c r="Q1350" s="168" t="s">
        <v>89</v>
      </c>
      <c r="R1350" s="168" t="s">
        <v>98</v>
      </c>
    </row>
    <row r="1351" spans="4:18" s="16" customFormat="1" ht="15.75" customHeight="1">
      <c r="D1351" s="168"/>
      <c r="E1351" s="168" t="s">
        <v>1445</v>
      </c>
      <c r="G1351" s="169"/>
      <c r="P1351" s="168" t="s">
        <v>96</v>
      </c>
      <c r="Q1351" s="168" t="s">
        <v>89</v>
      </c>
      <c r="R1351" s="168" t="s">
        <v>98</v>
      </c>
    </row>
    <row r="1352" spans="4:18" s="16" customFormat="1" ht="15.75" customHeight="1">
      <c r="D1352" s="170"/>
      <c r="E1352" s="170" t="s">
        <v>96</v>
      </c>
      <c r="G1352" s="171">
        <v>2</v>
      </c>
      <c r="P1352" s="170" t="s">
        <v>96</v>
      </c>
      <c r="Q1352" s="170" t="s">
        <v>96</v>
      </c>
      <c r="R1352" s="170" t="s">
        <v>98</v>
      </c>
    </row>
    <row r="1353" spans="4:18" s="16" customFormat="1" ht="15.75" customHeight="1">
      <c r="D1353" s="172"/>
      <c r="E1353" s="172" t="s">
        <v>101</v>
      </c>
      <c r="G1353" s="173">
        <v>2</v>
      </c>
      <c r="P1353" s="172" t="s">
        <v>96</v>
      </c>
      <c r="Q1353" s="172" t="s">
        <v>102</v>
      </c>
      <c r="R1353" s="172" t="s">
        <v>98</v>
      </c>
    </row>
    <row r="1354" spans="1:16" s="16" customFormat="1" ht="34.5" customHeight="1">
      <c r="A1354" s="162" t="s">
        <v>1503</v>
      </c>
      <c r="B1354" s="162" t="s">
        <v>91</v>
      </c>
      <c r="C1354" s="162" t="s">
        <v>250</v>
      </c>
      <c r="D1354" s="16" t="s">
        <v>1504</v>
      </c>
      <c r="E1354" s="163" t="s">
        <v>1505</v>
      </c>
      <c r="F1354" s="162" t="s">
        <v>1313</v>
      </c>
      <c r="G1354" s="164">
        <v>2</v>
      </c>
      <c r="H1354" s="165"/>
      <c r="I1354" s="165">
        <f>ROUND(G1354*H1354,2)</f>
        <v>0</v>
      </c>
      <c r="J1354" s="166">
        <v>0</v>
      </c>
      <c r="K1354" s="164">
        <f>G1354*J1354</f>
        <v>0</v>
      </c>
      <c r="L1354" s="166">
        <v>0</v>
      </c>
      <c r="M1354" s="164">
        <f>G1354*L1354</f>
        <v>0</v>
      </c>
      <c r="N1354" s="187" t="s">
        <v>2203</v>
      </c>
      <c r="O1354" s="167">
        <v>4</v>
      </c>
      <c r="P1354" s="16" t="s">
        <v>96</v>
      </c>
    </row>
    <row r="1355" spans="4:18" s="16" customFormat="1" ht="15.75" customHeight="1">
      <c r="D1355" s="168"/>
      <c r="E1355" s="168" t="s">
        <v>1294</v>
      </c>
      <c r="G1355" s="169"/>
      <c r="P1355" s="168" t="s">
        <v>96</v>
      </c>
      <c r="Q1355" s="168" t="s">
        <v>89</v>
      </c>
      <c r="R1355" s="168" t="s">
        <v>98</v>
      </c>
    </row>
    <row r="1356" spans="4:18" s="16" customFormat="1" ht="15.75" customHeight="1">
      <c r="D1356" s="168"/>
      <c r="E1356" s="168" t="s">
        <v>1295</v>
      </c>
      <c r="G1356" s="169"/>
      <c r="P1356" s="168" t="s">
        <v>96</v>
      </c>
      <c r="Q1356" s="168" t="s">
        <v>89</v>
      </c>
      <c r="R1356" s="168" t="s">
        <v>98</v>
      </c>
    </row>
    <row r="1357" spans="4:18" s="16" customFormat="1" ht="15.75" customHeight="1">
      <c r="D1357" s="168"/>
      <c r="E1357" s="168" t="s">
        <v>1445</v>
      </c>
      <c r="G1357" s="169"/>
      <c r="P1357" s="168" t="s">
        <v>96</v>
      </c>
      <c r="Q1357" s="168" t="s">
        <v>89</v>
      </c>
      <c r="R1357" s="168" t="s">
        <v>98</v>
      </c>
    </row>
    <row r="1358" spans="4:18" s="16" customFormat="1" ht="15.75" customHeight="1">
      <c r="D1358" s="170"/>
      <c r="E1358" s="170" t="s">
        <v>96</v>
      </c>
      <c r="G1358" s="171">
        <v>2</v>
      </c>
      <c r="P1358" s="170" t="s">
        <v>96</v>
      </c>
      <c r="Q1358" s="170" t="s">
        <v>96</v>
      </c>
      <c r="R1358" s="170" t="s">
        <v>98</v>
      </c>
    </row>
    <row r="1359" spans="4:18" s="16" customFormat="1" ht="15.75" customHeight="1">
      <c r="D1359" s="172"/>
      <c r="E1359" s="172" t="s">
        <v>101</v>
      </c>
      <c r="G1359" s="173">
        <v>2</v>
      </c>
      <c r="P1359" s="172" t="s">
        <v>96</v>
      </c>
      <c r="Q1359" s="172" t="s">
        <v>102</v>
      </c>
      <c r="R1359" s="172" t="s">
        <v>98</v>
      </c>
    </row>
    <row r="1360" spans="1:16" s="16" customFormat="1" ht="34.5" customHeight="1">
      <c r="A1360" s="162" t="s">
        <v>1506</v>
      </c>
      <c r="B1360" s="162" t="s">
        <v>91</v>
      </c>
      <c r="C1360" s="162" t="s">
        <v>250</v>
      </c>
      <c r="D1360" s="16" t="s">
        <v>1507</v>
      </c>
      <c r="E1360" s="163" t="s">
        <v>1508</v>
      </c>
      <c r="F1360" s="162" t="s">
        <v>1313</v>
      </c>
      <c r="G1360" s="164">
        <v>1</v>
      </c>
      <c r="H1360" s="165"/>
      <c r="I1360" s="165">
        <f>ROUND(G1360*H1360,2)</f>
        <v>0</v>
      </c>
      <c r="J1360" s="166">
        <v>0</v>
      </c>
      <c r="K1360" s="164">
        <f>G1360*J1360</f>
        <v>0</v>
      </c>
      <c r="L1360" s="166">
        <v>0</v>
      </c>
      <c r="M1360" s="164">
        <f>G1360*L1360</f>
        <v>0</v>
      </c>
      <c r="N1360" s="187" t="s">
        <v>2203</v>
      </c>
      <c r="O1360" s="167">
        <v>4</v>
      </c>
      <c r="P1360" s="16" t="s">
        <v>96</v>
      </c>
    </row>
    <row r="1361" spans="4:18" s="16" customFormat="1" ht="15.75" customHeight="1">
      <c r="D1361" s="168"/>
      <c r="E1361" s="168" t="s">
        <v>1294</v>
      </c>
      <c r="G1361" s="169"/>
      <c r="P1361" s="168" t="s">
        <v>96</v>
      </c>
      <c r="Q1361" s="168" t="s">
        <v>89</v>
      </c>
      <c r="R1361" s="168" t="s">
        <v>98</v>
      </c>
    </row>
    <row r="1362" spans="4:18" s="16" customFormat="1" ht="15.75" customHeight="1">
      <c r="D1362" s="168"/>
      <c r="E1362" s="168" t="s">
        <v>1295</v>
      </c>
      <c r="G1362" s="169"/>
      <c r="P1362" s="168" t="s">
        <v>96</v>
      </c>
      <c r="Q1362" s="168" t="s">
        <v>89</v>
      </c>
      <c r="R1362" s="168" t="s">
        <v>98</v>
      </c>
    </row>
    <row r="1363" spans="4:18" s="16" customFormat="1" ht="15.75" customHeight="1">
      <c r="D1363" s="168"/>
      <c r="E1363" s="168" t="s">
        <v>1445</v>
      </c>
      <c r="G1363" s="169"/>
      <c r="P1363" s="168" t="s">
        <v>96</v>
      </c>
      <c r="Q1363" s="168" t="s">
        <v>89</v>
      </c>
      <c r="R1363" s="168" t="s">
        <v>98</v>
      </c>
    </row>
    <row r="1364" spans="4:18" s="16" customFormat="1" ht="15.75" customHeight="1">
      <c r="D1364" s="170"/>
      <c r="E1364" s="170" t="s">
        <v>89</v>
      </c>
      <c r="G1364" s="171">
        <v>1</v>
      </c>
      <c r="P1364" s="170" t="s">
        <v>96</v>
      </c>
      <c r="Q1364" s="170" t="s">
        <v>96</v>
      </c>
      <c r="R1364" s="170" t="s">
        <v>98</v>
      </c>
    </row>
    <row r="1365" spans="4:18" s="16" customFormat="1" ht="15.75" customHeight="1">
      <c r="D1365" s="172"/>
      <c r="E1365" s="172" t="s">
        <v>101</v>
      </c>
      <c r="G1365" s="173">
        <v>1</v>
      </c>
      <c r="P1365" s="172" t="s">
        <v>96</v>
      </c>
      <c r="Q1365" s="172" t="s">
        <v>102</v>
      </c>
      <c r="R1365" s="172" t="s">
        <v>98</v>
      </c>
    </row>
    <row r="1366" spans="1:16" s="16" customFormat="1" ht="34.5" customHeight="1">
      <c r="A1366" s="162" t="s">
        <v>1509</v>
      </c>
      <c r="B1366" s="162" t="s">
        <v>91</v>
      </c>
      <c r="C1366" s="162" t="s">
        <v>250</v>
      </c>
      <c r="D1366" s="16" t="s">
        <v>1510</v>
      </c>
      <c r="E1366" s="163" t="s">
        <v>1511</v>
      </c>
      <c r="F1366" s="162" t="s">
        <v>1313</v>
      </c>
      <c r="G1366" s="164">
        <v>1</v>
      </c>
      <c r="H1366" s="165"/>
      <c r="I1366" s="165">
        <f>ROUND(G1366*H1366,2)</f>
        <v>0</v>
      </c>
      <c r="J1366" s="166">
        <v>0</v>
      </c>
      <c r="K1366" s="164">
        <f>G1366*J1366</f>
        <v>0</v>
      </c>
      <c r="L1366" s="166">
        <v>0</v>
      </c>
      <c r="M1366" s="164">
        <f>G1366*L1366</f>
        <v>0</v>
      </c>
      <c r="N1366" s="187" t="s">
        <v>2203</v>
      </c>
      <c r="O1366" s="167">
        <v>4</v>
      </c>
      <c r="P1366" s="16" t="s">
        <v>96</v>
      </c>
    </row>
    <row r="1367" spans="4:18" s="16" customFormat="1" ht="15.75" customHeight="1">
      <c r="D1367" s="168"/>
      <c r="E1367" s="168" t="s">
        <v>1294</v>
      </c>
      <c r="G1367" s="169"/>
      <c r="P1367" s="168" t="s">
        <v>96</v>
      </c>
      <c r="Q1367" s="168" t="s">
        <v>89</v>
      </c>
      <c r="R1367" s="168" t="s">
        <v>98</v>
      </c>
    </row>
    <row r="1368" spans="4:18" s="16" customFormat="1" ht="15.75" customHeight="1">
      <c r="D1368" s="168"/>
      <c r="E1368" s="168" t="s">
        <v>1295</v>
      </c>
      <c r="G1368" s="169"/>
      <c r="P1368" s="168" t="s">
        <v>96</v>
      </c>
      <c r="Q1368" s="168" t="s">
        <v>89</v>
      </c>
      <c r="R1368" s="168" t="s">
        <v>98</v>
      </c>
    </row>
    <row r="1369" spans="4:18" s="16" customFormat="1" ht="15.75" customHeight="1">
      <c r="D1369" s="168"/>
      <c r="E1369" s="168" t="s">
        <v>1445</v>
      </c>
      <c r="G1369" s="169"/>
      <c r="P1369" s="168" t="s">
        <v>96</v>
      </c>
      <c r="Q1369" s="168" t="s">
        <v>89</v>
      </c>
      <c r="R1369" s="168" t="s">
        <v>98</v>
      </c>
    </row>
    <row r="1370" spans="4:18" s="16" customFormat="1" ht="15.75" customHeight="1">
      <c r="D1370" s="170"/>
      <c r="E1370" s="170" t="s">
        <v>89</v>
      </c>
      <c r="G1370" s="171">
        <v>1</v>
      </c>
      <c r="P1370" s="170" t="s">
        <v>96</v>
      </c>
      <c r="Q1370" s="170" t="s">
        <v>96</v>
      </c>
      <c r="R1370" s="170" t="s">
        <v>98</v>
      </c>
    </row>
    <row r="1371" spans="4:18" s="16" customFormat="1" ht="15.75" customHeight="1">
      <c r="D1371" s="172"/>
      <c r="E1371" s="172" t="s">
        <v>101</v>
      </c>
      <c r="G1371" s="173">
        <v>1</v>
      </c>
      <c r="P1371" s="172" t="s">
        <v>96</v>
      </c>
      <c r="Q1371" s="172" t="s">
        <v>102</v>
      </c>
      <c r="R1371" s="172" t="s">
        <v>98</v>
      </c>
    </row>
    <row r="1372" spans="1:16" s="16" customFormat="1" ht="34.5" customHeight="1">
      <c r="A1372" s="162" t="s">
        <v>1512</v>
      </c>
      <c r="B1372" s="162" t="s">
        <v>91</v>
      </c>
      <c r="C1372" s="162" t="s">
        <v>250</v>
      </c>
      <c r="D1372" s="16" t="s">
        <v>1513</v>
      </c>
      <c r="E1372" s="163" t="s">
        <v>1514</v>
      </c>
      <c r="F1372" s="162" t="s">
        <v>1313</v>
      </c>
      <c r="G1372" s="164">
        <v>1</v>
      </c>
      <c r="H1372" s="165"/>
      <c r="I1372" s="165">
        <f>ROUND(G1372*H1372,2)</f>
        <v>0</v>
      </c>
      <c r="J1372" s="166">
        <v>0</v>
      </c>
      <c r="K1372" s="164">
        <f>G1372*J1372</f>
        <v>0</v>
      </c>
      <c r="L1372" s="166">
        <v>0</v>
      </c>
      <c r="M1372" s="164">
        <f>G1372*L1372</f>
        <v>0</v>
      </c>
      <c r="N1372" s="187" t="s">
        <v>2203</v>
      </c>
      <c r="O1372" s="167">
        <v>4</v>
      </c>
      <c r="P1372" s="16" t="s">
        <v>96</v>
      </c>
    </row>
    <row r="1373" spans="4:18" s="16" customFormat="1" ht="15.75" customHeight="1">
      <c r="D1373" s="168"/>
      <c r="E1373" s="168" t="s">
        <v>1294</v>
      </c>
      <c r="G1373" s="169"/>
      <c r="P1373" s="168" t="s">
        <v>96</v>
      </c>
      <c r="Q1373" s="168" t="s">
        <v>89</v>
      </c>
      <c r="R1373" s="168" t="s">
        <v>98</v>
      </c>
    </row>
    <row r="1374" spans="4:18" s="16" customFormat="1" ht="15.75" customHeight="1">
      <c r="D1374" s="168"/>
      <c r="E1374" s="168" t="s">
        <v>1295</v>
      </c>
      <c r="G1374" s="169"/>
      <c r="P1374" s="168" t="s">
        <v>96</v>
      </c>
      <c r="Q1374" s="168" t="s">
        <v>89</v>
      </c>
      <c r="R1374" s="168" t="s">
        <v>98</v>
      </c>
    </row>
    <row r="1375" spans="4:18" s="16" customFormat="1" ht="15.75" customHeight="1">
      <c r="D1375" s="168"/>
      <c r="E1375" s="168" t="s">
        <v>1445</v>
      </c>
      <c r="G1375" s="169"/>
      <c r="P1375" s="168" t="s">
        <v>96</v>
      </c>
      <c r="Q1375" s="168" t="s">
        <v>89</v>
      </c>
      <c r="R1375" s="168" t="s">
        <v>98</v>
      </c>
    </row>
    <row r="1376" spans="4:18" s="16" customFormat="1" ht="15.75" customHeight="1">
      <c r="D1376" s="170"/>
      <c r="E1376" s="170" t="s">
        <v>89</v>
      </c>
      <c r="G1376" s="171">
        <v>1</v>
      </c>
      <c r="P1376" s="170" t="s">
        <v>96</v>
      </c>
      <c r="Q1376" s="170" t="s">
        <v>96</v>
      </c>
      <c r="R1376" s="170" t="s">
        <v>98</v>
      </c>
    </row>
    <row r="1377" spans="4:18" s="16" customFormat="1" ht="15.75" customHeight="1">
      <c r="D1377" s="172"/>
      <c r="E1377" s="172" t="s">
        <v>101</v>
      </c>
      <c r="G1377" s="173">
        <v>1</v>
      </c>
      <c r="P1377" s="172" t="s">
        <v>96</v>
      </c>
      <c r="Q1377" s="172" t="s">
        <v>102</v>
      </c>
      <c r="R1377" s="172" t="s">
        <v>98</v>
      </c>
    </row>
    <row r="1378" spans="1:16" s="16" customFormat="1" ht="34.5" customHeight="1">
      <c r="A1378" s="162" t="s">
        <v>1515</v>
      </c>
      <c r="B1378" s="162" t="s">
        <v>91</v>
      </c>
      <c r="C1378" s="162" t="s">
        <v>250</v>
      </c>
      <c r="D1378" s="16" t="s">
        <v>1516</v>
      </c>
      <c r="E1378" s="163" t="s">
        <v>1517</v>
      </c>
      <c r="F1378" s="162" t="s">
        <v>1313</v>
      </c>
      <c r="G1378" s="164">
        <v>1</v>
      </c>
      <c r="H1378" s="165"/>
      <c r="I1378" s="165">
        <f>ROUND(G1378*H1378,2)</f>
        <v>0</v>
      </c>
      <c r="J1378" s="166">
        <v>0</v>
      </c>
      <c r="K1378" s="164">
        <f>G1378*J1378</f>
        <v>0</v>
      </c>
      <c r="L1378" s="166">
        <v>0</v>
      </c>
      <c r="M1378" s="164">
        <f>G1378*L1378</f>
        <v>0</v>
      </c>
      <c r="N1378" s="187" t="s">
        <v>2203</v>
      </c>
      <c r="O1378" s="167">
        <v>4</v>
      </c>
      <c r="P1378" s="16" t="s">
        <v>96</v>
      </c>
    </row>
    <row r="1379" spans="4:18" s="16" customFormat="1" ht="15.75" customHeight="1">
      <c r="D1379" s="168"/>
      <c r="E1379" s="168" t="s">
        <v>1294</v>
      </c>
      <c r="G1379" s="169"/>
      <c r="P1379" s="168" t="s">
        <v>96</v>
      </c>
      <c r="Q1379" s="168" t="s">
        <v>89</v>
      </c>
      <c r="R1379" s="168" t="s">
        <v>98</v>
      </c>
    </row>
    <row r="1380" spans="4:18" s="16" customFormat="1" ht="15.75" customHeight="1">
      <c r="D1380" s="168"/>
      <c r="E1380" s="168" t="s">
        <v>1295</v>
      </c>
      <c r="G1380" s="169"/>
      <c r="P1380" s="168" t="s">
        <v>96</v>
      </c>
      <c r="Q1380" s="168" t="s">
        <v>89</v>
      </c>
      <c r="R1380" s="168" t="s">
        <v>98</v>
      </c>
    </row>
    <row r="1381" spans="4:18" s="16" customFormat="1" ht="15.75" customHeight="1">
      <c r="D1381" s="168"/>
      <c r="E1381" s="168" t="s">
        <v>1445</v>
      </c>
      <c r="G1381" s="169"/>
      <c r="P1381" s="168" t="s">
        <v>96</v>
      </c>
      <c r="Q1381" s="168" t="s">
        <v>89</v>
      </c>
      <c r="R1381" s="168" t="s">
        <v>98</v>
      </c>
    </row>
    <row r="1382" spans="4:18" s="16" customFormat="1" ht="15.75" customHeight="1">
      <c r="D1382" s="170"/>
      <c r="E1382" s="170" t="s">
        <v>89</v>
      </c>
      <c r="G1382" s="171">
        <v>1</v>
      </c>
      <c r="P1382" s="170" t="s">
        <v>96</v>
      </c>
      <c r="Q1382" s="170" t="s">
        <v>96</v>
      </c>
      <c r="R1382" s="170" t="s">
        <v>98</v>
      </c>
    </row>
    <row r="1383" spans="4:18" s="16" customFormat="1" ht="15.75" customHeight="1">
      <c r="D1383" s="172"/>
      <c r="E1383" s="172" t="s">
        <v>101</v>
      </c>
      <c r="G1383" s="173">
        <v>1</v>
      </c>
      <c r="P1383" s="172" t="s">
        <v>96</v>
      </c>
      <c r="Q1383" s="172" t="s">
        <v>102</v>
      </c>
      <c r="R1383" s="172" t="s">
        <v>98</v>
      </c>
    </row>
    <row r="1384" spans="1:16" s="16" customFormat="1" ht="34.5" customHeight="1">
      <c r="A1384" s="162" t="s">
        <v>1518</v>
      </c>
      <c r="B1384" s="162" t="s">
        <v>91</v>
      </c>
      <c r="C1384" s="162" t="s">
        <v>250</v>
      </c>
      <c r="D1384" s="16" t="s">
        <v>1519</v>
      </c>
      <c r="E1384" s="163" t="s">
        <v>1520</v>
      </c>
      <c r="F1384" s="162" t="s">
        <v>1313</v>
      </c>
      <c r="G1384" s="164">
        <v>4</v>
      </c>
      <c r="H1384" s="165"/>
      <c r="I1384" s="165">
        <f>ROUND(G1384*H1384,2)</f>
        <v>0</v>
      </c>
      <c r="J1384" s="166">
        <v>0</v>
      </c>
      <c r="K1384" s="164">
        <f>G1384*J1384</f>
        <v>0</v>
      </c>
      <c r="L1384" s="166">
        <v>0</v>
      </c>
      <c r="M1384" s="164">
        <f>G1384*L1384</f>
        <v>0</v>
      </c>
      <c r="N1384" s="187" t="s">
        <v>2203</v>
      </c>
      <c r="O1384" s="167">
        <v>4</v>
      </c>
      <c r="P1384" s="16" t="s">
        <v>96</v>
      </c>
    </row>
    <row r="1385" spans="4:18" s="16" customFormat="1" ht="15.75" customHeight="1">
      <c r="D1385" s="168"/>
      <c r="E1385" s="168" t="s">
        <v>1294</v>
      </c>
      <c r="G1385" s="169"/>
      <c r="P1385" s="168" t="s">
        <v>96</v>
      </c>
      <c r="Q1385" s="168" t="s">
        <v>89</v>
      </c>
      <c r="R1385" s="168" t="s">
        <v>98</v>
      </c>
    </row>
    <row r="1386" spans="4:18" s="16" customFormat="1" ht="15.75" customHeight="1">
      <c r="D1386" s="168"/>
      <c r="E1386" s="168" t="s">
        <v>1295</v>
      </c>
      <c r="G1386" s="169"/>
      <c r="P1386" s="168" t="s">
        <v>96</v>
      </c>
      <c r="Q1386" s="168" t="s">
        <v>89</v>
      </c>
      <c r="R1386" s="168" t="s">
        <v>98</v>
      </c>
    </row>
    <row r="1387" spans="4:18" s="16" customFormat="1" ht="15.75" customHeight="1">
      <c r="D1387" s="168"/>
      <c r="E1387" s="168" t="s">
        <v>1445</v>
      </c>
      <c r="G1387" s="169"/>
      <c r="P1387" s="168" t="s">
        <v>96</v>
      </c>
      <c r="Q1387" s="168" t="s">
        <v>89</v>
      </c>
      <c r="R1387" s="168" t="s">
        <v>98</v>
      </c>
    </row>
    <row r="1388" spans="4:18" s="16" customFormat="1" ht="15.75" customHeight="1">
      <c r="D1388" s="170"/>
      <c r="E1388" s="170" t="s">
        <v>102</v>
      </c>
      <c r="G1388" s="171">
        <v>4</v>
      </c>
      <c r="P1388" s="170" t="s">
        <v>96</v>
      </c>
      <c r="Q1388" s="170" t="s">
        <v>96</v>
      </c>
      <c r="R1388" s="170" t="s">
        <v>98</v>
      </c>
    </row>
    <row r="1389" spans="4:18" s="16" customFormat="1" ht="15.75" customHeight="1">
      <c r="D1389" s="172"/>
      <c r="E1389" s="172" t="s">
        <v>101</v>
      </c>
      <c r="G1389" s="173">
        <v>4</v>
      </c>
      <c r="P1389" s="172" t="s">
        <v>96</v>
      </c>
      <c r="Q1389" s="172" t="s">
        <v>102</v>
      </c>
      <c r="R1389" s="172" t="s">
        <v>98</v>
      </c>
    </row>
    <row r="1390" spans="1:16" s="16" customFormat="1" ht="34.5" customHeight="1">
      <c r="A1390" s="162" t="s">
        <v>1521</v>
      </c>
      <c r="B1390" s="162" t="s">
        <v>91</v>
      </c>
      <c r="C1390" s="162" t="s">
        <v>250</v>
      </c>
      <c r="D1390" s="16" t="s">
        <v>1522</v>
      </c>
      <c r="E1390" s="163" t="s">
        <v>1523</v>
      </c>
      <c r="F1390" s="162" t="s">
        <v>1313</v>
      </c>
      <c r="G1390" s="164">
        <v>1</v>
      </c>
      <c r="H1390" s="165"/>
      <c r="I1390" s="165">
        <f>ROUND(G1390*H1390,2)</f>
        <v>0</v>
      </c>
      <c r="J1390" s="166">
        <v>0</v>
      </c>
      <c r="K1390" s="164">
        <f>G1390*J1390</f>
        <v>0</v>
      </c>
      <c r="L1390" s="166">
        <v>0</v>
      </c>
      <c r="M1390" s="164">
        <f>G1390*L1390</f>
        <v>0</v>
      </c>
      <c r="N1390" s="187" t="s">
        <v>2203</v>
      </c>
      <c r="O1390" s="167">
        <v>4</v>
      </c>
      <c r="P1390" s="16" t="s">
        <v>96</v>
      </c>
    </row>
    <row r="1391" spans="4:18" s="16" customFormat="1" ht="15.75" customHeight="1">
      <c r="D1391" s="168"/>
      <c r="E1391" s="168" t="s">
        <v>1294</v>
      </c>
      <c r="G1391" s="169"/>
      <c r="P1391" s="168" t="s">
        <v>96</v>
      </c>
      <c r="Q1391" s="168" t="s">
        <v>89</v>
      </c>
      <c r="R1391" s="168" t="s">
        <v>98</v>
      </c>
    </row>
    <row r="1392" spans="4:18" s="16" customFormat="1" ht="15.75" customHeight="1">
      <c r="D1392" s="168"/>
      <c r="E1392" s="168" t="s">
        <v>1295</v>
      </c>
      <c r="G1392" s="169"/>
      <c r="P1392" s="168" t="s">
        <v>96</v>
      </c>
      <c r="Q1392" s="168" t="s">
        <v>89</v>
      </c>
      <c r="R1392" s="168" t="s">
        <v>98</v>
      </c>
    </row>
    <row r="1393" spans="4:18" s="16" customFormat="1" ht="15.75" customHeight="1">
      <c r="D1393" s="168"/>
      <c r="E1393" s="168" t="s">
        <v>1445</v>
      </c>
      <c r="G1393" s="169"/>
      <c r="P1393" s="168" t="s">
        <v>96</v>
      </c>
      <c r="Q1393" s="168" t="s">
        <v>89</v>
      </c>
      <c r="R1393" s="168" t="s">
        <v>98</v>
      </c>
    </row>
    <row r="1394" spans="4:18" s="16" customFormat="1" ht="15.75" customHeight="1">
      <c r="D1394" s="170"/>
      <c r="E1394" s="170" t="s">
        <v>89</v>
      </c>
      <c r="G1394" s="171">
        <v>1</v>
      </c>
      <c r="P1394" s="170" t="s">
        <v>96</v>
      </c>
      <c r="Q1394" s="170" t="s">
        <v>96</v>
      </c>
      <c r="R1394" s="170" t="s">
        <v>98</v>
      </c>
    </row>
    <row r="1395" spans="4:18" s="16" customFormat="1" ht="15.75" customHeight="1">
      <c r="D1395" s="172"/>
      <c r="E1395" s="172" t="s">
        <v>101</v>
      </c>
      <c r="G1395" s="173">
        <v>1</v>
      </c>
      <c r="P1395" s="172" t="s">
        <v>96</v>
      </c>
      <c r="Q1395" s="172" t="s">
        <v>102</v>
      </c>
      <c r="R1395" s="172" t="s">
        <v>98</v>
      </c>
    </row>
    <row r="1396" spans="1:16" s="16" customFormat="1" ht="34.5" customHeight="1">
      <c r="A1396" s="162" t="s">
        <v>1524</v>
      </c>
      <c r="B1396" s="162" t="s">
        <v>91</v>
      </c>
      <c r="C1396" s="162" t="s">
        <v>250</v>
      </c>
      <c r="D1396" s="16" t="s">
        <v>1525</v>
      </c>
      <c r="E1396" s="163" t="s">
        <v>1526</v>
      </c>
      <c r="F1396" s="162" t="s">
        <v>1313</v>
      </c>
      <c r="G1396" s="164">
        <v>1</v>
      </c>
      <c r="H1396" s="165"/>
      <c r="I1396" s="165">
        <f>ROUND(G1396*H1396,2)</f>
        <v>0</v>
      </c>
      <c r="J1396" s="166">
        <v>0</v>
      </c>
      <c r="K1396" s="164">
        <f>G1396*J1396</f>
        <v>0</v>
      </c>
      <c r="L1396" s="166">
        <v>0</v>
      </c>
      <c r="M1396" s="164">
        <f>G1396*L1396</f>
        <v>0</v>
      </c>
      <c r="N1396" s="187" t="s">
        <v>2203</v>
      </c>
      <c r="O1396" s="167">
        <v>4</v>
      </c>
      <c r="P1396" s="16" t="s">
        <v>96</v>
      </c>
    </row>
    <row r="1397" spans="4:18" s="16" customFormat="1" ht="15.75" customHeight="1">
      <c r="D1397" s="168"/>
      <c r="E1397" s="168" t="s">
        <v>1294</v>
      </c>
      <c r="G1397" s="169"/>
      <c r="P1397" s="168" t="s">
        <v>96</v>
      </c>
      <c r="Q1397" s="168" t="s">
        <v>89</v>
      </c>
      <c r="R1397" s="168" t="s">
        <v>98</v>
      </c>
    </row>
    <row r="1398" spans="4:18" s="16" customFormat="1" ht="15.75" customHeight="1">
      <c r="D1398" s="168"/>
      <c r="E1398" s="168" t="s">
        <v>1295</v>
      </c>
      <c r="G1398" s="169"/>
      <c r="P1398" s="168" t="s">
        <v>96</v>
      </c>
      <c r="Q1398" s="168" t="s">
        <v>89</v>
      </c>
      <c r="R1398" s="168" t="s">
        <v>98</v>
      </c>
    </row>
    <row r="1399" spans="4:18" s="16" customFormat="1" ht="15.75" customHeight="1">
      <c r="D1399" s="168"/>
      <c r="E1399" s="168" t="s">
        <v>1445</v>
      </c>
      <c r="G1399" s="169"/>
      <c r="P1399" s="168" t="s">
        <v>96</v>
      </c>
      <c r="Q1399" s="168" t="s">
        <v>89</v>
      </c>
      <c r="R1399" s="168" t="s">
        <v>98</v>
      </c>
    </row>
    <row r="1400" spans="4:18" s="16" customFormat="1" ht="15.75" customHeight="1">
      <c r="D1400" s="170"/>
      <c r="E1400" s="170" t="s">
        <v>89</v>
      </c>
      <c r="G1400" s="171">
        <v>1</v>
      </c>
      <c r="P1400" s="170" t="s">
        <v>96</v>
      </c>
      <c r="Q1400" s="170" t="s">
        <v>96</v>
      </c>
      <c r="R1400" s="170" t="s">
        <v>98</v>
      </c>
    </row>
    <row r="1401" spans="4:18" s="16" customFormat="1" ht="15.75" customHeight="1">
      <c r="D1401" s="172"/>
      <c r="E1401" s="172" t="s">
        <v>101</v>
      </c>
      <c r="G1401" s="173">
        <v>1</v>
      </c>
      <c r="P1401" s="172" t="s">
        <v>96</v>
      </c>
      <c r="Q1401" s="172" t="s">
        <v>102</v>
      </c>
      <c r="R1401" s="172" t="s">
        <v>98</v>
      </c>
    </row>
    <row r="1402" spans="1:16" s="16" customFormat="1" ht="34.5" customHeight="1">
      <c r="A1402" s="162" t="s">
        <v>1527</v>
      </c>
      <c r="B1402" s="162" t="s">
        <v>91</v>
      </c>
      <c r="C1402" s="162" t="s">
        <v>250</v>
      </c>
      <c r="D1402" s="16" t="s">
        <v>1528</v>
      </c>
      <c r="E1402" s="163" t="s">
        <v>1529</v>
      </c>
      <c r="F1402" s="162" t="s">
        <v>1313</v>
      </c>
      <c r="G1402" s="164">
        <v>10</v>
      </c>
      <c r="H1402" s="165"/>
      <c r="I1402" s="165">
        <f>ROUND(G1402*H1402,2)</f>
        <v>0</v>
      </c>
      <c r="J1402" s="166">
        <v>0</v>
      </c>
      <c r="K1402" s="164">
        <f>G1402*J1402</f>
        <v>0</v>
      </c>
      <c r="L1402" s="166">
        <v>0</v>
      </c>
      <c r="M1402" s="164">
        <f>G1402*L1402</f>
        <v>0</v>
      </c>
      <c r="N1402" s="187" t="s">
        <v>2203</v>
      </c>
      <c r="O1402" s="167">
        <v>4</v>
      </c>
      <c r="P1402" s="16" t="s">
        <v>96</v>
      </c>
    </row>
    <row r="1403" spans="4:18" s="16" customFormat="1" ht="15.75" customHeight="1">
      <c r="D1403" s="168"/>
      <c r="E1403" s="168" t="s">
        <v>1294</v>
      </c>
      <c r="G1403" s="169"/>
      <c r="P1403" s="168" t="s">
        <v>96</v>
      </c>
      <c r="Q1403" s="168" t="s">
        <v>89</v>
      </c>
      <c r="R1403" s="168" t="s">
        <v>98</v>
      </c>
    </row>
    <row r="1404" spans="4:18" s="16" customFormat="1" ht="15.75" customHeight="1">
      <c r="D1404" s="168"/>
      <c r="E1404" s="168" t="s">
        <v>1295</v>
      </c>
      <c r="G1404" s="169"/>
      <c r="P1404" s="168" t="s">
        <v>96</v>
      </c>
      <c r="Q1404" s="168" t="s">
        <v>89</v>
      </c>
      <c r="R1404" s="168" t="s">
        <v>98</v>
      </c>
    </row>
    <row r="1405" spans="4:18" s="16" customFormat="1" ht="15.75" customHeight="1">
      <c r="D1405" s="168"/>
      <c r="E1405" s="168" t="s">
        <v>1445</v>
      </c>
      <c r="G1405" s="169"/>
      <c r="P1405" s="168" t="s">
        <v>96</v>
      </c>
      <c r="Q1405" s="168" t="s">
        <v>89</v>
      </c>
      <c r="R1405" s="168" t="s">
        <v>98</v>
      </c>
    </row>
    <row r="1406" spans="4:18" s="16" customFormat="1" ht="15.75" customHeight="1">
      <c r="D1406" s="170"/>
      <c r="E1406" s="170" t="s">
        <v>137</v>
      </c>
      <c r="G1406" s="171">
        <v>10</v>
      </c>
      <c r="P1406" s="170" t="s">
        <v>96</v>
      </c>
      <c r="Q1406" s="170" t="s">
        <v>96</v>
      </c>
      <c r="R1406" s="170" t="s">
        <v>98</v>
      </c>
    </row>
    <row r="1407" spans="4:18" s="16" customFormat="1" ht="15.75" customHeight="1">
      <c r="D1407" s="172"/>
      <c r="E1407" s="172" t="s">
        <v>101</v>
      </c>
      <c r="G1407" s="173">
        <v>10</v>
      </c>
      <c r="P1407" s="172" t="s">
        <v>96</v>
      </c>
      <c r="Q1407" s="172" t="s">
        <v>102</v>
      </c>
      <c r="R1407" s="172" t="s">
        <v>98</v>
      </c>
    </row>
    <row r="1408" spans="1:16" s="16" customFormat="1" ht="34.5" customHeight="1">
      <c r="A1408" s="162" t="s">
        <v>1530</v>
      </c>
      <c r="B1408" s="162" t="s">
        <v>91</v>
      </c>
      <c r="C1408" s="162" t="s">
        <v>250</v>
      </c>
      <c r="D1408" s="16" t="s">
        <v>1531</v>
      </c>
      <c r="E1408" s="163" t="s">
        <v>1532</v>
      </c>
      <c r="F1408" s="162" t="s">
        <v>1313</v>
      </c>
      <c r="G1408" s="164">
        <v>3</v>
      </c>
      <c r="H1408" s="165"/>
      <c r="I1408" s="165">
        <f>ROUND(G1408*H1408,2)</f>
        <v>0</v>
      </c>
      <c r="J1408" s="166">
        <v>0</v>
      </c>
      <c r="K1408" s="164">
        <f>G1408*J1408</f>
        <v>0</v>
      </c>
      <c r="L1408" s="166">
        <v>0</v>
      </c>
      <c r="M1408" s="164">
        <f>G1408*L1408</f>
        <v>0</v>
      </c>
      <c r="N1408" s="187" t="s">
        <v>2203</v>
      </c>
      <c r="O1408" s="167">
        <v>4</v>
      </c>
      <c r="P1408" s="16" t="s">
        <v>96</v>
      </c>
    </row>
    <row r="1409" spans="4:18" s="16" customFormat="1" ht="15.75" customHeight="1">
      <c r="D1409" s="168"/>
      <c r="E1409" s="168" t="s">
        <v>1294</v>
      </c>
      <c r="G1409" s="169"/>
      <c r="P1409" s="168" t="s">
        <v>96</v>
      </c>
      <c r="Q1409" s="168" t="s">
        <v>89</v>
      </c>
      <c r="R1409" s="168" t="s">
        <v>98</v>
      </c>
    </row>
    <row r="1410" spans="4:18" s="16" customFormat="1" ht="15.75" customHeight="1">
      <c r="D1410" s="168"/>
      <c r="E1410" s="168" t="s">
        <v>1295</v>
      </c>
      <c r="G1410" s="169"/>
      <c r="P1410" s="168" t="s">
        <v>96</v>
      </c>
      <c r="Q1410" s="168" t="s">
        <v>89</v>
      </c>
      <c r="R1410" s="168" t="s">
        <v>98</v>
      </c>
    </row>
    <row r="1411" spans="4:18" s="16" customFormat="1" ht="15.75" customHeight="1">
      <c r="D1411" s="168"/>
      <c r="E1411" s="168" t="s">
        <v>1445</v>
      </c>
      <c r="G1411" s="169"/>
      <c r="P1411" s="168" t="s">
        <v>96</v>
      </c>
      <c r="Q1411" s="168" t="s">
        <v>89</v>
      </c>
      <c r="R1411" s="168" t="s">
        <v>98</v>
      </c>
    </row>
    <row r="1412" spans="4:18" s="16" customFormat="1" ht="15.75" customHeight="1">
      <c r="D1412" s="170"/>
      <c r="E1412" s="170" t="s">
        <v>105</v>
      </c>
      <c r="G1412" s="171">
        <v>3</v>
      </c>
      <c r="P1412" s="170" t="s">
        <v>96</v>
      </c>
      <c r="Q1412" s="170" t="s">
        <v>96</v>
      </c>
      <c r="R1412" s="170" t="s">
        <v>98</v>
      </c>
    </row>
    <row r="1413" spans="4:18" s="16" customFormat="1" ht="15.75" customHeight="1">
      <c r="D1413" s="172"/>
      <c r="E1413" s="172" t="s">
        <v>101</v>
      </c>
      <c r="G1413" s="173">
        <v>3</v>
      </c>
      <c r="P1413" s="172" t="s">
        <v>96</v>
      </c>
      <c r="Q1413" s="172" t="s">
        <v>102</v>
      </c>
      <c r="R1413" s="172" t="s">
        <v>98</v>
      </c>
    </row>
    <row r="1414" spans="1:16" s="16" customFormat="1" ht="34.5" customHeight="1">
      <c r="A1414" s="162" t="s">
        <v>1533</v>
      </c>
      <c r="B1414" s="162" t="s">
        <v>91</v>
      </c>
      <c r="C1414" s="162" t="s">
        <v>250</v>
      </c>
      <c r="D1414" s="16" t="s">
        <v>1534</v>
      </c>
      <c r="E1414" s="163" t="s">
        <v>1535</v>
      </c>
      <c r="F1414" s="162" t="s">
        <v>1313</v>
      </c>
      <c r="G1414" s="164">
        <v>1</v>
      </c>
      <c r="H1414" s="165"/>
      <c r="I1414" s="165">
        <f>ROUND(G1414*H1414,2)</f>
        <v>0</v>
      </c>
      <c r="J1414" s="166">
        <v>0</v>
      </c>
      <c r="K1414" s="164">
        <f>G1414*J1414</f>
        <v>0</v>
      </c>
      <c r="L1414" s="166">
        <v>0</v>
      </c>
      <c r="M1414" s="164">
        <f>G1414*L1414</f>
        <v>0</v>
      </c>
      <c r="N1414" s="187" t="s">
        <v>2203</v>
      </c>
      <c r="O1414" s="167">
        <v>4</v>
      </c>
      <c r="P1414" s="16" t="s">
        <v>96</v>
      </c>
    </row>
    <row r="1415" spans="4:18" s="16" customFormat="1" ht="15.75" customHeight="1">
      <c r="D1415" s="168"/>
      <c r="E1415" s="168" t="s">
        <v>1294</v>
      </c>
      <c r="G1415" s="169"/>
      <c r="P1415" s="168" t="s">
        <v>96</v>
      </c>
      <c r="Q1415" s="168" t="s">
        <v>89</v>
      </c>
      <c r="R1415" s="168" t="s">
        <v>98</v>
      </c>
    </row>
    <row r="1416" spans="4:18" s="16" customFormat="1" ht="15.75" customHeight="1">
      <c r="D1416" s="168"/>
      <c r="E1416" s="168" t="s">
        <v>1295</v>
      </c>
      <c r="G1416" s="169"/>
      <c r="P1416" s="168" t="s">
        <v>96</v>
      </c>
      <c r="Q1416" s="168" t="s">
        <v>89</v>
      </c>
      <c r="R1416" s="168" t="s">
        <v>98</v>
      </c>
    </row>
    <row r="1417" spans="4:18" s="16" customFormat="1" ht="15.75" customHeight="1">
      <c r="D1417" s="168"/>
      <c r="E1417" s="168" t="s">
        <v>1445</v>
      </c>
      <c r="G1417" s="169"/>
      <c r="P1417" s="168" t="s">
        <v>96</v>
      </c>
      <c r="Q1417" s="168" t="s">
        <v>89</v>
      </c>
      <c r="R1417" s="168" t="s">
        <v>98</v>
      </c>
    </row>
    <row r="1418" spans="4:18" s="16" customFormat="1" ht="15.75" customHeight="1">
      <c r="D1418" s="170"/>
      <c r="E1418" s="170" t="s">
        <v>89</v>
      </c>
      <c r="G1418" s="171">
        <v>1</v>
      </c>
      <c r="P1418" s="170" t="s">
        <v>96</v>
      </c>
      <c r="Q1418" s="170" t="s">
        <v>96</v>
      </c>
      <c r="R1418" s="170" t="s">
        <v>98</v>
      </c>
    </row>
    <row r="1419" spans="4:18" s="16" customFormat="1" ht="15.75" customHeight="1">
      <c r="D1419" s="172"/>
      <c r="E1419" s="172" t="s">
        <v>101</v>
      </c>
      <c r="G1419" s="173">
        <v>1</v>
      </c>
      <c r="P1419" s="172" t="s">
        <v>96</v>
      </c>
      <c r="Q1419" s="172" t="s">
        <v>102</v>
      </c>
      <c r="R1419" s="172" t="s">
        <v>98</v>
      </c>
    </row>
    <row r="1420" spans="1:16" s="16" customFormat="1" ht="34.5" customHeight="1">
      <c r="A1420" s="162" t="s">
        <v>1536</v>
      </c>
      <c r="B1420" s="162" t="s">
        <v>91</v>
      </c>
      <c r="C1420" s="162" t="s">
        <v>250</v>
      </c>
      <c r="D1420" s="16" t="s">
        <v>1537</v>
      </c>
      <c r="E1420" s="163" t="s">
        <v>1538</v>
      </c>
      <c r="F1420" s="162" t="s">
        <v>1313</v>
      </c>
      <c r="G1420" s="164">
        <v>1</v>
      </c>
      <c r="H1420" s="165"/>
      <c r="I1420" s="165">
        <f>ROUND(G1420*H1420,2)</f>
        <v>0</v>
      </c>
      <c r="J1420" s="166">
        <v>0</v>
      </c>
      <c r="K1420" s="164">
        <f>G1420*J1420</f>
        <v>0</v>
      </c>
      <c r="L1420" s="166">
        <v>0</v>
      </c>
      <c r="M1420" s="164">
        <f>G1420*L1420</f>
        <v>0</v>
      </c>
      <c r="N1420" s="187" t="s">
        <v>2203</v>
      </c>
      <c r="O1420" s="167">
        <v>4</v>
      </c>
      <c r="P1420" s="16" t="s">
        <v>96</v>
      </c>
    </row>
    <row r="1421" spans="4:18" s="16" customFormat="1" ht="15.75" customHeight="1">
      <c r="D1421" s="168"/>
      <c r="E1421" s="168" t="s">
        <v>1294</v>
      </c>
      <c r="G1421" s="169"/>
      <c r="P1421" s="168" t="s">
        <v>96</v>
      </c>
      <c r="Q1421" s="168" t="s">
        <v>89</v>
      </c>
      <c r="R1421" s="168" t="s">
        <v>98</v>
      </c>
    </row>
    <row r="1422" spans="4:18" s="16" customFormat="1" ht="15.75" customHeight="1">
      <c r="D1422" s="168"/>
      <c r="E1422" s="168" t="s">
        <v>1295</v>
      </c>
      <c r="G1422" s="169"/>
      <c r="P1422" s="168" t="s">
        <v>96</v>
      </c>
      <c r="Q1422" s="168" t="s">
        <v>89</v>
      </c>
      <c r="R1422" s="168" t="s">
        <v>98</v>
      </c>
    </row>
    <row r="1423" spans="4:18" s="16" customFormat="1" ht="15.75" customHeight="1">
      <c r="D1423" s="168"/>
      <c r="E1423" s="168" t="s">
        <v>1445</v>
      </c>
      <c r="G1423" s="169"/>
      <c r="P1423" s="168" t="s">
        <v>96</v>
      </c>
      <c r="Q1423" s="168" t="s">
        <v>89</v>
      </c>
      <c r="R1423" s="168" t="s">
        <v>98</v>
      </c>
    </row>
    <row r="1424" spans="4:18" s="16" customFormat="1" ht="15.75" customHeight="1">
      <c r="D1424" s="170"/>
      <c r="E1424" s="170" t="s">
        <v>89</v>
      </c>
      <c r="G1424" s="171">
        <v>1</v>
      </c>
      <c r="P1424" s="170" t="s">
        <v>96</v>
      </c>
      <c r="Q1424" s="170" t="s">
        <v>96</v>
      </c>
      <c r="R1424" s="170" t="s">
        <v>98</v>
      </c>
    </row>
    <row r="1425" spans="4:18" s="16" customFormat="1" ht="15.75" customHeight="1">
      <c r="D1425" s="172"/>
      <c r="E1425" s="172" t="s">
        <v>101</v>
      </c>
      <c r="G1425" s="173">
        <v>1</v>
      </c>
      <c r="P1425" s="172" t="s">
        <v>96</v>
      </c>
      <c r="Q1425" s="172" t="s">
        <v>102</v>
      </c>
      <c r="R1425" s="172" t="s">
        <v>98</v>
      </c>
    </row>
    <row r="1426" spans="1:16" s="16" customFormat="1" ht="34.5" customHeight="1">
      <c r="A1426" s="162" t="s">
        <v>1539</v>
      </c>
      <c r="B1426" s="162" t="s">
        <v>91</v>
      </c>
      <c r="C1426" s="162" t="s">
        <v>250</v>
      </c>
      <c r="D1426" s="16" t="s">
        <v>1540</v>
      </c>
      <c r="E1426" s="163" t="s">
        <v>1541</v>
      </c>
      <c r="F1426" s="162" t="s">
        <v>1313</v>
      </c>
      <c r="G1426" s="164">
        <v>3</v>
      </c>
      <c r="H1426" s="165"/>
      <c r="I1426" s="165">
        <f>ROUND(G1426*H1426,2)</f>
        <v>0</v>
      </c>
      <c r="J1426" s="166">
        <v>0</v>
      </c>
      <c r="K1426" s="164">
        <f>G1426*J1426</f>
        <v>0</v>
      </c>
      <c r="L1426" s="166">
        <v>0</v>
      </c>
      <c r="M1426" s="164">
        <f>G1426*L1426</f>
        <v>0</v>
      </c>
      <c r="N1426" s="187" t="s">
        <v>2203</v>
      </c>
      <c r="O1426" s="167">
        <v>4</v>
      </c>
      <c r="P1426" s="16" t="s">
        <v>96</v>
      </c>
    </row>
    <row r="1427" spans="4:18" s="16" customFormat="1" ht="15.75" customHeight="1">
      <c r="D1427" s="168"/>
      <c r="E1427" s="168" t="s">
        <v>1294</v>
      </c>
      <c r="G1427" s="169"/>
      <c r="P1427" s="168" t="s">
        <v>96</v>
      </c>
      <c r="Q1427" s="168" t="s">
        <v>89</v>
      </c>
      <c r="R1427" s="168" t="s">
        <v>98</v>
      </c>
    </row>
    <row r="1428" spans="4:18" s="16" customFormat="1" ht="15.75" customHeight="1">
      <c r="D1428" s="168"/>
      <c r="E1428" s="168" t="s">
        <v>1295</v>
      </c>
      <c r="G1428" s="169"/>
      <c r="P1428" s="168" t="s">
        <v>96</v>
      </c>
      <c r="Q1428" s="168" t="s">
        <v>89</v>
      </c>
      <c r="R1428" s="168" t="s">
        <v>98</v>
      </c>
    </row>
    <row r="1429" spans="4:18" s="16" customFormat="1" ht="15.75" customHeight="1">
      <c r="D1429" s="168"/>
      <c r="E1429" s="168" t="s">
        <v>1445</v>
      </c>
      <c r="G1429" s="169"/>
      <c r="P1429" s="168" t="s">
        <v>96</v>
      </c>
      <c r="Q1429" s="168" t="s">
        <v>89</v>
      </c>
      <c r="R1429" s="168" t="s">
        <v>98</v>
      </c>
    </row>
    <row r="1430" spans="4:18" s="16" customFormat="1" ht="15.75" customHeight="1">
      <c r="D1430" s="170"/>
      <c r="E1430" s="170" t="s">
        <v>105</v>
      </c>
      <c r="G1430" s="171">
        <v>3</v>
      </c>
      <c r="P1430" s="170" t="s">
        <v>96</v>
      </c>
      <c r="Q1430" s="170" t="s">
        <v>96</v>
      </c>
      <c r="R1430" s="170" t="s">
        <v>98</v>
      </c>
    </row>
    <row r="1431" spans="4:18" s="16" customFormat="1" ht="15.75" customHeight="1">
      <c r="D1431" s="172"/>
      <c r="E1431" s="172" t="s">
        <v>101</v>
      </c>
      <c r="G1431" s="173">
        <v>3</v>
      </c>
      <c r="P1431" s="172" t="s">
        <v>96</v>
      </c>
      <c r="Q1431" s="172" t="s">
        <v>102</v>
      </c>
      <c r="R1431" s="172" t="s">
        <v>98</v>
      </c>
    </row>
    <row r="1432" spans="1:16" s="16" customFormat="1" ht="34.5" customHeight="1">
      <c r="A1432" s="162" t="s">
        <v>1542</v>
      </c>
      <c r="B1432" s="162" t="s">
        <v>91</v>
      </c>
      <c r="C1432" s="162" t="s">
        <v>250</v>
      </c>
      <c r="D1432" s="16" t="s">
        <v>1543</v>
      </c>
      <c r="E1432" s="163" t="s">
        <v>1544</v>
      </c>
      <c r="F1432" s="162" t="s">
        <v>1313</v>
      </c>
      <c r="G1432" s="164">
        <v>1</v>
      </c>
      <c r="H1432" s="165"/>
      <c r="I1432" s="165">
        <f>ROUND(G1432*H1432,2)</f>
        <v>0</v>
      </c>
      <c r="J1432" s="166">
        <v>0</v>
      </c>
      <c r="K1432" s="164">
        <f>G1432*J1432</f>
        <v>0</v>
      </c>
      <c r="L1432" s="166">
        <v>0</v>
      </c>
      <c r="M1432" s="164">
        <f>G1432*L1432</f>
        <v>0</v>
      </c>
      <c r="N1432" s="187" t="s">
        <v>2203</v>
      </c>
      <c r="O1432" s="167">
        <v>4</v>
      </c>
      <c r="P1432" s="16" t="s">
        <v>96</v>
      </c>
    </row>
    <row r="1433" spans="4:18" s="16" customFormat="1" ht="15.75" customHeight="1">
      <c r="D1433" s="168"/>
      <c r="E1433" s="168" t="s">
        <v>1294</v>
      </c>
      <c r="G1433" s="169"/>
      <c r="P1433" s="168" t="s">
        <v>96</v>
      </c>
      <c r="Q1433" s="168" t="s">
        <v>89</v>
      </c>
      <c r="R1433" s="168" t="s">
        <v>98</v>
      </c>
    </row>
    <row r="1434" spans="4:18" s="16" customFormat="1" ht="15.75" customHeight="1">
      <c r="D1434" s="168"/>
      <c r="E1434" s="168" t="s">
        <v>1295</v>
      </c>
      <c r="G1434" s="169"/>
      <c r="P1434" s="168" t="s">
        <v>96</v>
      </c>
      <c r="Q1434" s="168" t="s">
        <v>89</v>
      </c>
      <c r="R1434" s="168" t="s">
        <v>98</v>
      </c>
    </row>
    <row r="1435" spans="4:18" s="16" customFormat="1" ht="15.75" customHeight="1">
      <c r="D1435" s="168"/>
      <c r="E1435" s="168" t="s">
        <v>1445</v>
      </c>
      <c r="G1435" s="169"/>
      <c r="P1435" s="168" t="s">
        <v>96</v>
      </c>
      <c r="Q1435" s="168" t="s">
        <v>89</v>
      </c>
      <c r="R1435" s="168" t="s">
        <v>98</v>
      </c>
    </row>
    <row r="1436" spans="4:18" s="16" customFormat="1" ht="15.75" customHeight="1">
      <c r="D1436" s="170"/>
      <c r="E1436" s="170" t="s">
        <v>89</v>
      </c>
      <c r="G1436" s="171">
        <v>1</v>
      </c>
      <c r="P1436" s="170" t="s">
        <v>96</v>
      </c>
      <c r="Q1436" s="170" t="s">
        <v>96</v>
      </c>
      <c r="R1436" s="170" t="s">
        <v>98</v>
      </c>
    </row>
    <row r="1437" spans="4:18" s="16" customFormat="1" ht="15.75" customHeight="1">
      <c r="D1437" s="172"/>
      <c r="E1437" s="172" t="s">
        <v>101</v>
      </c>
      <c r="G1437" s="173">
        <v>1</v>
      </c>
      <c r="P1437" s="172" t="s">
        <v>96</v>
      </c>
      <c r="Q1437" s="172" t="s">
        <v>102</v>
      </c>
      <c r="R1437" s="172" t="s">
        <v>98</v>
      </c>
    </row>
    <row r="1438" spans="1:16" s="16" customFormat="1" ht="34.5" customHeight="1">
      <c r="A1438" s="162" t="s">
        <v>1545</v>
      </c>
      <c r="B1438" s="162" t="s">
        <v>91</v>
      </c>
      <c r="C1438" s="162" t="s">
        <v>250</v>
      </c>
      <c r="D1438" s="16" t="s">
        <v>1546</v>
      </c>
      <c r="E1438" s="163" t="s">
        <v>1547</v>
      </c>
      <c r="F1438" s="162" t="s">
        <v>1313</v>
      </c>
      <c r="G1438" s="164">
        <v>1</v>
      </c>
      <c r="H1438" s="165"/>
      <c r="I1438" s="165">
        <f>ROUND(G1438*H1438,2)</f>
        <v>0</v>
      </c>
      <c r="J1438" s="166">
        <v>0</v>
      </c>
      <c r="K1438" s="164">
        <f>G1438*J1438</f>
        <v>0</v>
      </c>
      <c r="L1438" s="166">
        <v>0</v>
      </c>
      <c r="M1438" s="164">
        <f>G1438*L1438</f>
        <v>0</v>
      </c>
      <c r="N1438" s="187" t="s">
        <v>2203</v>
      </c>
      <c r="O1438" s="167">
        <v>4</v>
      </c>
      <c r="P1438" s="16" t="s">
        <v>96</v>
      </c>
    </row>
    <row r="1439" spans="4:18" s="16" customFormat="1" ht="15.75" customHeight="1">
      <c r="D1439" s="168"/>
      <c r="E1439" s="168" t="s">
        <v>1294</v>
      </c>
      <c r="G1439" s="169"/>
      <c r="P1439" s="168" t="s">
        <v>96</v>
      </c>
      <c r="Q1439" s="168" t="s">
        <v>89</v>
      </c>
      <c r="R1439" s="168" t="s">
        <v>98</v>
      </c>
    </row>
    <row r="1440" spans="4:18" s="16" customFormat="1" ht="15.75" customHeight="1">
      <c r="D1440" s="168"/>
      <c r="E1440" s="168" t="s">
        <v>1295</v>
      </c>
      <c r="G1440" s="169"/>
      <c r="P1440" s="168" t="s">
        <v>96</v>
      </c>
      <c r="Q1440" s="168" t="s">
        <v>89</v>
      </c>
      <c r="R1440" s="168" t="s">
        <v>98</v>
      </c>
    </row>
    <row r="1441" spans="4:18" s="16" customFormat="1" ht="15.75" customHeight="1">
      <c r="D1441" s="168"/>
      <c r="E1441" s="168" t="s">
        <v>1445</v>
      </c>
      <c r="G1441" s="169"/>
      <c r="P1441" s="168" t="s">
        <v>96</v>
      </c>
      <c r="Q1441" s="168" t="s">
        <v>89</v>
      </c>
      <c r="R1441" s="168" t="s">
        <v>98</v>
      </c>
    </row>
    <row r="1442" spans="4:18" s="16" customFormat="1" ht="15.75" customHeight="1">
      <c r="D1442" s="170"/>
      <c r="E1442" s="170" t="s">
        <v>89</v>
      </c>
      <c r="G1442" s="171">
        <v>1</v>
      </c>
      <c r="P1442" s="170" t="s">
        <v>96</v>
      </c>
      <c r="Q1442" s="170" t="s">
        <v>96</v>
      </c>
      <c r="R1442" s="170" t="s">
        <v>98</v>
      </c>
    </row>
    <row r="1443" spans="4:18" s="16" customFormat="1" ht="15.75" customHeight="1">
      <c r="D1443" s="172"/>
      <c r="E1443" s="172" t="s">
        <v>101</v>
      </c>
      <c r="G1443" s="173">
        <v>1</v>
      </c>
      <c r="P1443" s="172" t="s">
        <v>96</v>
      </c>
      <c r="Q1443" s="172" t="s">
        <v>102</v>
      </c>
      <c r="R1443" s="172" t="s">
        <v>98</v>
      </c>
    </row>
    <row r="1444" spans="1:16" s="16" customFormat="1" ht="34.5" customHeight="1">
      <c r="A1444" s="162" t="s">
        <v>1548</v>
      </c>
      <c r="B1444" s="162" t="s">
        <v>91</v>
      </c>
      <c r="C1444" s="162" t="s">
        <v>250</v>
      </c>
      <c r="D1444" s="16" t="s">
        <v>1549</v>
      </c>
      <c r="E1444" s="163" t="s">
        <v>1550</v>
      </c>
      <c r="F1444" s="162" t="s">
        <v>1313</v>
      </c>
      <c r="G1444" s="164">
        <v>14</v>
      </c>
      <c r="H1444" s="165"/>
      <c r="I1444" s="165">
        <f>ROUND(G1444*H1444,2)</f>
        <v>0</v>
      </c>
      <c r="J1444" s="166">
        <v>0</v>
      </c>
      <c r="K1444" s="164">
        <f>G1444*J1444</f>
        <v>0</v>
      </c>
      <c r="L1444" s="166">
        <v>0</v>
      </c>
      <c r="M1444" s="164">
        <f>G1444*L1444</f>
        <v>0</v>
      </c>
      <c r="N1444" s="187" t="s">
        <v>2203</v>
      </c>
      <c r="O1444" s="167">
        <v>4</v>
      </c>
      <c r="P1444" s="16" t="s">
        <v>96</v>
      </c>
    </row>
    <row r="1445" spans="4:18" s="16" customFormat="1" ht="15.75" customHeight="1">
      <c r="D1445" s="168"/>
      <c r="E1445" s="168" t="s">
        <v>1294</v>
      </c>
      <c r="G1445" s="169"/>
      <c r="P1445" s="168" t="s">
        <v>96</v>
      </c>
      <c r="Q1445" s="168" t="s">
        <v>89</v>
      </c>
      <c r="R1445" s="168" t="s">
        <v>98</v>
      </c>
    </row>
    <row r="1446" spans="4:18" s="16" customFormat="1" ht="15.75" customHeight="1">
      <c r="D1446" s="168"/>
      <c r="E1446" s="168" t="s">
        <v>1295</v>
      </c>
      <c r="G1446" s="169"/>
      <c r="P1446" s="168" t="s">
        <v>96</v>
      </c>
      <c r="Q1446" s="168" t="s">
        <v>89</v>
      </c>
      <c r="R1446" s="168" t="s">
        <v>98</v>
      </c>
    </row>
    <row r="1447" spans="4:18" s="16" customFormat="1" ht="15.75" customHeight="1">
      <c r="D1447" s="168"/>
      <c r="E1447" s="168" t="s">
        <v>1445</v>
      </c>
      <c r="G1447" s="169"/>
      <c r="P1447" s="168" t="s">
        <v>96</v>
      </c>
      <c r="Q1447" s="168" t="s">
        <v>89</v>
      </c>
      <c r="R1447" s="168" t="s">
        <v>98</v>
      </c>
    </row>
    <row r="1448" spans="4:18" s="16" customFormat="1" ht="15.75" customHeight="1">
      <c r="D1448" s="170"/>
      <c r="E1448" s="170" t="s">
        <v>152</v>
      </c>
      <c r="G1448" s="171">
        <v>14</v>
      </c>
      <c r="P1448" s="170" t="s">
        <v>96</v>
      </c>
      <c r="Q1448" s="170" t="s">
        <v>96</v>
      </c>
      <c r="R1448" s="170" t="s">
        <v>98</v>
      </c>
    </row>
    <row r="1449" spans="4:18" s="16" customFormat="1" ht="15.75" customHeight="1">
      <c r="D1449" s="172"/>
      <c r="E1449" s="172" t="s">
        <v>101</v>
      </c>
      <c r="G1449" s="173">
        <v>14</v>
      </c>
      <c r="P1449" s="172" t="s">
        <v>96</v>
      </c>
      <c r="Q1449" s="172" t="s">
        <v>102</v>
      </c>
      <c r="R1449" s="172" t="s">
        <v>98</v>
      </c>
    </row>
    <row r="1450" spans="1:19" s="16" customFormat="1" ht="26.25" customHeight="1">
      <c r="A1450" s="198" t="s">
        <v>1551</v>
      </c>
      <c r="B1450" s="198" t="s">
        <v>91</v>
      </c>
      <c r="C1450" s="198" t="s">
        <v>250</v>
      </c>
      <c r="D1450" s="199" t="s">
        <v>1552</v>
      </c>
      <c r="E1450" s="220" t="s">
        <v>2228</v>
      </c>
      <c r="F1450" s="198" t="s">
        <v>1313</v>
      </c>
      <c r="G1450" s="201">
        <v>2</v>
      </c>
      <c r="H1450" s="202"/>
      <c r="I1450" s="202">
        <f>ROUND(G1450*H1450,2)</f>
        <v>0</v>
      </c>
      <c r="J1450" s="203">
        <v>0</v>
      </c>
      <c r="K1450" s="201">
        <f>G1450*J1450</f>
        <v>0</v>
      </c>
      <c r="L1450" s="203">
        <v>0</v>
      </c>
      <c r="M1450" s="201">
        <f>G1450*L1450</f>
        <v>0</v>
      </c>
      <c r="N1450" s="204" t="s">
        <v>2203</v>
      </c>
      <c r="O1450" s="167">
        <v>4</v>
      </c>
      <c r="P1450" s="16" t="s">
        <v>96</v>
      </c>
      <c r="S1450" s="192" t="s">
        <v>2227</v>
      </c>
    </row>
    <row r="1451" spans="1:18" s="16" customFormat="1" ht="15.75" customHeight="1">
      <c r="A1451" s="199"/>
      <c r="B1451" s="199"/>
      <c r="C1451" s="199"/>
      <c r="D1451" s="205"/>
      <c r="E1451" s="205" t="s">
        <v>1294</v>
      </c>
      <c r="F1451" s="199"/>
      <c r="G1451" s="206"/>
      <c r="H1451" s="199"/>
      <c r="I1451" s="199"/>
      <c r="J1451" s="199"/>
      <c r="K1451" s="199"/>
      <c r="L1451" s="199"/>
      <c r="M1451" s="199"/>
      <c r="N1451" s="199"/>
      <c r="P1451" s="168" t="s">
        <v>96</v>
      </c>
      <c r="Q1451" s="168" t="s">
        <v>89</v>
      </c>
      <c r="R1451" s="168" t="s">
        <v>98</v>
      </c>
    </row>
    <row r="1452" spans="1:18" s="16" customFormat="1" ht="15.75" customHeight="1">
      <c r="A1452" s="199"/>
      <c r="B1452" s="199"/>
      <c r="C1452" s="199"/>
      <c r="D1452" s="205"/>
      <c r="E1452" s="205" t="s">
        <v>1295</v>
      </c>
      <c r="F1452" s="199"/>
      <c r="G1452" s="206"/>
      <c r="H1452" s="199"/>
      <c r="I1452" s="199"/>
      <c r="J1452" s="199"/>
      <c r="K1452" s="199"/>
      <c r="L1452" s="199"/>
      <c r="M1452" s="199"/>
      <c r="N1452" s="199"/>
      <c r="P1452" s="168" t="s">
        <v>96</v>
      </c>
      <c r="Q1452" s="168" t="s">
        <v>89</v>
      </c>
      <c r="R1452" s="168" t="s">
        <v>98</v>
      </c>
    </row>
    <row r="1453" spans="1:18" s="16" customFormat="1" ht="15.75" customHeight="1">
      <c r="A1453" s="199"/>
      <c r="B1453" s="199"/>
      <c r="C1453" s="199"/>
      <c r="D1453" s="205"/>
      <c r="E1453" s="205" t="s">
        <v>1445</v>
      </c>
      <c r="F1453" s="199"/>
      <c r="G1453" s="206"/>
      <c r="H1453" s="199"/>
      <c r="I1453" s="199"/>
      <c r="J1453" s="199"/>
      <c r="K1453" s="199"/>
      <c r="L1453" s="199"/>
      <c r="M1453" s="199"/>
      <c r="N1453" s="199"/>
      <c r="P1453" s="168" t="s">
        <v>96</v>
      </c>
      <c r="Q1453" s="168" t="s">
        <v>89</v>
      </c>
      <c r="R1453" s="168" t="s">
        <v>98</v>
      </c>
    </row>
    <row r="1454" spans="1:18" s="16" customFormat="1" ht="15.75" customHeight="1">
      <c r="A1454" s="199"/>
      <c r="B1454" s="199"/>
      <c r="C1454" s="199"/>
      <c r="D1454" s="207"/>
      <c r="E1454" s="207" t="s">
        <v>96</v>
      </c>
      <c r="F1454" s="199"/>
      <c r="G1454" s="208">
        <v>2</v>
      </c>
      <c r="H1454" s="199"/>
      <c r="I1454" s="199"/>
      <c r="J1454" s="199"/>
      <c r="K1454" s="199"/>
      <c r="L1454" s="199"/>
      <c r="M1454" s="199"/>
      <c r="N1454" s="199"/>
      <c r="P1454" s="170" t="s">
        <v>96</v>
      </c>
      <c r="Q1454" s="170" t="s">
        <v>96</v>
      </c>
      <c r="R1454" s="170" t="s">
        <v>98</v>
      </c>
    </row>
    <row r="1455" spans="1:18" s="16" customFormat="1" ht="15.75" customHeight="1">
      <c r="A1455" s="199"/>
      <c r="B1455" s="199"/>
      <c r="C1455" s="199"/>
      <c r="D1455" s="209"/>
      <c r="E1455" s="209" t="s">
        <v>101</v>
      </c>
      <c r="F1455" s="199"/>
      <c r="G1455" s="210">
        <v>2</v>
      </c>
      <c r="H1455" s="199"/>
      <c r="I1455" s="199"/>
      <c r="J1455" s="199"/>
      <c r="K1455" s="199"/>
      <c r="L1455" s="199"/>
      <c r="M1455" s="199"/>
      <c r="N1455" s="199"/>
      <c r="P1455" s="172" t="s">
        <v>96</v>
      </c>
      <c r="Q1455" s="172" t="s">
        <v>102</v>
      </c>
      <c r="R1455" s="172" t="s">
        <v>98</v>
      </c>
    </row>
    <row r="1456" spans="1:16" s="16" customFormat="1" ht="34.5" customHeight="1">
      <c r="A1456" s="162" t="s">
        <v>1553</v>
      </c>
      <c r="B1456" s="162" t="s">
        <v>91</v>
      </c>
      <c r="C1456" s="162" t="s">
        <v>250</v>
      </c>
      <c r="D1456" s="16" t="s">
        <v>1554</v>
      </c>
      <c r="E1456" s="163" t="s">
        <v>1555</v>
      </c>
      <c r="F1456" s="162" t="s">
        <v>1313</v>
      </c>
      <c r="G1456" s="164">
        <v>1</v>
      </c>
      <c r="H1456" s="165"/>
      <c r="I1456" s="165">
        <f>ROUND(G1456*H1456,2)</f>
        <v>0</v>
      </c>
      <c r="J1456" s="166">
        <v>0</v>
      </c>
      <c r="K1456" s="164">
        <f>G1456*J1456</f>
        <v>0</v>
      </c>
      <c r="L1456" s="166">
        <v>0</v>
      </c>
      <c r="M1456" s="164">
        <f>G1456*L1456</f>
        <v>0</v>
      </c>
      <c r="N1456" s="187" t="s">
        <v>2203</v>
      </c>
      <c r="O1456" s="167">
        <v>4</v>
      </c>
      <c r="P1456" s="16" t="s">
        <v>96</v>
      </c>
    </row>
    <row r="1457" spans="4:18" s="16" customFormat="1" ht="15.75" customHeight="1">
      <c r="D1457" s="168"/>
      <c r="E1457" s="168" t="s">
        <v>1294</v>
      </c>
      <c r="G1457" s="169"/>
      <c r="P1457" s="168" t="s">
        <v>96</v>
      </c>
      <c r="Q1457" s="168" t="s">
        <v>89</v>
      </c>
      <c r="R1457" s="168" t="s">
        <v>98</v>
      </c>
    </row>
    <row r="1458" spans="4:18" s="16" customFormat="1" ht="15.75" customHeight="1">
      <c r="D1458" s="168"/>
      <c r="E1458" s="168" t="s">
        <v>1295</v>
      </c>
      <c r="G1458" s="169"/>
      <c r="P1458" s="168" t="s">
        <v>96</v>
      </c>
      <c r="Q1458" s="168" t="s">
        <v>89</v>
      </c>
      <c r="R1458" s="168" t="s">
        <v>98</v>
      </c>
    </row>
    <row r="1459" spans="4:18" s="16" customFormat="1" ht="15.75" customHeight="1">
      <c r="D1459" s="168"/>
      <c r="E1459" s="168" t="s">
        <v>1445</v>
      </c>
      <c r="G1459" s="169"/>
      <c r="P1459" s="168" t="s">
        <v>96</v>
      </c>
      <c r="Q1459" s="168" t="s">
        <v>89</v>
      </c>
      <c r="R1459" s="168" t="s">
        <v>98</v>
      </c>
    </row>
    <row r="1460" spans="4:18" s="16" customFormat="1" ht="15.75" customHeight="1">
      <c r="D1460" s="170"/>
      <c r="E1460" s="170" t="s">
        <v>89</v>
      </c>
      <c r="G1460" s="171">
        <v>1</v>
      </c>
      <c r="P1460" s="170" t="s">
        <v>96</v>
      </c>
      <c r="Q1460" s="170" t="s">
        <v>96</v>
      </c>
      <c r="R1460" s="170" t="s">
        <v>98</v>
      </c>
    </row>
    <row r="1461" spans="4:18" s="16" customFormat="1" ht="15.75" customHeight="1">
      <c r="D1461" s="172"/>
      <c r="E1461" s="172" t="s">
        <v>101</v>
      </c>
      <c r="G1461" s="173">
        <v>1</v>
      </c>
      <c r="P1461" s="172" t="s">
        <v>96</v>
      </c>
      <c r="Q1461" s="172" t="s">
        <v>102</v>
      </c>
      <c r="R1461" s="172" t="s">
        <v>98</v>
      </c>
    </row>
    <row r="1462" spans="1:16" s="16" customFormat="1" ht="24" customHeight="1">
      <c r="A1462" s="162" t="s">
        <v>1556</v>
      </c>
      <c r="B1462" s="162" t="s">
        <v>91</v>
      </c>
      <c r="C1462" s="162" t="s">
        <v>250</v>
      </c>
      <c r="D1462" s="16" t="s">
        <v>1557</v>
      </c>
      <c r="E1462" s="163" t="s">
        <v>1558</v>
      </c>
      <c r="F1462" s="162" t="s">
        <v>1313</v>
      </c>
      <c r="G1462" s="164">
        <v>5</v>
      </c>
      <c r="H1462" s="165"/>
      <c r="I1462" s="165">
        <f>ROUND(G1462*H1462,2)</f>
        <v>0</v>
      </c>
      <c r="J1462" s="166">
        <v>0</v>
      </c>
      <c r="K1462" s="164">
        <f>G1462*J1462</f>
        <v>0</v>
      </c>
      <c r="L1462" s="166">
        <v>0</v>
      </c>
      <c r="M1462" s="164">
        <f>G1462*L1462</f>
        <v>0</v>
      </c>
      <c r="N1462" s="187" t="s">
        <v>2203</v>
      </c>
      <c r="O1462" s="167">
        <v>4</v>
      </c>
      <c r="P1462" s="16" t="s">
        <v>96</v>
      </c>
    </row>
    <row r="1463" spans="4:18" s="16" customFormat="1" ht="15.75" customHeight="1">
      <c r="D1463" s="168"/>
      <c r="E1463" s="168" t="s">
        <v>1294</v>
      </c>
      <c r="G1463" s="169"/>
      <c r="P1463" s="168" t="s">
        <v>96</v>
      </c>
      <c r="Q1463" s="168" t="s">
        <v>89</v>
      </c>
      <c r="R1463" s="168" t="s">
        <v>98</v>
      </c>
    </row>
    <row r="1464" spans="4:18" s="16" customFormat="1" ht="15.75" customHeight="1">
      <c r="D1464" s="168"/>
      <c r="E1464" s="168" t="s">
        <v>1295</v>
      </c>
      <c r="G1464" s="169"/>
      <c r="P1464" s="168" t="s">
        <v>96</v>
      </c>
      <c r="Q1464" s="168" t="s">
        <v>89</v>
      </c>
      <c r="R1464" s="168" t="s">
        <v>98</v>
      </c>
    </row>
    <row r="1465" spans="4:18" s="16" customFormat="1" ht="15.75" customHeight="1">
      <c r="D1465" s="168"/>
      <c r="E1465" s="168" t="s">
        <v>1445</v>
      </c>
      <c r="G1465" s="169"/>
      <c r="P1465" s="168" t="s">
        <v>96</v>
      </c>
      <c r="Q1465" s="168" t="s">
        <v>89</v>
      </c>
      <c r="R1465" s="168" t="s">
        <v>98</v>
      </c>
    </row>
    <row r="1466" spans="4:18" s="16" customFormat="1" ht="15.75" customHeight="1">
      <c r="D1466" s="170"/>
      <c r="E1466" s="170" t="s">
        <v>114</v>
      </c>
      <c r="G1466" s="171">
        <v>5</v>
      </c>
      <c r="P1466" s="170" t="s">
        <v>96</v>
      </c>
      <c r="Q1466" s="170" t="s">
        <v>96</v>
      </c>
      <c r="R1466" s="170" t="s">
        <v>98</v>
      </c>
    </row>
    <row r="1467" spans="4:18" s="16" customFormat="1" ht="15.75" customHeight="1">
      <c r="D1467" s="172"/>
      <c r="E1467" s="172" t="s">
        <v>101</v>
      </c>
      <c r="G1467" s="173">
        <v>5</v>
      </c>
      <c r="P1467" s="172" t="s">
        <v>96</v>
      </c>
      <c r="Q1467" s="172" t="s">
        <v>102</v>
      </c>
      <c r="R1467" s="172" t="s">
        <v>98</v>
      </c>
    </row>
    <row r="1468" spans="1:16" s="16" customFormat="1" ht="24" customHeight="1">
      <c r="A1468" s="162" t="s">
        <v>1559</v>
      </c>
      <c r="B1468" s="162" t="s">
        <v>91</v>
      </c>
      <c r="C1468" s="162" t="s">
        <v>250</v>
      </c>
      <c r="D1468" s="16" t="s">
        <v>1560</v>
      </c>
      <c r="E1468" s="163" t="s">
        <v>1561</v>
      </c>
      <c r="F1468" s="162" t="s">
        <v>1313</v>
      </c>
      <c r="G1468" s="164">
        <v>6</v>
      </c>
      <c r="H1468" s="165"/>
      <c r="I1468" s="165">
        <f>ROUND(G1468*H1468,2)</f>
        <v>0</v>
      </c>
      <c r="J1468" s="166">
        <v>0</v>
      </c>
      <c r="K1468" s="164">
        <f>G1468*J1468</f>
        <v>0</v>
      </c>
      <c r="L1468" s="166">
        <v>0</v>
      </c>
      <c r="M1468" s="164">
        <f>G1468*L1468</f>
        <v>0</v>
      </c>
      <c r="N1468" s="187" t="s">
        <v>2203</v>
      </c>
      <c r="O1468" s="167">
        <v>4</v>
      </c>
      <c r="P1468" s="16" t="s">
        <v>96</v>
      </c>
    </row>
    <row r="1469" spans="4:18" s="16" customFormat="1" ht="15.75" customHeight="1">
      <c r="D1469" s="168"/>
      <c r="E1469" s="168" t="s">
        <v>1294</v>
      </c>
      <c r="G1469" s="169"/>
      <c r="P1469" s="168" t="s">
        <v>96</v>
      </c>
      <c r="Q1469" s="168" t="s">
        <v>89</v>
      </c>
      <c r="R1469" s="168" t="s">
        <v>98</v>
      </c>
    </row>
    <row r="1470" spans="4:18" s="16" customFormat="1" ht="15.75" customHeight="1">
      <c r="D1470" s="168"/>
      <c r="E1470" s="168" t="s">
        <v>1295</v>
      </c>
      <c r="G1470" s="169"/>
      <c r="P1470" s="168" t="s">
        <v>96</v>
      </c>
      <c r="Q1470" s="168" t="s">
        <v>89</v>
      </c>
      <c r="R1470" s="168" t="s">
        <v>98</v>
      </c>
    </row>
    <row r="1471" spans="4:18" s="16" customFormat="1" ht="15.75" customHeight="1">
      <c r="D1471" s="168"/>
      <c r="E1471" s="168" t="s">
        <v>1445</v>
      </c>
      <c r="G1471" s="169"/>
      <c r="P1471" s="168" t="s">
        <v>96</v>
      </c>
      <c r="Q1471" s="168" t="s">
        <v>89</v>
      </c>
      <c r="R1471" s="168" t="s">
        <v>98</v>
      </c>
    </row>
    <row r="1472" spans="4:18" s="16" customFormat="1" ht="15.75" customHeight="1">
      <c r="D1472" s="170"/>
      <c r="E1472" s="170" t="s">
        <v>119</v>
      </c>
      <c r="G1472" s="171">
        <v>6</v>
      </c>
      <c r="P1472" s="170" t="s">
        <v>96</v>
      </c>
      <c r="Q1472" s="170" t="s">
        <v>96</v>
      </c>
      <c r="R1472" s="170" t="s">
        <v>98</v>
      </c>
    </row>
    <row r="1473" spans="4:18" s="16" customFormat="1" ht="15.75" customHeight="1">
      <c r="D1473" s="172"/>
      <c r="E1473" s="172" t="s">
        <v>101</v>
      </c>
      <c r="G1473" s="173">
        <v>6</v>
      </c>
      <c r="P1473" s="172" t="s">
        <v>96</v>
      </c>
      <c r="Q1473" s="172" t="s">
        <v>102</v>
      </c>
      <c r="R1473" s="172" t="s">
        <v>98</v>
      </c>
    </row>
    <row r="1474" spans="1:16" s="16" customFormat="1" ht="24" customHeight="1">
      <c r="A1474" s="162" t="s">
        <v>1562</v>
      </c>
      <c r="B1474" s="162" t="s">
        <v>91</v>
      </c>
      <c r="C1474" s="162" t="s">
        <v>250</v>
      </c>
      <c r="D1474" s="16" t="s">
        <v>1563</v>
      </c>
      <c r="E1474" s="163" t="s">
        <v>1564</v>
      </c>
      <c r="F1474" s="162" t="s">
        <v>1313</v>
      </c>
      <c r="G1474" s="164">
        <v>2</v>
      </c>
      <c r="H1474" s="165"/>
      <c r="I1474" s="165">
        <f>ROUND(G1474*H1474,2)</f>
        <v>0</v>
      </c>
      <c r="J1474" s="166">
        <v>0</v>
      </c>
      <c r="K1474" s="164">
        <f>G1474*J1474</f>
        <v>0</v>
      </c>
      <c r="L1474" s="166">
        <v>0</v>
      </c>
      <c r="M1474" s="164">
        <f>G1474*L1474</f>
        <v>0</v>
      </c>
      <c r="N1474" s="187" t="s">
        <v>2203</v>
      </c>
      <c r="O1474" s="167">
        <v>4</v>
      </c>
      <c r="P1474" s="16" t="s">
        <v>96</v>
      </c>
    </row>
    <row r="1475" spans="4:18" s="16" customFormat="1" ht="15.75" customHeight="1">
      <c r="D1475" s="168"/>
      <c r="E1475" s="168" t="s">
        <v>1294</v>
      </c>
      <c r="G1475" s="169"/>
      <c r="P1475" s="168" t="s">
        <v>96</v>
      </c>
      <c r="Q1475" s="168" t="s">
        <v>89</v>
      </c>
      <c r="R1475" s="168" t="s">
        <v>98</v>
      </c>
    </row>
    <row r="1476" spans="4:18" s="16" customFormat="1" ht="15.75" customHeight="1">
      <c r="D1476" s="168"/>
      <c r="E1476" s="168" t="s">
        <v>1295</v>
      </c>
      <c r="G1476" s="169"/>
      <c r="P1476" s="168" t="s">
        <v>96</v>
      </c>
      <c r="Q1476" s="168" t="s">
        <v>89</v>
      </c>
      <c r="R1476" s="168" t="s">
        <v>98</v>
      </c>
    </row>
    <row r="1477" spans="4:18" s="16" customFormat="1" ht="15.75" customHeight="1">
      <c r="D1477" s="168"/>
      <c r="E1477" s="168" t="s">
        <v>1445</v>
      </c>
      <c r="G1477" s="169"/>
      <c r="P1477" s="168" t="s">
        <v>96</v>
      </c>
      <c r="Q1477" s="168" t="s">
        <v>89</v>
      </c>
      <c r="R1477" s="168" t="s">
        <v>98</v>
      </c>
    </row>
    <row r="1478" spans="4:18" s="16" customFormat="1" ht="15.75" customHeight="1">
      <c r="D1478" s="170"/>
      <c r="E1478" s="170" t="s">
        <v>96</v>
      </c>
      <c r="G1478" s="171">
        <v>2</v>
      </c>
      <c r="P1478" s="170" t="s">
        <v>96</v>
      </c>
      <c r="Q1478" s="170" t="s">
        <v>96</v>
      </c>
      <c r="R1478" s="170" t="s">
        <v>98</v>
      </c>
    </row>
    <row r="1479" spans="4:18" s="16" customFormat="1" ht="15.75" customHeight="1">
      <c r="D1479" s="172"/>
      <c r="E1479" s="172" t="s">
        <v>101</v>
      </c>
      <c r="G1479" s="173">
        <v>2</v>
      </c>
      <c r="P1479" s="172" t="s">
        <v>96</v>
      </c>
      <c r="Q1479" s="172" t="s">
        <v>102</v>
      </c>
      <c r="R1479" s="172" t="s">
        <v>98</v>
      </c>
    </row>
    <row r="1480" spans="1:16" s="16" customFormat="1" ht="24" customHeight="1">
      <c r="A1480" s="162" t="s">
        <v>1565</v>
      </c>
      <c r="B1480" s="162" t="s">
        <v>91</v>
      </c>
      <c r="C1480" s="162" t="s">
        <v>250</v>
      </c>
      <c r="D1480" s="16" t="s">
        <v>1566</v>
      </c>
      <c r="E1480" s="163" t="s">
        <v>1567</v>
      </c>
      <c r="F1480" s="162" t="s">
        <v>1313</v>
      </c>
      <c r="G1480" s="164">
        <v>1</v>
      </c>
      <c r="H1480" s="165"/>
      <c r="I1480" s="165">
        <f>ROUND(G1480*H1480,2)</f>
        <v>0</v>
      </c>
      <c r="J1480" s="166">
        <v>0</v>
      </c>
      <c r="K1480" s="164">
        <f>G1480*J1480</f>
        <v>0</v>
      </c>
      <c r="L1480" s="166">
        <v>0</v>
      </c>
      <c r="M1480" s="164">
        <f>G1480*L1480</f>
        <v>0</v>
      </c>
      <c r="N1480" s="187" t="s">
        <v>2203</v>
      </c>
      <c r="O1480" s="167">
        <v>4</v>
      </c>
      <c r="P1480" s="16" t="s">
        <v>96</v>
      </c>
    </row>
    <row r="1481" spans="4:18" s="16" customFormat="1" ht="15.75" customHeight="1">
      <c r="D1481" s="168"/>
      <c r="E1481" s="168" t="s">
        <v>1294</v>
      </c>
      <c r="G1481" s="169"/>
      <c r="P1481" s="168" t="s">
        <v>96</v>
      </c>
      <c r="Q1481" s="168" t="s">
        <v>89</v>
      </c>
      <c r="R1481" s="168" t="s">
        <v>98</v>
      </c>
    </row>
    <row r="1482" spans="4:18" s="16" customFormat="1" ht="15.75" customHeight="1">
      <c r="D1482" s="168"/>
      <c r="E1482" s="168" t="s">
        <v>1295</v>
      </c>
      <c r="G1482" s="169"/>
      <c r="P1482" s="168" t="s">
        <v>96</v>
      </c>
      <c r="Q1482" s="168" t="s">
        <v>89</v>
      </c>
      <c r="R1482" s="168" t="s">
        <v>98</v>
      </c>
    </row>
    <row r="1483" spans="4:18" s="16" customFormat="1" ht="15.75" customHeight="1">
      <c r="D1483" s="168"/>
      <c r="E1483" s="168" t="s">
        <v>1445</v>
      </c>
      <c r="G1483" s="169"/>
      <c r="P1483" s="168" t="s">
        <v>96</v>
      </c>
      <c r="Q1483" s="168" t="s">
        <v>89</v>
      </c>
      <c r="R1483" s="168" t="s">
        <v>98</v>
      </c>
    </row>
    <row r="1484" spans="4:18" s="16" customFormat="1" ht="15.75" customHeight="1">
      <c r="D1484" s="170"/>
      <c r="E1484" s="170" t="s">
        <v>89</v>
      </c>
      <c r="G1484" s="171">
        <v>1</v>
      </c>
      <c r="P1484" s="170" t="s">
        <v>96</v>
      </c>
      <c r="Q1484" s="170" t="s">
        <v>96</v>
      </c>
      <c r="R1484" s="170" t="s">
        <v>98</v>
      </c>
    </row>
    <row r="1485" spans="4:18" s="16" customFormat="1" ht="15.75" customHeight="1">
      <c r="D1485" s="172"/>
      <c r="E1485" s="172" t="s">
        <v>101</v>
      </c>
      <c r="G1485" s="173">
        <v>1</v>
      </c>
      <c r="P1485" s="172" t="s">
        <v>96</v>
      </c>
      <c r="Q1485" s="172" t="s">
        <v>102</v>
      </c>
      <c r="R1485" s="172" t="s">
        <v>98</v>
      </c>
    </row>
    <row r="1486" spans="1:16" s="16" customFormat="1" ht="24" customHeight="1">
      <c r="A1486" s="162" t="s">
        <v>1568</v>
      </c>
      <c r="B1486" s="162" t="s">
        <v>91</v>
      </c>
      <c r="C1486" s="162" t="s">
        <v>250</v>
      </c>
      <c r="D1486" s="16" t="s">
        <v>1569</v>
      </c>
      <c r="E1486" s="163" t="s">
        <v>1570</v>
      </c>
      <c r="F1486" s="162" t="s">
        <v>1313</v>
      </c>
      <c r="G1486" s="164">
        <v>2</v>
      </c>
      <c r="H1486" s="165"/>
      <c r="I1486" s="165">
        <f>ROUND(G1486*H1486,2)</f>
        <v>0</v>
      </c>
      <c r="J1486" s="166">
        <v>0</v>
      </c>
      <c r="K1486" s="164">
        <f>G1486*J1486</f>
        <v>0</v>
      </c>
      <c r="L1486" s="166">
        <v>0</v>
      </c>
      <c r="M1486" s="164">
        <f>G1486*L1486</f>
        <v>0</v>
      </c>
      <c r="N1486" s="187" t="s">
        <v>2203</v>
      </c>
      <c r="O1486" s="167">
        <v>4</v>
      </c>
      <c r="P1486" s="16" t="s">
        <v>96</v>
      </c>
    </row>
    <row r="1487" spans="4:18" s="16" customFormat="1" ht="15.75" customHeight="1">
      <c r="D1487" s="168"/>
      <c r="E1487" s="168" t="s">
        <v>1294</v>
      </c>
      <c r="G1487" s="169"/>
      <c r="P1487" s="168" t="s">
        <v>96</v>
      </c>
      <c r="Q1487" s="168" t="s">
        <v>89</v>
      </c>
      <c r="R1487" s="168" t="s">
        <v>98</v>
      </c>
    </row>
    <row r="1488" spans="4:18" s="16" customFormat="1" ht="15.75" customHeight="1">
      <c r="D1488" s="168"/>
      <c r="E1488" s="168" t="s">
        <v>1295</v>
      </c>
      <c r="G1488" s="169"/>
      <c r="P1488" s="168" t="s">
        <v>96</v>
      </c>
      <c r="Q1488" s="168" t="s">
        <v>89</v>
      </c>
      <c r="R1488" s="168" t="s">
        <v>98</v>
      </c>
    </row>
    <row r="1489" spans="4:18" s="16" customFormat="1" ht="15.75" customHeight="1">
      <c r="D1489" s="168"/>
      <c r="E1489" s="168" t="s">
        <v>1445</v>
      </c>
      <c r="G1489" s="169"/>
      <c r="P1489" s="168" t="s">
        <v>96</v>
      </c>
      <c r="Q1489" s="168" t="s">
        <v>89</v>
      </c>
      <c r="R1489" s="168" t="s">
        <v>98</v>
      </c>
    </row>
    <row r="1490" spans="4:18" s="16" customFormat="1" ht="15.75" customHeight="1">
      <c r="D1490" s="170"/>
      <c r="E1490" s="170" t="s">
        <v>96</v>
      </c>
      <c r="G1490" s="171">
        <v>2</v>
      </c>
      <c r="P1490" s="170" t="s">
        <v>96</v>
      </c>
      <c r="Q1490" s="170" t="s">
        <v>96</v>
      </c>
      <c r="R1490" s="170" t="s">
        <v>98</v>
      </c>
    </row>
    <row r="1491" spans="4:18" s="16" customFormat="1" ht="15.75" customHeight="1">
      <c r="D1491" s="172"/>
      <c r="E1491" s="172" t="s">
        <v>101</v>
      </c>
      <c r="G1491" s="173">
        <v>2</v>
      </c>
      <c r="P1491" s="172" t="s">
        <v>96</v>
      </c>
      <c r="Q1491" s="172" t="s">
        <v>102</v>
      </c>
      <c r="R1491" s="172" t="s">
        <v>98</v>
      </c>
    </row>
    <row r="1492" spans="1:16" s="16" customFormat="1" ht="45" customHeight="1">
      <c r="A1492" s="162" t="s">
        <v>1571</v>
      </c>
      <c r="B1492" s="162" t="s">
        <v>91</v>
      </c>
      <c r="C1492" s="162" t="s">
        <v>250</v>
      </c>
      <c r="D1492" s="16" t="s">
        <v>1572</v>
      </c>
      <c r="E1492" s="163" t="s">
        <v>1573</v>
      </c>
      <c r="F1492" s="162" t="s">
        <v>1313</v>
      </c>
      <c r="G1492" s="164">
        <v>1</v>
      </c>
      <c r="H1492" s="165"/>
      <c r="I1492" s="165">
        <f>ROUND(G1492*H1492,2)</f>
        <v>0</v>
      </c>
      <c r="J1492" s="166">
        <v>0</v>
      </c>
      <c r="K1492" s="164">
        <f>G1492*J1492</f>
        <v>0</v>
      </c>
      <c r="L1492" s="166">
        <v>0</v>
      </c>
      <c r="M1492" s="164">
        <f>G1492*L1492</f>
        <v>0</v>
      </c>
      <c r="N1492" s="187" t="s">
        <v>2203</v>
      </c>
      <c r="O1492" s="167">
        <v>4</v>
      </c>
      <c r="P1492" s="16" t="s">
        <v>96</v>
      </c>
    </row>
    <row r="1493" spans="4:18" s="16" customFormat="1" ht="15.75" customHeight="1">
      <c r="D1493" s="168"/>
      <c r="E1493" s="168" t="s">
        <v>1294</v>
      </c>
      <c r="G1493" s="169"/>
      <c r="P1493" s="168" t="s">
        <v>96</v>
      </c>
      <c r="Q1493" s="168" t="s">
        <v>89</v>
      </c>
      <c r="R1493" s="168" t="s">
        <v>98</v>
      </c>
    </row>
    <row r="1494" spans="4:18" s="16" customFormat="1" ht="15.75" customHeight="1">
      <c r="D1494" s="168"/>
      <c r="E1494" s="168" t="s">
        <v>1295</v>
      </c>
      <c r="G1494" s="169"/>
      <c r="P1494" s="168" t="s">
        <v>96</v>
      </c>
      <c r="Q1494" s="168" t="s">
        <v>89</v>
      </c>
      <c r="R1494" s="168" t="s">
        <v>98</v>
      </c>
    </row>
    <row r="1495" spans="4:18" s="16" customFormat="1" ht="15.75" customHeight="1">
      <c r="D1495" s="168"/>
      <c r="E1495" s="168" t="s">
        <v>1445</v>
      </c>
      <c r="G1495" s="169"/>
      <c r="P1495" s="168" t="s">
        <v>96</v>
      </c>
      <c r="Q1495" s="168" t="s">
        <v>89</v>
      </c>
      <c r="R1495" s="168" t="s">
        <v>98</v>
      </c>
    </row>
    <row r="1496" spans="4:18" s="16" customFormat="1" ht="15.75" customHeight="1">
      <c r="D1496" s="170"/>
      <c r="E1496" s="170" t="s">
        <v>89</v>
      </c>
      <c r="G1496" s="171">
        <v>1</v>
      </c>
      <c r="P1496" s="170" t="s">
        <v>96</v>
      </c>
      <c r="Q1496" s="170" t="s">
        <v>96</v>
      </c>
      <c r="R1496" s="170" t="s">
        <v>98</v>
      </c>
    </row>
    <row r="1497" spans="4:18" s="16" customFormat="1" ht="15.75" customHeight="1">
      <c r="D1497" s="172"/>
      <c r="E1497" s="172" t="s">
        <v>101</v>
      </c>
      <c r="G1497" s="173">
        <v>1</v>
      </c>
      <c r="P1497" s="172" t="s">
        <v>96</v>
      </c>
      <c r="Q1497" s="172" t="s">
        <v>102</v>
      </c>
      <c r="R1497" s="172" t="s">
        <v>98</v>
      </c>
    </row>
    <row r="1498" spans="1:16" s="16" customFormat="1" ht="34.5" customHeight="1">
      <c r="A1498" s="162" t="s">
        <v>1574</v>
      </c>
      <c r="B1498" s="162" t="s">
        <v>91</v>
      </c>
      <c r="C1498" s="162" t="s">
        <v>250</v>
      </c>
      <c r="D1498" s="16" t="s">
        <v>1575</v>
      </c>
      <c r="E1498" s="163" t="s">
        <v>1576</v>
      </c>
      <c r="F1498" s="162" t="s">
        <v>1313</v>
      </c>
      <c r="G1498" s="164">
        <v>1</v>
      </c>
      <c r="H1498" s="165"/>
      <c r="I1498" s="165">
        <f>ROUND(G1498*H1498,2)</f>
        <v>0</v>
      </c>
      <c r="J1498" s="166">
        <v>0</v>
      </c>
      <c r="K1498" s="164">
        <f>G1498*J1498</f>
        <v>0</v>
      </c>
      <c r="L1498" s="166">
        <v>0</v>
      </c>
      <c r="M1498" s="164">
        <f>G1498*L1498</f>
        <v>0</v>
      </c>
      <c r="N1498" s="187" t="s">
        <v>2203</v>
      </c>
      <c r="O1498" s="167">
        <v>4</v>
      </c>
      <c r="P1498" s="16" t="s">
        <v>96</v>
      </c>
    </row>
    <row r="1499" spans="4:18" s="16" customFormat="1" ht="15.75" customHeight="1">
      <c r="D1499" s="168"/>
      <c r="E1499" s="168" t="s">
        <v>1294</v>
      </c>
      <c r="G1499" s="169"/>
      <c r="P1499" s="168" t="s">
        <v>96</v>
      </c>
      <c r="Q1499" s="168" t="s">
        <v>89</v>
      </c>
      <c r="R1499" s="168" t="s">
        <v>98</v>
      </c>
    </row>
    <row r="1500" spans="4:18" s="16" customFormat="1" ht="15.75" customHeight="1">
      <c r="D1500" s="168"/>
      <c r="E1500" s="168" t="s">
        <v>1295</v>
      </c>
      <c r="G1500" s="169"/>
      <c r="P1500" s="168" t="s">
        <v>96</v>
      </c>
      <c r="Q1500" s="168" t="s">
        <v>89</v>
      </c>
      <c r="R1500" s="168" t="s">
        <v>98</v>
      </c>
    </row>
    <row r="1501" spans="4:18" s="16" customFormat="1" ht="15.75" customHeight="1">
      <c r="D1501" s="168"/>
      <c r="E1501" s="168" t="s">
        <v>1445</v>
      </c>
      <c r="G1501" s="169"/>
      <c r="P1501" s="168" t="s">
        <v>96</v>
      </c>
      <c r="Q1501" s="168" t="s">
        <v>89</v>
      </c>
      <c r="R1501" s="168" t="s">
        <v>98</v>
      </c>
    </row>
    <row r="1502" spans="4:18" s="16" customFormat="1" ht="15.75" customHeight="1">
      <c r="D1502" s="170"/>
      <c r="E1502" s="170" t="s">
        <v>89</v>
      </c>
      <c r="G1502" s="171">
        <v>1</v>
      </c>
      <c r="P1502" s="170" t="s">
        <v>96</v>
      </c>
      <c r="Q1502" s="170" t="s">
        <v>96</v>
      </c>
      <c r="R1502" s="170" t="s">
        <v>98</v>
      </c>
    </row>
    <row r="1503" spans="4:18" s="16" customFormat="1" ht="15.75" customHeight="1">
      <c r="D1503" s="172"/>
      <c r="E1503" s="172" t="s">
        <v>101</v>
      </c>
      <c r="G1503" s="173">
        <v>1</v>
      </c>
      <c r="P1503" s="172" t="s">
        <v>96</v>
      </c>
      <c r="Q1503" s="172" t="s">
        <v>102</v>
      </c>
      <c r="R1503" s="172" t="s">
        <v>98</v>
      </c>
    </row>
    <row r="1504" spans="1:16" s="16" customFormat="1" ht="34.5" customHeight="1">
      <c r="A1504" s="162" t="s">
        <v>1577</v>
      </c>
      <c r="B1504" s="162" t="s">
        <v>91</v>
      </c>
      <c r="C1504" s="162" t="s">
        <v>250</v>
      </c>
      <c r="D1504" s="16" t="s">
        <v>1578</v>
      </c>
      <c r="E1504" s="163" t="s">
        <v>1579</v>
      </c>
      <c r="F1504" s="162" t="s">
        <v>1313</v>
      </c>
      <c r="G1504" s="164">
        <v>26</v>
      </c>
      <c r="H1504" s="165"/>
      <c r="I1504" s="165">
        <f>ROUND(G1504*H1504,2)</f>
        <v>0</v>
      </c>
      <c r="J1504" s="166">
        <v>0</v>
      </c>
      <c r="K1504" s="164">
        <f>G1504*J1504</f>
        <v>0</v>
      </c>
      <c r="L1504" s="166">
        <v>0</v>
      </c>
      <c r="M1504" s="164">
        <f>G1504*L1504</f>
        <v>0</v>
      </c>
      <c r="N1504" s="187" t="s">
        <v>2203</v>
      </c>
      <c r="O1504" s="167">
        <v>4</v>
      </c>
      <c r="P1504" s="16" t="s">
        <v>96</v>
      </c>
    </row>
    <row r="1505" spans="4:18" s="16" customFormat="1" ht="15.75" customHeight="1">
      <c r="D1505" s="168"/>
      <c r="E1505" s="168" t="s">
        <v>1294</v>
      </c>
      <c r="G1505" s="169"/>
      <c r="P1505" s="168" t="s">
        <v>96</v>
      </c>
      <c r="Q1505" s="168" t="s">
        <v>89</v>
      </c>
      <c r="R1505" s="168" t="s">
        <v>98</v>
      </c>
    </row>
    <row r="1506" spans="4:18" s="16" customFormat="1" ht="15.75" customHeight="1">
      <c r="D1506" s="168"/>
      <c r="E1506" s="168" t="s">
        <v>1295</v>
      </c>
      <c r="G1506" s="169"/>
      <c r="P1506" s="168" t="s">
        <v>96</v>
      </c>
      <c r="Q1506" s="168" t="s">
        <v>89</v>
      </c>
      <c r="R1506" s="168" t="s">
        <v>98</v>
      </c>
    </row>
    <row r="1507" spans="4:18" s="16" customFormat="1" ht="15.75" customHeight="1">
      <c r="D1507" s="168"/>
      <c r="E1507" s="168" t="s">
        <v>1445</v>
      </c>
      <c r="G1507" s="169"/>
      <c r="P1507" s="168" t="s">
        <v>96</v>
      </c>
      <c r="Q1507" s="168" t="s">
        <v>89</v>
      </c>
      <c r="R1507" s="168" t="s">
        <v>98</v>
      </c>
    </row>
    <row r="1508" spans="4:18" s="16" customFormat="1" ht="15.75" customHeight="1">
      <c r="D1508" s="170"/>
      <c r="E1508" s="170" t="s">
        <v>203</v>
      </c>
      <c r="G1508" s="171">
        <v>26</v>
      </c>
      <c r="P1508" s="170" t="s">
        <v>96</v>
      </c>
      <c r="Q1508" s="170" t="s">
        <v>96</v>
      </c>
      <c r="R1508" s="170" t="s">
        <v>98</v>
      </c>
    </row>
    <row r="1509" spans="4:18" s="16" customFormat="1" ht="15.75" customHeight="1">
      <c r="D1509" s="172"/>
      <c r="E1509" s="172" t="s">
        <v>101</v>
      </c>
      <c r="G1509" s="173">
        <v>26</v>
      </c>
      <c r="P1509" s="172" t="s">
        <v>96</v>
      </c>
      <c r="Q1509" s="172" t="s">
        <v>102</v>
      </c>
      <c r="R1509" s="172" t="s">
        <v>98</v>
      </c>
    </row>
    <row r="1510" spans="1:16" s="16" customFormat="1" ht="34.5" customHeight="1">
      <c r="A1510" s="162" t="s">
        <v>1580</v>
      </c>
      <c r="B1510" s="162" t="s">
        <v>91</v>
      </c>
      <c r="C1510" s="162" t="s">
        <v>250</v>
      </c>
      <c r="D1510" s="16" t="s">
        <v>1581</v>
      </c>
      <c r="E1510" s="163" t="s">
        <v>1582</v>
      </c>
      <c r="F1510" s="162" t="s">
        <v>1313</v>
      </c>
      <c r="G1510" s="164">
        <v>1</v>
      </c>
      <c r="H1510" s="165"/>
      <c r="I1510" s="165">
        <f>ROUND(G1510*H1510,2)</f>
        <v>0</v>
      </c>
      <c r="J1510" s="166">
        <v>0</v>
      </c>
      <c r="K1510" s="164">
        <f>G1510*J1510</f>
        <v>0</v>
      </c>
      <c r="L1510" s="166">
        <v>0</v>
      </c>
      <c r="M1510" s="164">
        <f>G1510*L1510</f>
        <v>0</v>
      </c>
      <c r="N1510" s="187" t="s">
        <v>2203</v>
      </c>
      <c r="O1510" s="167">
        <v>4</v>
      </c>
      <c r="P1510" s="16" t="s">
        <v>96</v>
      </c>
    </row>
    <row r="1511" spans="4:18" s="16" customFormat="1" ht="15.75" customHeight="1">
      <c r="D1511" s="168"/>
      <c r="E1511" s="168" t="s">
        <v>1294</v>
      </c>
      <c r="G1511" s="169"/>
      <c r="P1511" s="168" t="s">
        <v>96</v>
      </c>
      <c r="Q1511" s="168" t="s">
        <v>89</v>
      </c>
      <c r="R1511" s="168" t="s">
        <v>98</v>
      </c>
    </row>
    <row r="1512" spans="4:18" s="16" customFormat="1" ht="15.75" customHeight="1">
      <c r="D1512" s="168"/>
      <c r="E1512" s="168" t="s">
        <v>1295</v>
      </c>
      <c r="G1512" s="169"/>
      <c r="P1512" s="168" t="s">
        <v>96</v>
      </c>
      <c r="Q1512" s="168" t="s">
        <v>89</v>
      </c>
      <c r="R1512" s="168" t="s">
        <v>98</v>
      </c>
    </row>
    <row r="1513" spans="4:18" s="16" customFormat="1" ht="15.75" customHeight="1">
      <c r="D1513" s="168"/>
      <c r="E1513" s="168" t="s">
        <v>1445</v>
      </c>
      <c r="G1513" s="169"/>
      <c r="P1513" s="168" t="s">
        <v>96</v>
      </c>
      <c r="Q1513" s="168" t="s">
        <v>89</v>
      </c>
      <c r="R1513" s="168" t="s">
        <v>98</v>
      </c>
    </row>
    <row r="1514" spans="4:18" s="16" customFormat="1" ht="15.75" customHeight="1">
      <c r="D1514" s="170"/>
      <c r="E1514" s="170" t="s">
        <v>89</v>
      </c>
      <c r="G1514" s="171">
        <v>1</v>
      </c>
      <c r="P1514" s="170" t="s">
        <v>96</v>
      </c>
      <c r="Q1514" s="170" t="s">
        <v>96</v>
      </c>
      <c r="R1514" s="170" t="s">
        <v>98</v>
      </c>
    </row>
    <row r="1515" spans="4:18" s="16" customFormat="1" ht="15.75" customHeight="1">
      <c r="D1515" s="172"/>
      <c r="E1515" s="172" t="s">
        <v>101</v>
      </c>
      <c r="G1515" s="173">
        <v>1</v>
      </c>
      <c r="P1515" s="172" t="s">
        <v>96</v>
      </c>
      <c r="Q1515" s="172" t="s">
        <v>102</v>
      </c>
      <c r="R1515" s="172" t="s">
        <v>98</v>
      </c>
    </row>
    <row r="1516" spans="1:16" s="16" customFormat="1" ht="34.5" customHeight="1">
      <c r="A1516" s="162" t="s">
        <v>1583</v>
      </c>
      <c r="B1516" s="162" t="s">
        <v>91</v>
      </c>
      <c r="C1516" s="162" t="s">
        <v>250</v>
      </c>
      <c r="D1516" s="16" t="s">
        <v>1584</v>
      </c>
      <c r="E1516" s="163" t="s">
        <v>1585</v>
      </c>
      <c r="F1516" s="162" t="s">
        <v>1313</v>
      </c>
      <c r="G1516" s="164">
        <v>7</v>
      </c>
      <c r="H1516" s="165"/>
      <c r="I1516" s="165">
        <f>ROUND(G1516*H1516,2)</f>
        <v>0</v>
      </c>
      <c r="J1516" s="166">
        <v>0</v>
      </c>
      <c r="K1516" s="164">
        <f>G1516*J1516</f>
        <v>0</v>
      </c>
      <c r="L1516" s="166">
        <v>0</v>
      </c>
      <c r="M1516" s="164">
        <f>G1516*L1516</f>
        <v>0</v>
      </c>
      <c r="N1516" s="187" t="s">
        <v>2203</v>
      </c>
      <c r="O1516" s="167">
        <v>4</v>
      </c>
      <c r="P1516" s="16" t="s">
        <v>96</v>
      </c>
    </row>
    <row r="1517" spans="4:18" s="16" customFormat="1" ht="15.75" customHeight="1">
      <c r="D1517" s="168"/>
      <c r="E1517" s="168" t="s">
        <v>1294</v>
      </c>
      <c r="G1517" s="169"/>
      <c r="P1517" s="168" t="s">
        <v>96</v>
      </c>
      <c r="Q1517" s="168" t="s">
        <v>89</v>
      </c>
      <c r="R1517" s="168" t="s">
        <v>98</v>
      </c>
    </row>
    <row r="1518" spans="4:18" s="16" customFormat="1" ht="15.75" customHeight="1">
      <c r="D1518" s="168"/>
      <c r="E1518" s="168" t="s">
        <v>1295</v>
      </c>
      <c r="G1518" s="169"/>
      <c r="P1518" s="168" t="s">
        <v>96</v>
      </c>
      <c r="Q1518" s="168" t="s">
        <v>89</v>
      </c>
      <c r="R1518" s="168" t="s">
        <v>98</v>
      </c>
    </row>
    <row r="1519" spans="4:18" s="16" customFormat="1" ht="15.75" customHeight="1">
      <c r="D1519" s="168"/>
      <c r="E1519" s="168" t="s">
        <v>1445</v>
      </c>
      <c r="G1519" s="169"/>
      <c r="P1519" s="168" t="s">
        <v>96</v>
      </c>
      <c r="Q1519" s="168" t="s">
        <v>89</v>
      </c>
      <c r="R1519" s="168" t="s">
        <v>98</v>
      </c>
    </row>
    <row r="1520" spans="4:18" s="16" customFormat="1" ht="15.75" customHeight="1">
      <c r="D1520" s="170"/>
      <c r="E1520" s="170" t="s">
        <v>124</v>
      </c>
      <c r="G1520" s="171">
        <v>7</v>
      </c>
      <c r="P1520" s="170" t="s">
        <v>96</v>
      </c>
      <c r="Q1520" s="170" t="s">
        <v>96</v>
      </c>
      <c r="R1520" s="170" t="s">
        <v>98</v>
      </c>
    </row>
    <row r="1521" spans="4:18" s="16" customFormat="1" ht="15.75" customHeight="1">
      <c r="D1521" s="172"/>
      <c r="E1521" s="172" t="s">
        <v>101</v>
      </c>
      <c r="G1521" s="173">
        <v>7</v>
      </c>
      <c r="P1521" s="172" t="s">
        <v>96</v>
      </c>
      <c r="Q1521" s="172" t="s">
        <v>102</v>
      </c>
      <c r="R1521" s="172" t="s">
        <v>98</v>
      </c>
    </row>
    <row r="1522" spans="1:16" s="16" customFormat="1" ht="34.5" customHeight="1">
      <c r="A1522" s="162" t="s">
        <v>1586</v>
      </c>
      <c r="B1522" s="162" t="s">
        <v>91</v>
      </c>
      <c r="C1522" s="162" t="s">
        <v>250</v>
      </c>
      <c r="D1522" s="16" t="s">
        <v>1587</v>
      </c>
      <c r="E1522" s="163" t="s">
        <v>1588</v>
      </c>
      <c r="F1522" s="162" t="s">
        <v>1313</v>
      </c>
      <c r="G1522" s="164">
        <v>2</v>
      </c>
      <c r="H1522" s="165"/>
      <c r="I1522" s="165">
        <f>ROUND(G1522*H1522,2)</f>
        <v>0</v>
      </c>
      <c r="J1522" s="166">
        <v>0</v>
      </c>
      <c r="K1522" s="164">
        <f>G1522*J1522</f>
        <v>0</v>
      </c>
      <c r="L1522" s="166">
        <v>0</v>
      </c>
      <c r="M1522" s="164">
        <f>G1522*L1522</f>
        <v>0</v>
      </c>
      <c r="N1522" s="187" t="s">
        <v>2203</v>
      </c>
      <c r="O1522" s="167">
        <v>4</v>
      </c>
      <c r="P1522" s="16" t="s">
        <v>96</v>
      </c>
    </row>
    <row r="1523" spans="4:18" s="16" customFormat="1" ht="15.75" customHeight="1">
      <c r="D1523" s="168"/>
      <c r="E1523" s="168" t="s">
        <v>1294</v>
      </c>
      <c r="G1523" s="169"/>
      <c r="P1523" s="168" t="s">
        <v>96</v>
      </c>
      <c r="Q1523" s="168" t="s">
        <v>89</v>
      </c>
      <c r="R1523" s="168" t="s">
        <v>98</v>
      </c>
    </row>
    <row r="1524" spans="4:18" s="16" customFormat="1" ht="15.75" customHeight="1">
      <c r="D1524" s="168"/>
      <c r="E1524" s="168" t="s">
        <v>1295</v>
      </c>
      <c r="G1524" s="169"/>
      <c r="P1524" s="168" t="s">
        <v>96</v>
      </c>
      <c r="Q1524" s="168" t="s">
        <v>89</v>
      </c>
      <c r="R1524" s="168" t="s">
        <v>98</v>
      </c>
    </row>
    <row r="1525" spans="4:18" s="16" customFormat="1" ht="15.75" customHeight="1">
      <c r="D1525" s="168"/>
      <c r="E1525" s="168" t="s">
        <v>1445</v>
      </c>
      <c r="G1525" s="169"/>
      <c r="P1525" s="168" t="s">
        <v>96</v>
      </c>
      <c r="Q1525" s="168" t="s">
        <v>89</v>
      </c>
      <c r="R1525" s="168" t="s">
        <v>98</v>
      </c>
    </row>
    <row r="1526" spans="4:18" s="16" customFormat="1" ht="15.75" customHeight="1">
      <c r="D1526" s="170"/>
      <c r="E1526" s="170" t="s">
        <v>96</v>
      </c>
      <c r="G1526" s="171">
        <v>2</v>
      </c>
      <c r="P1526" s="170" t="s">
        <v>96</v>
      </c>
      <c r="Q1526" s="170" t="s">
        <v>96</v>
      </c>
      <c r="R1526" s="170" t="s">
        <v>98</v>
      </c>
    </row>
    <row r="1527" spans="4:18" s="16" customFormat="1" ht="15.75" customHeight="1">
      <c r="D1527" s="172"/>
      <c r="E1527" s="172" t="s">
        <v>101</v>
      </c>
      <c r="G1527" s="173">
        <v>2</v>
      </c>
      <c r="P1527" s="172" t="s">
        <v>96</v>
      </c>
      <c r="Q1527" s="172" t="s">
        <v>102</v>
      </c>
      <c r="R1527" s="172" t="s">
        <v>98</v>
      </c>
    </row>
    <row r="1528" spans="1:16" s="16" customFormat="1" ht="45" customHeight="1">
      <c r="A1528" s="162" t="s">
        <v>1589</v>
      </c>
      <c r="B1528" s="162" t="s">
        <v>91</v>
      </c>
      <c r="C1528" s="162" t="s">
        <v>250</v>
      </c>
      <c r="D1528" s="16" t="s">
        <v>1590</v>
      </c>
      <c r="E1528" s="163" t="s">
        <v>1591</v>
      </c>
      <c r="F1528" s="162" t="s">
        <v>1313</v>
      </c>
      <c r="G1528" s="164">
        <v>1</v>
      </c>
      <c r="H1528" s="165"/>
      <c r="I1528" s="165">
        <f>ROUND(G1528*H1528,2)</f>
        <v>0</v>
      </c>
      <c r="J1528" s="166">
        <v>0</v>
      </c>
      <c r="K1528" s="164">
        <f>G1528*J1528</f>
        <v>0</v>
      </c>
      <c r="L1528" s="166">
        <v>0</v>
      </c>
      <c r="M1528" s="164">
        <f>G1528*L1528</f>
        <v>0</v>
      </c>
      <c r="N1528" s="187" t="s">
        <v>2203</v>
      </c>
      <c r="O1528" s="167">
        <v>4</v>
      </c>
      <c r="P1528" s="16" t="s">
        <v>96</v>
      </c>
    </row>
    <row r="1529" spans="4:18" s="16" customFormat="1" ht="15.75" customHeight="1">
      <c r="D1529" s="168"/>
      <c r="E1529" s="168" t="s">
        <v>1294</v>
      </c>
      <c r="G1529" s="169"/>
      <c r="P1529" s="168" t="s">
        <v>96</v>
      </c>
      <c r="Q1529" s="168" t="s">
        <v>89</v>
      </c>
      <c r="R1529" s="168" t="s">
        <v>98</v>
      </c>
    </row>
    <row r="1530" spans="4:18" s="16" customFormat="1" ht="15.75" customHeight="1">
      <c r="D1530" s="168"/>
      <c r="E1530" s="168" t="s">
        <v>1295</v>
      </c>
      <c r="G1530" s="169"/>
      <c r="P1530" s="168" t="s">
        <v>96</v>
      </c>
      <c r="Q1530" s="168" t="s">
        <v>89</v>
      </c>
      <c r="R1530" s="168" t="s">
        <v>98</v>
      </c>
    </row>
    <row r="1531" spans="4:18" s="16" customFormat="1" ht="15.75" customHeight="1">
      <c r="D1531" s="168"/>
      <c r="E1531" s="168" t="s">
        <v>1445</v>
      </c>
      <c r="G1531" s="169"/>
      <c r="P1531" s="168" t="s">
        <v>96</v>
      </c>
      <c r="Q1531" s="168" t="s">
        <v>89</v>
      </c>
      <c r="R1531" s="168" t="s">
        <v>98</v>
      </c>
    </row>
    <row r="1532" spans="4:18" s="16" customFormat="1" ht="15.75" customHeight="1">
      <c r="D1532" s="170"/>
      <c r="E1532" s="170" t="s">
        <v>89</v>
      </c>
      <c r="G1532" s="171">
        <v>1</v>
      </c>
      <c r="P1532" s="170" t="s">
        <v>96</v>
      </c>
      <c r="Q1532" s="170" t="s">
        <v>96</v>
      </c>
      <c r="R1532" s="170" t="s">
        <v>98</v>
      </c>
    </row>
    <row r="1533" spans="4:18" s="16" customFormat="1" ht="15.75" customHeight="1">
      <c r="D1533" s="172"/>
      <c r="E1533" s="172" t="s">
        <v>101</v>
      </c>
      <c r="G1533" s="173">
        <v>1</v>
      </c>
      <c r="P1533" s="172" t="s">
        <v>96</v>
      </c>
      <c r="Q1533" s="172" t="s">
        <v>102</v>
      </c>
      <c r="R1533" s="172" t="s">
        <v>98</v>
      </c>
    </row>
    <row r="1534" spans="1:16" s="16" customFormat="1" ht="34.5" customHeight="1">
      <c r="A1534" s="162" t="s">
        <v>1592</v>
      </c>
      <c r="B1534" s="162" t="s">
        <v>91</v>
      </c>
      <c r="C1534" s="162" t="s">
        <v>250</v>
      </c>
      <c r="D1534" s="16" t="s">
        <v>1593</v>
      </c>
      <c r="E1534" s="163" t="s">
        <v>1594</v>
      </c>
      <c r="F1534" s="162" t="s">
        <v>1313</v>
      </c>
      <c r="G1534" s="164">
        <v>1</v>
      </c>
      <c r="H1534" s="165"/>
      <c r="I1534" s="165">
        <f>ROUND(G1534*H1534,2)</f>
        <v>0</v>
      </c>
      <c r="J1534" s="166">
        <v>0</v>
      </c>
      <c r="K1534" s="164">
        <f>G1534*J1534</f>
        <v>0</v>
      </c>
      <c r="L1534" s="166">
        <v>0</v>
      </c>
      <c r="M1534" s="164">
        <f>G1534*L1534</f>
        <v>0</v>
      </c>
      <c r="N1534" s="187" t="s">
        <v>2203</v>
      </c>
      <c r="O1534" s="167">
        <v>4</v>
      </c>
      <c r="P1534" s="16" t="s">
        <v>96</v>
      </c>
    </row>
    <row r="1535" spans="4:18" s="16" customFormat="1" ht="15.75" customHeight="1">
      <c r="D1535" s="168"/>
      <c r="E1535" s="168" t="s">
        <v>1294</v>
      </c>
      <c r="G1535" s="169"/>
      <c r="P1535" s="168" t="s">
        <v>96</v>
      </c>
      <c r="Q1535" s="168" t="s">
        <v>89</v>
      </c>
      <c r="R1535" s="168" t="s">
        <v>98</v>
      </c>
    </row>
    <row r="1536" spans="4:18" s="16" customFormat="1" ht="15.75" customHeight="1">
      <c r="D1536" s="168"/>
      <c r="E1536" s="168" t="s">
        <v>1295</v>
      </c>
      <c r="G1536" s="169"/>
      <c r="P1536" s="168" t="s">
        <v>96</v>
      </c>
      <c r="Q1536" s="168" t="s">
        <v>89</v>
      </c>
      <c r="R1536" s="168" t="s">
        <v>98</v>
      </c>
    </row>
    <row r="1537" spans="4:18" s="16" customFormat="1" ht="15.75" customHeight="1">
      <c r="D1537" s="168"/>
      <c r="E1537" s="168" t="s">
        <v>1445</v>
      </c>
      <c r="G1537" s="169"/>
      <c r="P1537" s="168" t="s">
        <v>96</v>
      </c>
      <c r="Q1537" s="168" t="s">
        <v>89</v>
      </c>
      <c r="R1537" s="168" t="s">
        <v>98</v>
      </c>
    </row>
    <row r="1538" spans="4:18" s="16" customFormat="1" ht="15.75" customHeight="1">
      <c r="D1538" s="170"/>
      <c r="E1538" s="170" t="s">
        <v>89</v>
      </c>
      <c r="G1538" s="171">
        <v>1</v>
      </c>
      <c r="P1538" s="170" t="s">
        <v>96</v>
      </c>
      <c r="Q1538" s="170" t="s">
        <v>96</v>
      </c>
      <c r="R1538" s="170" t="s">
        <v>98</v>
      </c>
    </row>
    <row r="1539" spans="4:18" s="16" customFormat="1" ht="15.75" customHeight="1">
      <c r="D1539" s="172"/>
      <c r="E1539" s="172" t="s">
        <v>101</v>
      </c>
      <c r="G1539" s="173">
        <v>1</v>
      </c>
      <c r="P1539" s="172" t="s">
        <v>96</v>
      </c>
      <c r="Q1539" s="172" t="s">
        <v>102</v>
      </c>
      <c r="R1539" s="172" t="s">
        <v>98</v>
      </c>
    </row>
    <row r="1540" spans="1:16" s="16" customFormat="1" ht="34.5" customHeight="1">
      <c r="A1540" s="162" t="s">
        <v>1595</v>
      </c>
      <c r="B1540" s="162" t="s">
        <v>91</v>
      </c>
      <c r="C1540" s="162" t="s">
        <v>250</v>
      </c>
      <c r="D1540" s="16" t="s">
        <v>1596</v>
      </c>
      <c r="E1540" s="163" t="s">
        <v>1597</v>
      </c>
      <c r="F1540" s="162" t="s">
        <v>1313</v>
      </c>
      <c r="G1540" s="164">
        <v>1</v>
      </c>
      <c r="H1540" s="165"/>
      <c r="I1540" s="165">
        <f>ROUND(G1540*H1540,2)</f>
        <v>0</v>
      </c>
      <c r="J1540" s="166">
        <v>0</v>
      </c>
      <c r="K1540" s="164">
        <f>G1540*J1540</f>
        <v>0</v>
      </c>
      <c r="L1540" s="166">
        <v>0</v>
      </c>
      <c r="M1540" s="164">
        <f>G1540*L1540</f>
        <v>0</v>
      </c>
      <c r="N1540" s="187" t="s">
        <v>2203</v>
      </c>
      <c r="O1540" s="167">
        <v>4</v>
      </c>
      <c r="P1540" s="16" t="s">
        <v>96</v>
      </c>
    </row>
    <row r="1541" spans="4:18" s="16" customFormat="1" ht="15.75" customHeight="1">
      <c r="D1541" s="168"/>
      <c r="E1541" s="168" t="s">
        <v>1294</v>
      </c>
      <c r="G1541" s="169"/>
      <c r="P1541" s="168" t="s">
        <v>96</v>
      </c>
      <c r="Q1541" s="168" t="s">
        <v>89</v>
      </c>
      <c r="R1541" s="168" t="s">
        <v>98</v>
      </c>
    </row>
    <row r="1542" spans="4:18" s="16" customFormat="1" ht="15.75" customHeight="1">
      <c r="D1542" s="168"/>
      <c r="E1542" s="168" t="s">
        <v>1295</v>
      </c>
      <c r="G1542" s="169"/>
      <c r="P1542" s="168" t="s">
        <v>96</v>
      </c>
      <c r="Q1542" s="168" t="s">
        <v>89</v>
      </c>
      <c r="R1542" s="168" t="s">
        <v>98</v>
      </c>
    </row>
    <row r="1543" spans="4:18" s="16" customFormat="1" ht="15.75" customHeight="1">
      <c r="D1543" s="168"/>
      <c r="E1543" s="168" t="s">
        <v>1445</v>
      </c>
      <c r="G1543" s="169"/>
      <c r="P1543" s="168" t="s">
        <v>96</v>
      </c>
      <c r="Q1543" s="168" t="s">
        <v>89</v>
      </c>
      <c r="R1543" s="168" t="s">
        <v>98</v>
      </c>
    </row>
    <row r="1544" spans="4:18" s="16" customFormat="1" ht="15.75" customHeight="1">
      <c r="D1544" s="170"/>
      <c r="E1544" s="170" t="s">
        <v>89</v>
      </c>
      <c r="G1544" s="171">
        <v>1</v>
      </c>
      <c r="P1544" s="170" t="s">
        <v>96</v>
      </c>
      <c r="Q1544" s="170" t="s">
        <v>96</v>
      </c>
      <c r="R1544" s="170" t="s">
        <v>98</v>
      </c>
    </row>
    <row r="1545" spans="4:18" s="16" customFormat="1" ht="15.75" customHeight="1">
      <c r="D1545" s="172"/>
      <c r="E1545" s="172" t="s">
        <v>101</v>
      </c>
      <c r="G1545" s="173">
        <v>1</v>
      </c>
      <c r="P1545" s="172" t="s">
        <v>96</v>
      </c>
      <c r="Q1545" s="172" t="s">
        <v>102</v>
      </c>
      <c r="R1545" s="172" t="s">
        <v>98</v>
      </c>
    </row>
    <row r="1546" spans="1:16" s="16" customFormat="1" ht="34.5" customHeight="1">
      <c r="A1546" s="162" t="s">
        <v>1598</v>
      </c>
      <c r="B1546" s="162" t="s">
        <v>91</v>
      </c>
      <c r="C1546" s="162" t="s">
        <v>250</v>
      </c>
      <c r="D1546" s="16" t="s">
        <v>1599</v>
      </c>
      <c r="E1546" s="163" t="s">
        <v>1600</v>
      </c>
      <c r="F1546" s="162" t="s">
        <v>1313</v>
      </c>
      <c r="G1546" s="164">
        <v>1</v>
      </c>
      <c r="H1546" s="165"/>
      <c r="I1546" s="165">
        <f>ROUND(G1546*H1546,2)</f>
        <v>0</v>
      </c>
      <c r="J1546" s="166">
        <v>0</v>
      </c>
      <c r="K1546" s="164">
        <f>G1546*J1546</f>
        <v>0</v>
      </c>
      <c r="L1546" s="166">
        <v>0</v>
      </c>
      <c r="M1546" s="164">
        <f>G1546*L1546</f>
        <v>0</v>
      </c>
      <c r="N1546" s="187" t="s">
        <v>2203</v>
      </c>
      <c r="O1546" s="167">
        <v>4</v>
      </c>
      <c r="P1546" s="16" t="s">
        <v>96</v>
      </c>
    </row>
    <row r="1547" spans="4:18" s="16" customFormat="1" ht="15.75" customHeight="1">
      <c r="D1547" s="168"/>
      <c r="E1547" s="168" t="s">
        <v>1294</v>
      </c>
      <c r="G1547" s="169"/>
      <c r="P1547" s="168" t="s">
        <v>96</v>
      </c>
      <c r="Q1547" s="168" t="s">
        <v>89</v>
      </c>
      <c r="R1547" s="168" t="s">
        <v>98</v>
      </c>
    </row>
    <row r="1548" spans="4:18" s="16" customFormat="1" ht="15.75" customHeight="1">
      <c r="D1548" s="168"/>
      <c r="E1548" s="168" t="s">
        <v>1295</v>
      </c>
      <c r="G1548" s="169"/>
      <c r="P1548" s="168" t="s">
        <v>96</v>
      </c>
      <c r="Q1548" s="168" t="s">
        <v>89</v>
      </c>
      <c r="R1548" s="168" t="s">
        <v>98</v>
      </c>
    </row>
    <row r="1549" spans="4:18" s="16" customFormat="1" ht="15.75" customHeight="1">
      <c r="D1549" s="168"/>
      <c r="E1549" s="168" t="s">
        <v>1445</v>
      </c>
      <c r="G1549" s="169"/>
      <c r="P1549" s="168" t="s">
        <v>96</v>
      </c>
      <c r="Q1549" s="168" t="s">
        <v>89</v>
      </c>
      <c r="R1549" s="168" t="s">
        <v>98</v>
      </c>
    </row>
    <row r="1550" spans="4:18" s="16" customFormat="1" ht="15.75" customHeight="1">
      <c r="D1550" s="170"/>
      <c r="E1550" s="170" t="s">
        <v>89</v>
      </c>
      <c r="G1550" s="171">
        <v>1</v>
      </c>
      <c r="P1550" s="170" t="s">
        <v>96</v>
      </c>
      <c r="Q1550" s="170" t="s">
        <v>96</v>
      </c>
      <c r="R1550" s="170" t="s">
        <v>98</v>
      </c>
    </row>
    <row r="1551" spans="4:18" s="16" customFormat="1" ht="15.75" customHeight="1">
      <c r="D1551" s="172"/>
      <c r="E1551" s="172" t="s">
        <v>101</v>
      </c>
      <c r="G1551" s="173">
        <v>1</v>
      </c>
      <c r="P1551" s="172" t="s">
        <v>96</v>
      </c>
      <c r="Q1551" s="172" t="s">
        <v>102</v>
      </c>
      <c r="R1551" s="172" t="s">
        <v>98</v>
      </c>
    </row>
    <row r="1552" spans="1:16" s="16" customFormat="1" ht="24" customHeight="1">
      <c r="A1552" s="162" t="s">
        <v>1601</v>
      </c>
      <c r="B1552" s="162" t="s">
        <v>91</v>
      </c>
      <c r="C1552" s="162" t="s">
        <v>250</v>
      </c>
      <c r="D1552" s="16" t="s">
        <v>1602</v>
      </c>
      <c r="E1552" s="163" t="s">
        <v>1603</v>
      </c>
      <c r="F1552" s="162" t="s">
        <v>1313</v>
      </c>
      <c r="G1552" s="164">
        <v>2</v>
      </c>
      <c r="H1552" s="165"/>
      <c r="I1552" s="165">
        <f>ROUND(G1552*H1552,2)</f>
        <v>0</v>
      </c>
      <c r="J1552" s="166">
        <v>0</v>
      </c>
      <c r="K1552" s="164">
        <f>G1552*J1552</f>
        <v>0</v>
      </c>
      <c r="L1552" s="166">
        <v>0</v>
      </c>
      <c r="M1552" s="164">
        <f>G1552*L1552</f>
        <v>0</v>
      </c>
      <c r="N1552" s="187" t="s">
        <v>2203</v>
      </c>
      <c r="O1552" s="167">
        <v>4</v>
      </c>
      <c r="P1552" s="16" t="s">
        <v>96</v>
      </c>
    </row>
    <row r="1553" spans="4:18" s="16" customFormat="1" ht="15.75" customHeight="1">
      <c r="D1553" s="168"/>
      <c r="E1553" s="168" t="s">
        <v>1294</v>
      </c>
      <c r="G1553" s="169"/>
      <c r="P1553" s="168" t="s">
        <v>96</v>
      </c>
      <c r="Q1553" s="168" t="s">
        <v>89</v>
      </c>
      <c r="R1553" s="168" t="s">
        <v>98</v>
      </c>
    </row>
    <row r="1554" spans="4:18" s="16" customFormat="1" ht="15.75" customHeight="1">
      <c r="D1554" s="168"/>
      <c r="E1554" s="168" t="s">
        <v>1295</v>
      </c>
      <c r="G1554" s="169"/>
      <c r="P1554" s="168" t="s">
        <v>96</v>
      </c>
      <c r="Q1554" s="168" t="s">
        <v>89</v>
      </c>
      <c r="R1554" s="168" t="s">
        <v>98</v>
      </c>
    </row>
    <row r="1555" spans="4:18" s="16" customFormat="1" ht="15.75" customHeight="1">
      <c r="D1555" s="168"/>
      <c r="E1555" s="168" t="s">
        <v>1445</v>
      </c>
      <c r="G1555" s="169"/>
      <c r="P1555" s="168" t="s">
        <v>96</v>
      </c>
      <c r="Q1555" s="168" t="s">
        <v>89</v>
      </c>
      <c r="R1555" s="168" t="s">
        <v>98</v>
      </c>
    </row>
    <row r="1556" spans="4:18" s="16" customFormat="1" ht="15.75" customHeight="1">
      <c r="D1556" s="170"/>
      <c r="E1556" s="170" t="s">
        <v>96</v>
      </c>
      <c r="G1556" s="171">
        <v>2</v>
      </c>
      <c r="P1556" s="170" t="s">
        <v>96</v>
      </c>
      <c r="Q1556" s="170" t="s">
        <v>96</v>
      </c>
      <c r="R1556" s="170" t="s">
        <v>98</v>
      </c>
    </row>
    <row r="1557" spans="4:18" s="16" customFormat="1" ht="15.75" customHeight="1">
      <c r="D1557" s="172"/>
      <c r="E1557" s="172" t="s">
        <v>101</v>
      </c>
      <c r="G1557" s="173">
        <v>2</v>
      </c>
      <c r="P1557" s="172" t="s">
        <v>96</v>
      </c>
      <c r="Q1557" s="172" t="s">
        <v>102</v>
      </c>
      <c r="R1557" s="172" t="s">
        <v>98</v>
      </c>
    </row>
    <row r="1558" spans="1:16" s="16" customFormat="1" ht="24" customHeight="1">
      <c r="A1558" s="162" t="s">
        <v>1604</v>
      </c>
      <c r="B1558" s="162" t="s">
        <v>91</v>
      </c>
      <c r="C1558" s="162" t="s">
        <v>250</v>
      </c>
      <c r="D1558" s="16" t="s">
        <v>1605</v>
      </c>
      <c r="E1558" s="163" t="s">
        <v>1606</v>
      </c>
      <c r="F1558" s="162" t="s">
        <v>1313</v>
      </c>
      <c r="G1558" s="164">
        <v>2</v>
      </c>
      <c r="H1558" s="165"/>
      <c r="I1558" s="165">
        <f>ROUND(G1558*H1558,2)</f>
        <v>0</v>
      </c>
      <c r="J1558" s="166">
        <v>0</v>
      </c>
      <c r="K1558" s="164">
        <f>G1558*J1558</f>
        <v>0</v>
      </c>
      <c r="L1558" s="166">
        <v>0</v>
      </c>
      <c r="M1558" s="164">
        <f>G1558*L1558</f>
        <v>0</v>
      </c>
      <c r="N1558" s="187" t="s">
        <v>2203</v>
      </c>
      <c r="O1558" s="167">
        <v>4</v>
      </c>
      <c r="P1558" s="16" t="s">
        <v>96</v>
      </c>
    </row>
    <row r="1559" spans="4:18" s="16" customFormat="1" ht="15.75" customHeight="1">
      <c r="D1559" s="168"/>
      <c r="E1559" s="168" t="s">
        <v>1294</v>
      </c>
      <c r="G1559" s="169"/>
      <c r="P1559" s="168" t="s">
        <v>96</v>
      </c>
      <c r="Q1559" s="168" t="s">
        <v>89</v>
      </c>
      <c r="R1559" s="168" t="s">
        <v>98</v>
      </c>
    </row>
    <row r="1560" spans="4:18" s="16" customFormat="1" ht="15.75" customHeight="1">
      <c r="D1560" s="168"/>
      <c r="E1560" s="168" t="s">
        <v>1295</v>
      </c>
      <c r="G1560" s="169"/>
      <c r="P1560" s="168" t="s">
        <v>96</v>
      </c>
      <c r="Q1560" s="168" t="s">
        <v>89</v>
      </c>
      <c r="R1560" s="168" t="s">
        <v>98</v>
      </c>
    </row>
    <row r="1561" spans="4:18" s="16" customFormat="1" ht="15.75" customHeight="1">
      <c r="D1561" s="168"/>
      <c r="E1561" s="168" t="s">
        <v>1445</v>
      </c>
      <c r="G1561" s="169"/>
      <c r="P1561" s="168" t="s">
        <v>96</v>
      </c>
      <c r="Q1561" s="168" t="s">
        <v>89</v>
      </c>
      <c r="R1561" s="168" t="s">
        <v>98</v>
      </c>
    </row>
    <row r="1562" spans="4:18" s="16" customFormat="1" ht="15.75" customHeight="1">
      <c r="D1562" s="170"/>
      <c r="E1562" s="170" t="s">
        <v>96</v>
      </c>
      <c r="G1562" s="171">
        <v>2</v>
      </c>
      <c r="P1562" s="170" t="s">
        <v>96</v>
      </c>
      <c r="Q1562" s="170" t="s">
        <v>96</v>
      </c>
      <c r="R1562" s="170" t="s">
        <v>98</v>
      </c>
    </row>
    <row r="1563" spans="4:18" s="16" customFormat="1" ht="15.75" customHeight="1">
      <c r="D1563" s="172"/>
      <c r="E1563" s="172" t="s">
        <v>101</v>
      </c>
      <c r="G1563" s="173">
        <v>2</v>
      </c>
      <c r="P1563" s="172" t="s">
        <v>96</v>
      </c>
      <c r="Q1563" s="172" t="s">
        <v>102</v>
      </c>
      <c r="R1563" s="172" t="s">
        <v>98</v>
      </c>
    </row>
    <row r="1564" spans="1:16" s="16" customFormat="1" ht="24" customHeight="1">
      <c r="A1564" s="162" t="s">
        <v>1607</v>
      </c>
      <c r="B1564" s="162" t="s">
        <v>91</v>
      </c>
      <c r="C1564" s="162" t="s">
        <v>250</v>
      </c>
      <c r="D1564" s="16" t="s">
        <v>1608</v>
      </c>
      <c r="E1564" s="163" t="s">
        <v>1609</v>
      </c>
      <c r="F1564" s="162" t="s">
        <v>1313</v>
      </c>
      <c r="G1564" s="164">
        <v>1</v>
      </c>
      <c r="H1564" s="165"/>
      <c r="I1564" s="165">
        <f>ROUND(G1564*H1564,2)</f>
        <v>0</v>
      </c>
      <c r="J1564" s="166">
        <v>0</v>
      </c>
      <c r="K1564" s="164">
        <f>G1564*J1564</f>
        <v>0</v>
      </c>
      <c r="L1564" s="166">
        <v>0</v>
      </c>
      <c r="M1564" s="164">
        <f>G1564*L1564</f>
        <v>0</v>
      </c>
      <c r="N1564" s="187" t="s">
        <v>2203</v>
      </c>
      <c r="O1564" s="167">
        <v>4</v>
      </c>
      <c r="P1564" s="16" t="s">
        <v>96</v>
      </c>
    </row>
    <row r="1565" spans="4:18" s="16" customFormat="1" ht="15.75" customHeight="1">
      <c r="D1565" s="168"/>
      <c r="E1565" s="168" t="s">
        <v>1294</v>
      </c>
      <c r="G1565" s="169"/>
      <c r="P1565" s="168" t="s">
        <v>96</v>
      </c>
      <c r="Q1565" s="168" t="s">
        <v>89</v>
      </c>
      <c r="R1565" s="168" t="s">
        <v>98</v>
      </c>
    </row>
    <row r="1566" spans="4:18" s="16" customFormat="1" ht="15.75" customHeight="1">
      <c r="D1566" s="168"/>
      <c r="E1566" s="168" t="s">
        <v>1295</v>
      </c>
      <c r="G1566" s="169"/>
      <c r="P1566" s="168" t="s">
        <v>96</v>
      </c>
      <c r="Q1566" s="168" t="s">
        <v>89</v>
      </c>
      <c r="R1566" s="168" t="s">
        <v>98</v>
      </c>
    </row>
    <row r="1567" spans="4:18" s="16" customFormat="1" ht="15.75" customHeight="1">
      <c r="D1567" s="168"/>
      <c r="E1567" s="168" t="s">
        <v>1445</v>
      </c>
      <c r="G1567" s="169"/>
      <c r="P1567" s="168" t="s">
        <v>96</v>
      </c>
      <c r="Q1567" s="168" t="s">
        <v>89</v>
      </c>
      <c r="R1567" s="168" t="s">
        <v>98</v>
      </c>
    </row>
    <row r="1568" spans="4:18" s="16" customFormat="1" ht="15.75" customHeight="1">
      <c r="D1568" s="170"/>
      <c r="E1568" s="170" t="s">
        <v>89</v>
      </c>
      <c r="G1568" s="171">
        <v>1</v>
      </c>
      <c r="P1568" s="170" t="s">
        <v>96</v>
      </c>
      <c r="Q1568" s="170" t="s">
        <v>96</v>
      </c>
      <c r="R1568" s="170" t="s">
        <v>98</v>
      </c>
    </row>
    <row r="1569" spans="4:18" s="16" customFormat="1" ht="15.75" customHeight="1">
      <c r="D1569" s="172"/>
      <c r="E1569" s="172" t="s">
        <v>101</v>
      </c>
      <c r="G1569" s="173">
        <v>1</v>
      </c>
      <c r="P1569" s="172" t="s">
        <v>96</v>
      </c>
      <c r="Q1569" s="172" t="s">
        <v>102</v>
      </c>
      <c r="R1569" s="172" t="s">
        <v>98</v>
      </c>
    </row>
    <row r="1570" spans="1:16" s="16" customFormat="1" ht="24" customHeight="1">
      <c r="A1570" s="162" t="s">
        <v>1610</v>
      </c>
      <c r="B1570" s="162" t="s">
        <v>91</v>
      </c>
      <c r="C1570" s="162" t="s">
        <v>250</v>
      </c>
      <c r="D1570" s="16" t="s">
        <v>1611</v>
      </c>
      <c r="E1570" s="163" t="s">
        <v>1612</v>
      </c>
      <c r="F1570" s="162" t="s">
        <v>1313</v>
      </c>
      <c r="G1570" s="164">
        <v>1</v>
      </c>
      <c r="H1570" s="165"/>
      <c r="I1570" s="165">
        <f>ROUND(G1570*H1570,2)</f>
        <v>0</v>
      </c>
      <c r="J1570" s="166">
        <v>0</v>
      </c>
      <c r="K1570" s="164">
        <f>G1570*J1570</f>
        <v>0</v>
      </c>
      <c r="L1570" s="166">
        <v>0</v>
      </c>
      <c r="M1570" s="164">
        <f>G1570*L1570</f>
        <v>0</v>
      </c>
      <c r="N1570" s="187" t="s">
        <v>2203</v>
      </c>
      <c r="O1570" s="167">
        <v>4</v>
      </c>
      <c r="P1570" s="16" t="s">
        <v>96</v>
      </c>
    </row>
    <row r="1571" spans="4:18" s="16" customFormat="1" ht="15.75" customHeight="1">
      <c r="D1571" s="168"/>
      <c r="E1571" s="168" t="s">
        <v>1294</v>
      </c>
      <c r="G1571" s="169"/>
      <c r="P1571" s="168" t="s">
        <v>96</v>
      </c>
      <c r="Q1571" s="168" t="s">
        <v>89</v>
      </c>
      <c r="R1571" s="168" t="s">
        <v>98</v>
      </c>
    </row>
    <row r="1572" spans="4:18" s="16" customFormat="1" ht="15.75" customHeight="1">
      <c r="D1572" s="168"/>
      <c r="E1572" s="168" t="s">
        <v>1295</v>
      </c>
      <c r="G1572" s="169"/>
      <c r="P1572" s="168" t="s">
        <v>96</v>
      </c>
      <c r="Q1572" s="168" t="s">
        <v>89</v>
      </c>
      <c r="R1572" s="168" t="s">
        <v>98</v>
      </c>
    </row>
    <row r="1573" spans="4:18" s="16" customFormat="1" ht="15.75" customHeight="1">
      <c r="D1573" s="168"/>
      <c r="E1573" s="168" t="s">
        <v>1445</v>
      </c>
      <c r="G1573" s="169"/>
      <c r="P1573" s="168" t="s">
        <v>96</v>
      </c>
      <c r="Q1573" s="168" t="s">
        <v>89</v>
      </c>
      <c r="R1573" s="168" t="s">
        <v>98</v>
      </c>
    </row>
    <row r="1574" spans="4:18" s="16" customFormat="1" ht="15.75" customHeight="1">
      <c r="D1574" s="170"/>
      <c r="E1574" s="170" t="s">
        <v>89</v>
      </c>
      <c r="G1574" s="171">
        <v>1</v>
      </c>
      <c r="P1574" s="170" t="s">
        <v>96</v>
      </c>
      <c r="Q1574" s="170" t="s">
        <v>96</v>
      </c>
      <c r="R1574" s="170" t="s">
        <v>98</v>
      </c>
    </row>
    <row r="1575" spans="4:18" s="16" customFormat="1" ht="15.75" customHeight="1">
      <c r="D1575" s="172"/>
      <c r="E1575" s="172" t="s">
        <v>101</v>
      </c>
      <c r="G1575" s="173">
        <v>1</v>
      </c>
      <c r="P1575" s="172" t="s">
        <v>96</v>
      </c>
      <c r="Q1575" s="172" t="s">
        <v>102</v>
      </c>
      <c r="R1575" s="172" t="s">
        <v>98</v>
      </c>
    </row>
    <row r="1576" spans="1:16" s="16" customFormat="1" ht="24" customHeight="1">
      <c r="A1576" s="162" t="s">
        <v>1613</v>
      </c>
      <c r="B1576" s="162" t="s">
        <v>91</v>
      </c>
      <c r="C1576" s="162" t="s">
        <v>250</v>
      </c>
      <c r="D1576" s="16" t="s">
        <v>1614</v>
      </c>
      <c r="E1576" s="163" t="s">
        <v>1615</v>
      </c>
      <c r="F1576" s="162" t="s">
        <v>1313</v>
      </c>
      <c r="G1576" s="164">
        <v>3</v>
      </c>
      <c r="H1576" s="165"/>
      <c r="I1576" s="165">
        <f>ROUND(G1576*H1576,2)</f>
        <v>0</v>
      </c>
      <c r="J1576" s="166">
        <v>0</v>
      </c>
      <c r="K1576" s="164">
        <f>G1576*J1576</f>
        <v>0</v>
      </c>
      <c r="L1576" s="166">
        <v>0</v>
      </c>
      <c r="M1576" s="164">
        <f>G1576*L1576</f>
        <v>0</v>
      </c>
      <c r="N1576" s="187" t="s">
        <v>2203</v>
      </c>
      <c r="O1576" s="167">
        <v>4</v>
      </c>
      <c r="P1576" s="16" t="s">
        <v>96</v>
      </c>
    </row>
    <row r="1577" spans="4:18" s="16" customFormat="1" ht="15.75" customHeight="1">
      <c r="D1577" s="168"/>
      <c r="E1577" s="168" t="s">
        <v>1294</v>
      </c>
      <c r="G1577" s="169"/>
      <c r="P1577" s="168" t="s">
        <v>96</v>
      </c>
      <c r="Q1577" s="168" t="s">
        <v>89</v>
      </c>
      <c r="R1577" s="168" t="s">
        <v>98</v>
      </c>
    </row>
    <row r="1578" spans="4:18" s="16" customFormat="1" ht="15.75" customHeight="1">
      <c r="D1578" s="168"/>
      <c r="E1578" s="168" t="s">
        <v>1295</v>
      </c>
      <c r="G1578" s="169"/>
      <c r="P1578" s="168" t="s">
        <v>96</v>
      </c>
      <c r="Q1578" s="168" t="s">
        <v>89</v>
      </c>
      <c r="R1578" s="168" t="s">
        <v>98</v>
      </c>
    </row>
    <row r="1579" spans="4:18" s="16" customFormat="1" ht="15.75" customHeight="1">
      <c r="D1579" s="168"/>
      <c r="E1579" s="168" t="s">
        <v>1445</v>
      </c>
      <c r="G1579" s="169"/>
      <c r="P1579" s="168" t="s">
        <v>96</v>
      </c>
      <c r="Q1579" s="168" t="s">
        <v>89</v>
      </c>
      <c r="R1579" s="168" t="s">
        <v>98</v>
      </c>
    </row>
    <row r="1580" spans="4:18" s="16" customFormat="1" ht="15.75" customHeight="1">
      <c r="D1580" s="170"/>
      <c r="E1580" s="170" t="s">
        <v>105</v>
      </c>
      <c r="G1580" s="171">
        <v>3</v>
      </c>
      <c r="P1580" s="170" t="s">
        <v>96</v>
      </c>
      <c r="Q1580" s="170" t="s">
        <v>96</v>
      </c>
      <c r="R1580" s="170" t="s">
        <v>98</v>
      </c>
    </row>
    <row r="1581" spans="4:18" s="16" customFormat="1" ht="15.75" customHeight="1">
      <c r="D1581" s="172"/>
      <c r="E1581" s="172" t="s">
        <v>101</v>
      </c>
      <c r="G1581" s="173">
        <v>3</v>
      </c>
      <c r="P1581" s="172" t="s">
        <v>96</v>
      </c>
      <c r="Q1581" s="172" t="s">
        <v>102</v>
      </c>
      <c r="R1581" s="172" t="s">
        <v>98</v>
      </c>
    </row>
    <row r="1582" spans="1:16" s="16" customFormat="1" ht="24" customHeight="1">
      <c r="A1582" s="162" t="s">
        <v>1616</v>
      </c>
      <c r="B1582" s="162" t="s">
        <v>91</v>
      </c>
      <c r="C1582" s="162" t="s">
        <v>250</v>
      </c>
      <c r="D1582" s="16" t="s">
        <v>1617</v>
      </c>
      <c r="E1582" s="163" t="s">
        <v>1618</v>
      </c>
      <c r="F1582" s="162" t="s">
        <v>1313</v>
      </c>
      <c r="G1582" s="164">
        <v>1</v>
      </c>
      <c r="H1582" s="165"/>
      <c r="I1582" s="165">
        <f>ROUND(G1582*H1582,2)</f>
        <v>0</v>
      </c>
      <c r="J1582" s="166">
        <v>0</v>
      </c>
      <c r="K1582" s="164">
        <f>G1582*J1582</f>
        <v>0</v>
      </c>
      <c r="L1582" s="166">
        <v>0</v>
      </c>
      <c r="M1582" s="164">
        <f>G1582*L1582</f>
        <v>0</v>
      </c>
      <c r="N1582" s="187" t="s">
        <v>2203</v>
      </c>
      <c r="O1582" s="167">
        <v>4</v>
      </c>
      <c r="P1582" s="16" t="s">
        <v>96</v>
      </c>
    </row>
    <row r="1583" spans="4:18" s="16" customFormat="1" ht="15.75" customHeight="1">
      <c r="D1583" s="168"/>
      <c r="E1583" s="168" t="s">
        <v>1294</v>
      </c>
      <c r="G1583" s="169"/>
      <c r="P1583" s="168" t="s">
        <v>96</v>
      </c>
      <c r="Q1583" s="168" t="s">
        <v>89</v>
      </c>
      <c r="R1583" s="168" t="s">
        <v>98</v>
      </c>
    </row>
    <row r="1584" spans="4:18" s="16" customFormat="1" ht="15.75" customHeight="1">
      <c r="D1584" s="168"/>
      <c r="E1584" s="168" t="s">
        <v>1295</v>
      </c>
      <c r="G1584" s="169"/>
      <c r="P1584" s="168" t="s">
        <v>96</v>
      </c>
      <c r="Q1584" s="168" t="s">
        <v>89</v>
      </c>
      <c r="R1584" s="168" t="s">
        <v>98</v>
      </c>
    </row>
    <row r="1585" spans="4:18" s="16" customFormat="1" ht="15.75" customHeight="1">
      <c r="D1585" s="168"/>
      <c r="E1585" s="168" t="s">
        <v>1445</v>
      </c>
      <c r="G1585" s="169"/>
      <c r="P1585" s="168" t="s">
        <v>96</v>
      </c>
      <c r="Q1585" s="168" t="s">
        <v>89</v>
      </c>
      <c r="R1585" s="168" t="s">
        <v>98</v>
      </c>
    </row>
    <row r="1586" spans="4:18" s="16" customFormat="1" ht="15.75" customHeight="1">
      <c r="D1586" s="170"/>
      <c r="E1586" s="170" t="s">
        <v>89</v>
      </c>
      <c r="G1586" s="171">
        <v>1</v>
      </c>
      <c r="P1586" s="170" t="s">
        <v>96</v>
      </c>
      <c r="Q1586" s="170" t="s">
        <v>96</v>
      </c>
      <c r="R1586" s="170" t="s">
        <v>98</v>
      </c>
    </row>
    <row r="1587" spans="4:18" s="16" customFormat="1" ht="15.75" customHeight="1">
      <c r="D1587" s="172"/>
      <c r="E1587" s="172" t="s">
        <v>101</v>
      </c>
      <c r="G1587" s="173">
        <v>1</v>
      </c>
      <c r="P1587" s="172" t="s">
        <v>96</v>
      </c>
      <c r="Q1587" s="172" t="s">
        <v>102</v>
      </c>
      <c r="R1587" s="172" t="s">
        <v>98</v>
      </c>
    </row>
    <row r="1588" spans="1:16" s="16" customFormat="1" ht="24" customHeight="1">
      <c r="A1588" s="162" t="s">
        <v>1619</v>
      </c>
      <c r="B1588" s="162" t="s">
        <v>91</v>
      </c>
      <c r="C1588" s="162" t="s">
        <v>250</v>
      </c>
      <c r="D1588" s="16" t="s">
        <v>1620</v>
      </c>
      <c r="E1588" s="163" t="s">
        <v>1621</v>
      </c>
      <c r="F1588" s="162" t="s">
        <v>1313</v>
      </c>
      <c r="G1588" s="164">
        <v>1</v>
      </c>
      <c r="H1588" s="165"/>
      <c r="I1588" s="165">
        <f>ROUND(G1588*H1588,2)</f>
        <v>0</v>
      </c>
      <c r="J1588" s="166">
        <v>0</v>
      </c>
      <c r="K1588" s="164">
        <f>G1588*J1588</f>
        <v>0</v>
      </c>
      <c r="L1588" s="166">
        <v>0</v>
      </c>
      <c r="M1588" s="164">
        <f>G1588*L1588</f>
        <v>0</v>
      </c>
      <c r="N1588" s="187" t="s">
        <v>2203</v>
      </c>
      <c r="O1588" s="167">
        <v>4</v>
      </c>
      <c r="P1588" s="16" t="s">
        <v>96</v>
      </c>
    </row>
    <row r="1589" spans="4:18" s="16" customFormat="1" ht="15.75" customHeight="1">
      <c r="D1589" s="168"/>
      <c r="E1589" s="168" t="s">
        <v>1294</v>
      </c>
      <c r="G1589" s="169"/>
      <c r="P1589" s="168" t="s">
        <v>96</v>
      </c>
      <c r="Q1589" s="168" t="s">
        <v>89</v>
      </c>
      <c r="R1589" s="168" t="s">
        <v>98</v>
      </c>
    </row>
    <row r="1590" spans="4:18" s="16" customFormat="1" ht="15.75" customHeight="1">
      <c r="D1590" s="168"/>
      <c r="E1590" s="168" t="s">
        <v>1295</v>
      </c>
      <c r="G1590" s="169"/>
      <c r="P1590" s="168" t="s">
        <v>96</v>
      </c>
      <c r="Q1590" s="168" t="s">
        <v>89</v>
      </c>
      <c r="R1590" s="168" t="s">
        <v>98</v>
      </c>
    </row>
    <row r="1591" spans="4:18" s="16" customFormat="1" ht="15.75" customHeight="1">
      <c r="D1591" s="168"/>
      <c r="E1591" s="168" t="s">
        <v>1445</v>
      </c>
      <c r="G1591" s="169"/>
      <c r="P1591" s="168" t="s">
        <v>96</v>
      </c>
      <c r="Q1591" s="168" t="s">
        <v>89</v>
      </c>
      <c r="R1591" s="168" t="s">
        <v>98</v>
      </c>
    </row>
    <row r="1592" spans="4:18" s="16" customFormat="1" ht="15.75" customHeight="1">
      <c r="D1592" s="170"/>
      <c r="E1592" s="170" t="s">
        <v>89</v>
      </c>
      <c r="G1592" s="171">
        <v>1</v>
      </c>
      <c r="P1592" s="170" t="s">
        <v>96</v>
      </c>
      <c r="Q1592" s="170" t="s">
        <v>96</v>
      </c>
      <c r="R1592" s="170" t="s">
        <v>98</v>
      </c>
    </row>
    <row r="1593" spans="4:18" s="16" customFormat="1" ht="15.75" customHeight="1">
      <c r="D1593" s="172"/>
      <c r="E1593" s="172" t="s">
        <v>101</v>
      </c>
      <c r="G1593" s="173">
        <v>1</v>
      </c>
      <c r="P1593" s="172" t="s">
        <v>96</v>
      </c>
      <c r="Q1593" s="172" t="s">
        <v>102</v>
      </c>
      <c r="R1593" s="172" t="s">
        <v>98</v>
      </c>
    </row>
    <row r="1594" spans="1:16" s="16" customFormat="1" ht="34.5" customHeight="1">
      <c r="A1594" s="162" t="s">
        <v>1622</v>
      </c>
      <c r="B1594" s="162" t="s">
        <v>91</v>
      </c>
      <c r="C1594" s="162" t="s">
        <v>250</v>
      </c>
      <c r="D1594" s="16" t="s">
        <v>1623</v>
      </c>
      <c r="E1594" s="163" t="s">
        <v>1624</v>
      </c>
      <c r="F1594" s="162" t="s">
        <v>1313</v>
      </c>
      <c r="G1594" s="164">
        <v>2</v>
      </c>
      <c r="H1594" s="165"/>
      <c r="I1594" s="165">
        <f>ROUND(G1594*H1594,2)</f>
        <v>0</v>
      </c>
      <c r="J1594" s="166">
        <v>0</v>
      </c>
      <c r="K1594" s="164">
        <f>G1594*J1594</f>
        <v>0</v>
      </c>
      <c r="L1594" s="166">
        <v>0</v>
      </c>
      <c r="M1594" s="164">
        <f>G1594*L1594</f>
        <v>0</v>
      </c>
      <c r="N1594" s="187" t="s">
        <v>2203</v>
      </c>
      <c r="O1594" s="167">
        <v>4</v>
      </c>
      <c r="P1594" s="16" t="s">
        <v>96</v>
      </c>
    </row>
    <row r="1595" spans="4:18" s="16" customFormat="1" ht="15.75" customHeight="1">
      <c r="D1595" s="168"/>
      <c r="E1595" s="168" t="s">
        <v>1294</v>
      </c>
      <c r="G1595" s="169"/>
      <c r="P1595" s="168" t="s">
        <v>96</v>
      </c>
      <c r="Q1595" s="168" t="s">
        <v>89</v>
      </c>
      <c r="R1595" s="168" t="s">
        <v>98</v>
      </c>
    </row>
    <row r="1596" spans="4:18" s="16" customFormat="1" ht="15.75" customHeight="1">
      <c r="D1596" s="168"/>
      <c r="E1596" s="168" t="s">
        <v>1295</v>
      </c>
      <c r="G1596" s="169"/>
      <c r="P1596" s="168" t="s">
        <v>96</v>
      </c>
      <c r="Q1596" s="168" t="s">
        <v>89</v>
      </c>
      <c r="R1596" s="168" t="s">
        <v>98</v>
      </c>
    </row>
    <row r="1597" spans="4:18" s="16" customFormat="1" ht="15.75" customHeight="1">
      <c r="D1597" s="168"/>
      <c r="E1597" s="168" t="s">
        <v>1445</v>
      </c>
      <c r="G1597" s="169"/>
      <c r="P1597" s="168" t="s">
        <v>96</v>
      </c>
      <c r="Q1597" s="168" t="s">
        <v>89</v>
      </c>
      <c r="R1597" s="168" t="s">
        <v>98</v>
      </c>
    </row>
    <row r="1598" spans="4:18" s="16" customFormat="1" ht="15.75" customHeight="1">
      <c r="D1598" s="170"/>
      <c r="E1598" s="170" t="s">
        <v>96</v>
      </c>
      <c r="G1598" s="171">
        <v>2</v>
      </c>
      <c r="P1598" s="170" t="s">
        <v>96</v>
      </c>
      <c r="Q1598" s="170" t="s">
        <v>96</v>
      </c>
      <c r="R1598" s="170" t="s">
        <v>98</v>
      </c>
    </row>
    <row r="1599" spans="4:18" s="16" customFormat="1" ht="15.75" customHeight="1">
      <c r="D1599" s="172"/>
      <c r="E1599" s="172" t="s">
        <v>101</v>
      </c>
      <c r="G1599" s="173">
        <v>2</v>
      </c>
      <c r="P1599" s="172" t="s">
        <v>96</v>
      </c>
      <c r="Q1599" s="172" t="s">
        <v>102</v>
      </c>
      <c r="R1599" s="172" t="s">
        <v>98</v>
      </c>
    </row>
    <row r="1600" spans="1:16" s="16" customFormat="1" ht="34.5" customHeight="1">
      <c r="A1600" s="162" t="s">
        <v>1625</v>
      </c>
      <c r="B1600" s="162" t="s">
        <v>91</v>
      </c>
      <c r="C1600" s="162" t="s">
        <v>250</v>
      </c>
      <c r="D1600" s="16" t="s">
        <v>1626</v>
      </c>
      <c r="E1600" s="163" t="s">
        <v>1627</v>
      </c>
      <c r="F1600" s="162" t="s">
        <v>1313</v>
      </c>
      <c r="G1600" s="164">
        <v>18</v>
      </c>
      <c r="H1600" s="165"/>
      <c r="I1600" s="165">
        <f>ROUND(G1600*H1600,2)</f>
        <v>0</v>
      </c>
      <c r="J1600" s="166">
        <v>0</v>
      </c>
      <c r="K1600" s="164">
        <f>G1600*J1600</f>
        <v>0</v>
      </c>
      <c r="L1600" s="166">
        <v>0</v>
      </c>
      <c r="M1600" s="164">
        <f>G1600*L1600</f>
        <v>0</v>
      </c>
      <c r="N1600" s="187" t="s">
        <v>2203</v>
      </c>
      <c r="O1600" s="167">
        <v>4</v>
      </c>
      <c r="P1600" s="16" t="s">
        <v>96</v>
      </c>
    </row>
    <row r="1601" spans="4:18" s="16" customFormat="1" ht="15.75" customHeight="1">
      <c r="D1601" s="168"/>
      <c r="E1601" s="168" t="s">
        <v>1294</v>
      </c>
      <c r="G1601" s="169"/>
      <c r="P1601" s="168" t="s">
        <v>96</v>
      </c>
      <c r="Q1601" s="168" t="s">
        <v>89</v>
      </c>
      <c r="R1601" s="168" t="s">
        <v>98</v>
      </c>
    </row>
    <row r="1602" spans="4:18" s="16" customFormat="1" ht="15.75" customHeight="1">
      <c r="D1602" s="168"/>
      <c r="E1602" s="168" t="s">
        <v>1295</v>
      </c>
      <c r="G1602" s="169"/>
      <c r="P1602" s="168" t="s">
        <v>96</v>
      </c>
      <c r="Q1602" s="168" t="s">
        <v>89</v>
      </c>
      <c r="R1602" s="168" t="s">
        <v>98</v>
      </c>
    </row>
    <row r="1603" spans="4:18" s="16" customFormat="1" ht="15.75" customHeight="1">
      <c r="D1603" s="168"/>
      <c r="E1603" s="168" t="s">
        <v>1445</v>
      </c>
      <c r="G1603" s="169"/>
      <c r="P1603" s="168" t="s">
        <v>96</v>
      </c>
      <c r="Q1603" s="168" t="s">
        <v>89</v>
      </c>
      <c r="R1603" s="168" t="s">
        <v>98</v>
      </c>
    </row>
    <row r="1604" spans="4:18" s="16" customFormat="1" ht="15.75" customHeight="1">
      <c r="D1604" s="170"/>
      <c r="E1604" s="170" t="s">
        <v>167</v>
      </c>
      <c r="G1604" s="171">
        <v>18</v>
      </c>
      <c r="P1604" s="170" t="s">
        <v>96</v>
      </c>
      <c r="Q1604" s="170" t="s">
        <v>96</v>
      </c>
      <c r="R1604" s="170" t="s">
        <v>98</v>
      </c>
    </row>
    <row r="1605" spans="4:18" s="16" customFormat="1" ht="15.75" customHeight="1">
      <c r="D1605" s="172"/>
      <c r="E1605" s="172" t="s">
        <v>101</v>
      </c>
      <c r="G1605" s="173">
        <v>18</v>
      </c>
      <c r="P1605" s="172" t="s">
        <v>96</v>
      </c>
      <c r="Q1605" s="172" t="s">
        <v>102</v>
      </c>
      <c r="R1605" s="172" t="s">
        <v>98</v>
      </c>
    </row>
    <row r="1606" spans="1:16" s="16" customFormat="1" ht="34.5" customHeight="1">
      <c r="A1606" s="162" t="s">
        <v>1628</v>
      </c>
      <c r="B1606" s="162" t="s">
        <v>91</v>
      </c>
      <c r="C1606" s="162" t="s">
        <v>250</v>
      </c>
      <c r="D1606" s="16" t="s">
        <v>1629</v>
      </c>
      <c r="E1606" s="163" t="s">
        <v>1630</v>
      </c>
      <c r="F1606" s="162" t="s">
        <v>1313</v>
      </c>
      <c r="G1606" s="164">
        <v>1</v>
      </c>
      <c r="H1606" s="165"/>
      <c r="I1606" s="165">
        <f>ROUND(G1606*H1606,2)</f>
        <v>0</v>
      </c>
      <c r="J1606" s="166">
        <v>0</v>
      </c>
      <c r="K1606" s="164">
        <f>G1606*J1606</f>
        <v>0</v>
      </c>
      <c r="L1606" s="166">
        <v>0</v>
      </c>
      <c r="M1606" s="164">
        <f>G1606*L1606</f>
        <v>0</v>
      </c>
      <c r="N1606" s="187" t="s">
        <v>2203</v>
      </c>
      <c r="O1606" s="167">
        <v>4</v>
      </c>
      <c r="P1606" s="16" t="s">
        <v>96</v>
      </c>
    </row>
    <row r="1607" spans="4:18" s="16" customFormat="1" ht="15.75" customHeight="1">
      <c r="D1607" s="168"/>
      <c r="E1607" s="168" t="s">
        <v>1294</v>
      </c>
      <c r="G1607" s="169"/>
      <c r="P1607" s="168" t="s">
        <v>96</v>
      </c>
      <c r="Q1607" s="168" t="s">
        <v>89</v>
      </c>
      <c r="R1607" s="168" t="s">
        <v>98</v>
      </c>
    </row>
    <row r="1608" spans="4:18" s="16" customFormat="1" ht="15.75" customHeight="1">
      <c r="D1608" s="168"/>
      <c r="E1608" s="168" t="s">
        <v>1295</v>
      </c>
      <c r="G1608" s="169"/>
      <c r="P1608" s="168" t="s">
        <v>96</v>
      </c>
      <c r="Q1608" s="168" t="s">
        <v>89</v>
      </c>
      <c r="R1608" s="168" t="s">
        <v>98</v>
      </c>
    </row>
    <row r="1609" spans="4:18" s="16" customFormat="1" ht="15.75" customHeight="1">
      <c r="D1609" s="168"/>
      <c r="E1609" s="168" t="s">
        <v>1445</v>
      </c>
      <c r="G1609" s="169"/>
      <c r="P1609" s="168" t="s">
        <v>96</v>
      </c>
      <c r="Q1609" s="168" t="s">
        <v>89</v>
      </c>
      <c r="R1609" s="168" t="s">
        <v>98</v>
      </c>
    </row>
    <row r="1610" spans="4:18" s="16" customFormat="1" ht="15.75" customHeight="1">
      <c r="D1610" s="170"/>
      <c r="E1610" s="170" t="s">
        <v>89</v>
      </c>
      <c r="G1610" s="171">
        <v>1</v>
      </c>
      <c r="P1610" s="170" t="s">
        <v>96</v>
      </c>
      <c r="Q1610" s="170" t="s">
        <v>96</v>
      </c>
      <c r="R1610" s="170" t="s">
        <v>98</v>
      </c>
    </row>
    <row r="1611" spans="4:18" s="16" customFormat="1" ht="15.75" customHeight="1">
      <c r="D1611" s="172"/>
      <c r="E1611" s="172" t="s">
        <v>101</v>
      </c>
      <c r="G1611" s="173">
        <v>1</v>
      </c>
      <c r="P1611" s="172" t="s">
        <v>96</v>
      </c>
      <c r="Q1611" s="172" t="s">
        <v>102</v>
      </c>
      <c r="R1611" s="172" t="s">
        <v>98</v>
      </c>
    </row>
    <row r="1612" spans="1:16" s="16" customFormat="1" ht="24" customHeight="1">
      <c r="A1612" s="162" t="s">
        <v>1631</v>
      </c>
      <c r="B1612" s="162" t="s">
        <v>91</v>
      </c>
      <c r="C1612" s="162" t="s">
        <v>250</v>
      </c>
      <c r="D1612" s="16" t="s">
        <v>1632</v>
      </c>
      <c r="E1612" s="163" t="s">
        <v>1633</v>
      </c>
      <c r="F1612" s="162" t="s">
        <v>258</v>
      </c>
      <c r="G1612" s="164">
        <v>20</v>
      </c>
      <c r="H1612" s="165"/>
      <c r="I1612" s="165">
        <f>ROUND(G1612*H1612,2)</f>
        <v>0</v>
      </c>
      <c r="J1612" s="166">
        <v>0</v>
      </c>
      <c r="K1612" s="164">
        <f>G1612*J1612</f>
        <v>0</v>
      </c>
      <c r="L1612" s="166">
        <v>0</v>
      </c>
      <c r="M1612" s="164">
        <f>G1612*L1612</f>
        <v>0</v>
      </c>
      <c r="N1612" s="187" t="s">
        <v>2203</v>
      </c>
      <c r="O1612" s="167">
        <v>4</v>
      </c>
      <c r="P1612" s="16" t="s">
        <v>96</v>
      </c>
    </row>
    <row r="1613" spans="4:18" s="16" customFormat="1" ht="15.75" customHeight="1">
      <c r="D1613" s="168"/>
      <c r="E1613" s="168" t="s">
        <v>1294</v>
      </c>
      <c r="G1613" s="169"/>
      <c r="P1613" s="168" t="s">
        <v>96</v>
      </c>
      <c r="Q1613" s="168" t="s">
        <v>89</v>
      </c>
      <c r="R1613" s="168" t="s">
        <v>98</v>
      </c>
    </row>
    <row r="1614" spans="4:18" s="16" customFormat="1" ht="15.75" customHeight="1">
      <c r="D1614" s="168"/>
      <c r="E1614" s="168" t="s">
        <v>1295</v>
      </c>
      <c r="G1614" s="169"/>
      <c r="P1614" s="168" t="s">
        <v>96</v>
      </c>
      <c r="Q1614" s="168" t="s">
        <v>89</v>
      </c>
      <c r="R1614" s="168" t="s">
        <v>98</v>
      </c>
    </row>
    <row r="1615" spans="4:18" s="16" customFormat="1" ht="15.75" customHeight="1">
      <c r="D1615" s="168"/>
      <c r="E1615" s="168" t="s">
        <v>1445</v>
      </c>
      <c r="G1615" s="169"/>
      <c r="P1615" s="168" t="s">
        <v>96</v>
      </c>
      <c r="Q1615" s="168" t="s">
        <v>89</v>
      </c>
      <c r="R1615" s="168" t="s">
        <v>98</v>
      </c>
    </row>
    <row r="1616" spans="4:18" s="16" customFormat="1" ht="15.75" customHeight="1">
      <c r="D1616" s="170"/>
      <c r="E1616" s="170" t="s">
        <v>1634</v>
      </c>
      <c r="G1616" s="171">
        <v>20</v>
      </c>
      <c r="P1616" s="170" t="s">
        <v>96</v>
      </c>
      <c r="Q1616" s="170" t="s">
        <v>96</v>
      </c>
      <c r="R1616" s="170" t="s">
        <v>98</v>
      </c>
    </row>
    <row r="1617" spans="4:18" s="16" customFormat="1" ht="15.75" customHeight="1">
      <c r="D1617" s="172"/>
      <c r="E1617" s="172" t="s">
        <v>101</v>
      </c>
      <c r="G1617" s="173">
        <v>20</v>
      </c>
      <c r="P1617" s="172" t="s">
        <v>96</v>
      </c>
      <c r="Q1617" s="172" t="s">
        <v>102</v>
      </c>
      <c r="R1617" s="172" t="s">
        <v>98</v>
      </c>
    </row>
    <row r="1618" spans="1:16" s="16" customFormat="1" ht="24" customHeight="1">
      <c r="A1618" s="162" t="s">
        <v>1635</v>
      </c>
      <c r="B1618" s="162" t="s">
        <v>91</v>
      </c>
      <c r="C1618" s="162" t="s">
        <v>250</v>
      </c>
      <c r="D1618" s="16" t="s">
        <v>1636</v>
      </c>
      <c r="E1618" s="163" t="s">
        <v>1637</v>
      </c>
      <c r="F1618" s="162" t="s">
        <v>258</v>
      </c>
      <c r="G1618" s="164">
        <v>6</v>
      </c>
      <c r="H1618" s="165"/>
      <c r="I1618" s="165">
        <f>ROUND(G1618*H1618,2)</f>
        <v>0</v>
      </c>
      <c r="J1618" s="166">
        <v>0</v>
      </c>
      <c r="K1618" s="164">
        <f>G1618*J1618</f>
        <v>0</v>
      </c>
      <c r="L1618" s="166">
        <v>0</v>
      </c>
      <c r="M1618" s="164">
        <f>G1618*L1618</f>
        <v>0</v>
      </c>
      <c r="N1618" s="187" t="s">
        <v>2203</v>
      </c>
      <c r="O1618" s="167">
        <v>4</v>
      </c>
      <c r="P1618" s="16" t="s">
        <v>96</v>
      </c>
    </row>
    <row r="1619" spans="4:18" s="16" customFormat="1" ht="15.75" customHeight="1">
      <c r="D1619" s="168"/>
      <c r="E1619" s="168" t="s">
        <v>1294</v>
      </c>
      <c r="G1619" s="169"/>
      <c r="P1619" s="168" t="s">
        <v>96</v>
      </c>
      <c r="Q1619" s="168" t="s">
        <v>89</v>
      </c>
      <c r="R1619" s="168" t="s">
        <v>98</v>
      </c>
    </row>
    <row r="1620" spans="4:18" s="16" customFormat="1" ht="15.75" customHeight="1">
      <c r="D1620" s="168"/>
      <c r="E1620" s="168" t="s">
        <v>1295</v>
      </c>
      <c r="G1620" s="169"/>
      <c r="P1620" s="168" t="s">
        <v>96</v>
      </c>
      <c r="Q1620" s="168" t="s">
        <v>89</v>
      </c>
      <c r="R1620" s="168" t="s">
        <v>98</v>
      </c>
    </row>
    <row r="1621" spans="4:18" s="16" customFormat="1" ht="15.75" customHeight="1">
      <c r="D1621" s="168"/>
      <c r="E1621" s="168" t="s">
        <v>1445</v>
      </c>
      <c r="G1621" s="169"/>
      <c r="P1621" s="168" t="s">
        <v>96</v>
      </c>
      <c r="Q1621" s="168" t="s">
        <v>89</v>
      </c>
      <c r="R1621" s="168" t="s">
        <v>98</v>
      </c>
    </row>
    <row r="1622" spans="4:18" s="16" customFormat="1" ht="15.75" customHeight="1">
      <c r="D1622" s="170"/>
      <c r="E1622" s="170" t="s">
        <v>1638</v>
      </c>
      <c r="G1622" s="171">
        <v>6</v>
      </c>
      <c r="P1622" s="170" t="s">
        <v>96</v>
      </c>
      <c r="Q1622" s="170" t="s">
        <v>96</v>
      </c>
      <c r="R1622" s="170" t="s">
        <v>98</v>
      </c>
    </row>
    <row r="1623" spans="4:18" s="16" customFormat="1" ht="15.75" customHeight="1">
      <c r="D1623" s="172"/>
      <c r="E1623" s="172" t="s">
        <v>101</v>
      </c>
      <c r="G1623" s="173">
        <v>6</v>
      </c>
      <c r="P1623" s="172" t="s">
        <v>96</v>
      </c>
      <c r="Q1623" s="172" t="s">
        <v>102</v>
      </c>
      <c r="R1623" s="172" t="s">
        <v>98</v>
      </c>
    </row>
    <row r="1624" spans="1:16" s="16" customFormat="1" ht="45" customHeight="1">
      <c r="A1624" s="162" t="s">
        <v>1639</v>
      </c>
      <c r="B1624" s="162" t="s">
        <v>91</v>
      </c>
      <c r="C1624" s="162" t="s">
        <v>250</v>
      </c>
      <c r="D1624" s="16" t="s">
        <v>1640</v>
      </c>
      <c r="E1624" s="163" t="s">
        <v>1641</v>
      </c>
      <c r="F1624" s="162" t="s">
        <v>1313</v>
      </c>
      <c r="G1624" s="164">
        <v>1</v>
      </c>
      <c r="H1624" s="165"/>
      <c r="I1624" s="165">
        <f>ROUND(G1624*H1624,2)</f>
        <v>0</v>
      </c>
      <c r="J1624" s="166">
        <v>0</v>
      </c>
      <c r="K1624" s="164">
        <f>G1624*J1624</f>
        <v>0</v>
      </c>
      <c r="L1624" s="166">
        <v>0</v>
      </c>
      <c r="M1624" s="164">
        <f>G1624*L1624</f>
        <v>0</v>
      </c>
      <c r="N1624" s="187" t="s">
        <v>2203</v>
      </c>
      <c r="O1624" s="167">
        <v>4</v>
      </c>
      <c r="P1624" s="16" t="s">
        <v>96</v>
      </c>
    </row>
    <row r="1625" spans="4:18" s="16" customFormat="1" ht="15.75" customHeight="1">
      <c r="D1625" s="168"/>
      <c r="E1625" s="168" t="s">
        <v>1294</v>
      </c>
      <c r="G1625" s="169"/>
      <c r="P1625" s="168" t="s">
        <v>96</v>
      </c>
      <c r="Q1625" s="168" t="s">
        <v>89</v>
      </c>
      <c r="R1625" s="168" t="s">
        <v>98</v>
      </c>
    </row>
    <row r="1626" spans="4:18" s="16" customFormat="1" ht="15.75" customHeight="1">
      <c r="D1626" s="168"/>
      <c r="E1626" s="168" t="s">
        <v>1295</v>
      </c>
      <c r="G1626" s="169"/>
      <c r="P1626" s="168" t="s">
        <v>96</v>
      </c>
      <c r="Q1626" s="168" t="s">
        <v>89</v>
      </c>
      <c r="R1626" s="168" t="s">
        <v>98</v>
      </c>
    </row>
    <row r="1627" spans="4:18" s="16" customFormat="1" ht="15.75" customHeight="1">
      <c r="D1627" s="168"/>
      <c r="E1627" s="168" t="s">
        <v>1445</v>
      </c>
      <c r="G1627" s="169"/>
      <c r="P1627" s="168" t="s">
        <v>96</v>
      </c>
      <c r="Q1627" s="168" t="s">
        <v>89</v>
      </c>
      <c r="R1627" s="168" t="s">
        <v>98</v>
      </c>
    </row>
    <row r="1628" spans="4:18" s="16" customFormat="1" ht="15.75" customHeight="1">
      <c r="D1628" s="170"/>
      <c r="E1628" s="170" t="s">
        <v>89</v>
      </c>
      <c r="G1628" s="171">
        <v>1</v>
      </c>
      <c r="P1628" s="170" t="s">
        <v>96</v>
      </c>
      <c r="Q1628" s="170" t="s">
        <v>96</v>
      </c>
      <c r="R1628" s="170" t="s">
        <v>98</v>
      </c>
    </row>
    <row r="1629" spans="4:18" s="16" customFormat="1" ht="15.75" customHeight="1">
      <c r="D1629" s="172"/>
      <c r="E1629" s="172" t="s">
        <v>101</v>
      </c>
      <c r="G1629" s="173">
        <v>1</v>
      </c>
      <c r="P1629" s="172" t="s">
        <v>96</v>
      </c>
      <c r="Q1629" s="172" t="s">
        <v>102</v>
      </c>
      <c r="R1629" s="172" t="s">
        <v>98</v>
      </c>
    </row>
    <row r="1630" spans="1:16" s="16" customFormat="1" ht="45" customHeight="1">
      <c r="A1630" s="162" t="s">
        <v>1642</v>
      </c>
      <c r="B1630" s="162" t="s">
        <v>91</v>
      </c>
      <c r="C1630" s="162" t="s">
        <v>250</v>
      </c>
      <c r="D1630" s="16" t="s">
        <v>1643</v>
      </c>
      <c r="E1630" s="163" t="s">
        <v>1644</v>
      </c>
      <c r="F1630" s="162" t="s">
        <v>1313</v>
      </c>
      <c r="G1630" s="164">
        <v>1</v>
      </c>
      <c r="H1630" s="165"/>
      <c r="I1630" s="165">
        <f>ROUND(G1630*H1630,2)</f>
        <v>0</v>
      </c>
      <c r="J1630" s="166">
        <v>0</v>
      </c>
      <c r="K1630" s="164">
        <f>G1630*J1630</f>
        <v>0</v>
      </c>
      <c r="L1630" s="166">
        <v>0</v>
      </c>
      <c r="M1630" s="164">
        <f>G1630*L1630</f>
        <v>0</v>
      </c>
      <c r="N1630" s="187" t="s">
        <v>2203</v>
      </c>
      <c r="O1630" s="167">
        <v>4</v>
      </c>
      <c r="P1630" s="16" t="s">
        <v>96</v>
      </c>
    </row>
    <row r="1631" spans="4:18" s="16" customFormat="1" ht="15.75" customHeight="1">
      <c r="D1631" s="168"/>
      <c r="E1631" s="168" t="s">
        <v>1294</v>
      </c>
      <c r="G1631" s="169"/>
      <c r="P1631" s="168" t="s">
        <v>96</v>
      </c>
      <c r="Q1631" s="168" t="s">
        <v>89</v>
      </c>
      <c r="R1631" s="168" t="s">
        <v>98</v>
      </c>
    </row>
    <row r="1632" spans="4:18" s="16" customFormat="1" ht="15.75" customHeight="1">
      <c r="D1632" s="168"/>
      <c r="E1632" s="168" t="s">
        <v>1295</v>
      </c>
      <c r="G1632" s="169"/>
      <c r="P1632" s="168" t="s">
        <v>96</v>
      </c>
      <c r="Q1632" s="168" t="s">
        <v>89</v>
      </c>
      <c r="R1632" s="168" t="s">
        <v>98</v>
      </c>
    </row>
    <row r="1633" spans="4:18" s="16" customFormat="1" ht="15.75" customHeight="1">
      <c r="D1633" s="168"/>
      <c r="E1633" s="168" t="s">
        <v>1445</v>
      </c>
      <c r="G1633" s="169"/>
      <c r="P1633" s="168" t="s">
        <v>96</v>
      </c>
      <c r="Q1633" s="168" t="s">
        <v>89</v>
      </c>
      <c r="R1633" s="168" t="s">
        <v>98</v>
      </c>
    </row>
    <row r="1634" spans="4:18" s="16" customFormat="1" ht="15.75" customHeight="1">
      <c r="D1634" s="170"/>
      <c r="E1634" s="170" t="s">
        <v>89</v>
      </c>
      <c r="G1634" s="171">
        <v>1</v>
      </c>
      <c r="P1634" s="170" t="s">
        <v>96</v>
      </c>
      <c r="Q1634" s="170" t="s">
        <v>96</v>
      </c>
      <c r="R1634" s="170" t="s">
        <v>98</v>
      </c>
    </row>
    <row r="1635" spans="4:18" s="16" customFormat="1" ht="15.75" customHeight="1">
      <c r="D1635" s="172"/>
      <c r="E1635" s="172" t="s">
        <v>101</v>
      </c>
      <c r="G1635" s="173">
        <v>1</v>
      </c>
      <c r="P1635" s="172" t="s">
        <v>96</v>
      </c>
      <c r="Q1635" s="172" t="s">
        <v>102</v>
      </c>
      <c r="R1635" s="172" t="s">
        <v>98</v>
      </c>
    </row>
    <row r="1636" spans="1:16" s="16" customFormat="1" ht="45" customHeight="1">
      <c r="A1636" s="162" t="s">
        <v>1645</v>
      </c>
      <c r="B1636" s="162" t="s">
        <v>91</v>
      </c>
      <c r="C1636" s="162" t="s">
        <v>250</v>
      </c>
      <c r="D1636" s="16" t="s">
        <v>1646</v>
      </c>
      <c r="E1636" s="163" t="s">
        <v>1647</v>
      </c>
      <c r="F1636" s="162" t="s">
        <v>1313</v>
      </c>
      <c r="G1636" s="164">
        <v>1</v>
      </c>
      <c r="H1636" s="165"/>
      <c r="I1636" s="165">
        <f>ROUND(G1636*H1636,2)</f>
        <v>0</v>
      </c>
      <c r="J1636" s="166">
        <v>0</v>
      </c>
      <c r="K1636" s="164">
        <f>G1636*J1636</f>
        <v>0</v>
      </c>
      <c r="L1636" s="166">
        <v>0</v>
      </c>
      <c r="M1636" s="164">
        <f>G1636*L1636</f>
        <v>0</v>
      </c>
      <c r="N1636" s="187" t="s">
        <v>2203</v>
      </c>
      <c r="O1636" s="167">
        <v>4</v>
      </c>
      <c r="P1636" s="16" t="s">
        <v>96</v>
      </c>
    </row>
    <row r="1637" spans="4:18" s="16" customFormat="1" ht="15.75" customHeight="1">
      <c r="D1637" s="168"/>
      <c r="E1637" s="168" t="s">
        <v>1294</v>
      </c>
      <c r="G1637" s="169"/>
      <c r="P1637" s="168" t="s">
        <v>96</v>
      </c>
      <c r="Q1637" s="168" t="s">
        <v>89</v>
      </c>
      <c r="R1637" s="168" t="s">
        <v>98</v>
      </c>
    </row>
    <row r="1638" spans="4:18" s="16" customFormat="1" ht="15.75" customHeight="1">
      <c r="D1638" s="168"/>
      <c r="E1638" s="168" t="s">
        <v>1295</v>
      </c>
      <c r="G1638" s="169"/>
      <c r="P1638" s="168" t="s">
        <v>96</v>
      </c>
      <c r="Q1638" s="168" t="s">
        <v>89</v>
      </c>
      <c r="R1638" s="168" t="s">
        <v>98</v>
      </c>
    </row>
    <row r="1639" spans="4:18" s="16" customFormat="1" ht="15.75" customHeight="1">
      <c r="D1639" s="168"/>
      <c r="E1639" s="168" t="s">
        <v>1445</v>
      </c>
      <c r="G1639" s="169"/>
      <c r="P1639" s="168" t="s">
        <v>96</v>
      </c>
      <c r="Q1639" s="168" t="s">
        <v>89</v>
      </c>
      <c r="R1639" s="168" t="s">
        <v>98</v>
      </c>
    </row>
    <row r="1640" spans="4:18" s="16" customFormat="1" ht="15.75" customHeight="1">
      <c r="D1640" s="170"/>
      <c r="E1640" s="170" t="s">
        <v>89</v>
      </c>
      <c r="G1640" s="171">
        <v>1</v>
      </c>
      <c r="P1640" s="170" t="s">
        <v>96</v>
      </c>
      <c r="Q1640" s="170" t="s">
        <v>96</v>
      </c>
      <c r="R1640" s="170" t="s">
        <v>98</v>
      </c>
    </row>
    <row r="1641" spans="4:18" s="16" customFormat="1" ht="15.75" customHeight="1">
      <c r="D1641" s="172"/>
      <c r="E1641" s="172" t="s">
        <v>101</v>
      </c>
      <c r="G1641" s="173">
        <v>1</v>
      </c>
      <c r="P1641" s="172" t="s">
        <v>96</v>
      </c>
      <c r="Q1641" s="172" t="s">
        <v>102</v>
      </c>
      <c r="R1641" s="172" t="s">
        <v>98</v>
      </c>
    </row>
    <row r="1642" spans="1:16" s="16" customFormat="1" ht="13.5" customHeight="1">
      <c r="A1642" s="162" t="s">
        <v>1648</v>
      </c>
      <c r="B1642" s="162" t="s">
        <v>91</v>
      </c>
      <c r="C1642" s="162" t="s">
        <v>250</v>
      </c>
      <c r="D1642" s="16" t="s">
        <v>1649</v>
      </c>
      <c r="E1642" s="163" t="s">
        <v>1650</v>
      </c>
      <c r="F1642" s="162" t="s">
        <v>258</v>
      </c>
      <c r="G1642" s="164">
        <v>1</v>
      </c>
      <c r="H1642" s="165"/>
      <c r="I1642" s="165">
        <f>ROUND(G1642*H1642,2)</f>
        <v>0</v>
      </c>
      <c r="J1642" s="166">
        <v>0</v>
      </c>
      <c r="K1642" s="164">
        <f>G1642*J1642</f>
        <v>0</v>
      </c>
      <c r="L1642" s="166">
        <v>0</v>
      </c>
      <c r="M1642" s="164">
        <f>G1642*L1642</f>
        <v>0</v>
      </c>
      <c r="N1642" s="187" t="s">
        <v>2203</v>
      </c>
      <c r="O1642" s="167">
        <v>4</v>
      </c>
      <c r="P1642" s="16" t="s">
        <v>96</v>
      </c>
    </row>
    <row r="1643" spans="4:18" s="16" customFormat="1" ht="15.75" customHeight="1">
      <c r="D1643" s="168"/>
      <c r="E1643" s="168" t="s">
        <v>1294</v>
      </c>
      <c r="G1643" s="169"/>
      <c r="P1643" s="168" t="s">
        <v>96</v>
      </c>
      <c r="Q1643" s="168" t="s">
        <v>89</v>
      </c>
      <c r="R1643" s="168" t="s">
        <v>98</v>
      </c>
    </row>
    <row r="1644" spans="4:18" s="16" customFormat="1" ht="15.75" customHeight="1">
      <c r="D1644" s="168"/>
      <c r="E1644" s="168" t="s">
        <v>1295</v>
      </c>
      <c r="G1644" s="169"/>
      <c r="P1644" s="168" t="s">
        <v>96</v>
      </c>
      <c r="Q1644" s="168" t="s">
        <v>89</v>
      </c>
      <c r="R1644" s="168" t="s">
        <v>98</v>
      </c>
    </row>
    <row r="1645" spans="4:18" s="16" customFormat="1" ht="15.75" customHeight="1">
      <c r="D1645" s="168"/>
      <c r="E1645" s="168" t="s">
        <v>1445</v>
      </c>
      <c r="G1645" s="169"/>
      <c r="P1645" s="168" t="s">
        <v>96</v>
      </c>
      <c r="Q1645" s="168" t="s">
        <v>89</v>
      </c>
      <c r="R1645" s="168" t="s">
        <v>98</v>
      </c>
    </row>
    <row r="1646" spans="4:18" s="16" customFormat="1" ht="15.75" customHeight="1">
      <c r="D1646" s="170"/>
      <c r="E1646" s="170" t="s">
        <v>89</v>
      </c>
      <c r="G1646" s="171">
        <v>1</v>
      </c>
      <c r="P1646" s="170" t="s">
        <v>96</v>
      </c>
      <c r="Q1646" s="170" t="s">
        <v>96</v>
      </c>
      <c r="R1646" s="170" t="s">
        <v>98</v>
      </c>
    </row>
    <row r="1647" spans="4:18" s="16" customFormat="1" ht="15.75" customHeight="1">
      <c r="D1647" s="172"/>
      <c r="E1647" s="172" t="s">
        <v>101</v>
      </c>
      <c r="G1647" s="173">
        <v>1</v>
      </c>
      <c r="P1647" s="172" t="s">
        <v>96</v>
      </c>
      <c r="Q1647" s="172" t="s">
        <v>102</v>
      </c>
      <c r="R1647" s="172" t="s">
        <v>98</v>
      </c>
    </row>
    <row r="1648" spans="1:16" s="16" customFormat="1" ht="45" customHeight="1">
      <c r="A1648" s="162" t="s">
        <v>1651</v>
      </c>
      <c r="B1648" s="162" t="s">
        <v>91</v>
      </c>
      <c r="C1648" s="162" t="s">
        <v>250</v>
      </c>
      <c r="D1648" s="16" t="s">
        <v>1652</v>
      </c>
      <c r="E1648" s="163" t="s">
        <v>1653</v>
      </c>
      <c r="F1648" s="162" t="s">
        <v>1313</v>
      </c>
      <c r="G1648" s="164">
        <v>1</v>
      </c>
      <c r="H1648" s="165"/>
      <c r="I1648" s="165">
        <f>ROUND(G1648*H1648,2)</f>
        <v>0</v>
      </c>
      <c r="J1648" s="166">
        <v>0</v>
      </c>
      <c r="K1648" s="164">
        <f>G1648*J1648</f>
        <v>0</v>
      </c>
      <c r="L1648" s="166">
        <v>0</v>
      </c>
      <c r="M1648" s="164">
        <f>G1648*L1648</f>
        <v>0</v>
      </c>
      <c r="N1648" s="187" t="s">
        <v>2203</v>
      </c>
      <c r="O1648" s="167">
        <v>4</v>
      </c>
      <c r="P1648" s="16" t="s">
        <v>96</v>
      </c>
    </row>
    <row r="1649" spans="4:18" s="16" customFormat="1" ht="15.75" customHeight="1">
      <c r="D1649" s="168"/>
      <c r="E1649" s="168" t="s">
        <v>1294</v>
      </c>
      <c r="G1649" s="169"/>
      <c r="P1649" s="168" t="s">
        <v>96</v>
      </c>
      <c r="Q1649" s="168" t="s">
        <v>89</v>
      </c>
      <c r="R1649" s="168" t="s">
        <v>98</v>
      </c>
    </row>
    <row r="1650" spans="4:18" s="16" customFormat="1" ht="15.75" customHeight="1">
      <c r="D1650" s="168"/>
      <c r="E1650" s="168" t="s">
        <v>1295</v>
      </c>
      <c r="G1650" s="169"/>
      <c r="P1650" s="168" t="s">
        <v>96</v>
      </c>
      <c r="Q1650" s="168" t="s">
        <v>89</v>
      </c>
      <c r="R1650" s="168" t="s">
        <v>98</v>
      </c>
    </row>
    <row r="1651" spans="4:18" s="16" customFormat="1" ht="15.75" customHeight="1">
      <c r="D1651" s="168"/>
      <c r="E1651" s="168" t="s">
        <v>1445</v>
      </c>
      <c r="G1651" s="169"/>
      <c r="P1651" s="168" t="s">
        <v>96</v>
      </c>
      <c r="Q1651" s="168" t="s">
        <v>89</v>
      </c>
      <c r="R1651" s="168" t="s">
        <v>98</v>
      </c>
    </row>
    <row r="1652" spans="4:18" s="16" customFormat="1" ht="15.75" customHeight="1">
      <c r="D1652" s="170"/>
      <c r="E1652" s="170" t="s">
        <v>89</v>
      </c>
      <c r="G1652" s="171">
        <v>1</v>
      </c>
      <c r="P1652" s="170" t="s">
        <v>96</v>
      </c>
      <c r="Q1652" s="170" t="s">
        <v>96</v>
      </c>
      <c r="R1652" s="170" t="s">
        <v>98</v>
      </c>
    </row>
    <row r="1653" spans="4:18" s="16" customFormat="1" ht="15.75" customHeight="1">
      <c r="D1653" s="172"/>
      <c r="E1653" s="172" t="s">
        <v>101</v>
      </c>
      <c r="G1653" s="173">
        <v>1</v>
      </c>
      <c r="P1653" s="172" t="s">
        <v>96</v>
      </c>
      <c r="Q1653" s="172" t="s">
        <v>102</v>
      </c>
      <c r="R1653" s="172" t="s">
        <v>98</v>
      </c>
    </row>
    <row r="1654" spans="1:16" s="16" customFormat="1" ht="24" customHeight="1">
      <c r="A1654" s="162" t="s">
        <v>1654</v>
      </c>
      <c r="B1654" s="162" t="s">
        <v>91</v>
      </c>
      <c r="C1654" s="162" t="s">
        <v>250</v>
      </c>
      <c r="D1654" s="16" t="s">
        <v>1655</v>
      </c>
      <c r="E1654" s="163" t="s">
        <v>1656</v>
      </c>
      <c r="F1654" s="162" t="s">
        <v>1313</v>
      </c>
      <c r="G1654" s="164">
        <v>2</v>
      </c>
      <c r="H1654" s="165"/>
      <c r="I1654" s="165">
        <f>ROUND(G1654*H1654,2)</f>
        <v>0</v>
      </c>
      <c r="J1654" s="166">
        <v>0</v>
      </c>
      <c r="K1654" s="164">
        <f>G1654*J1654</f>
        <v>0</v>
      </c>
      <c r="L1654" s="166">
        <v>0</v>
      </c>
      <c r="M1654" s="164">
        <f>G1654*L1654</f>
        <v>0</v>
      </c>
      <c r="N1654" s="187" t="s">
        <v>2203</v>
      </c>
      <c r="O1654" s="167">
        <v>4</v>
      </c>
      <c r="P1654" s="16" t="s">
        <v>96</v>
      </c>
    </row>
    <row r="1655" spans="4:18" s="16" customFormat="1" ht="15.75" customHeight="1">
      <c r="D1655" s="168"/>
      <c r="E1655" s="168" t="s">
        <v>1294</v>
      </c>
      <c r="G1655" s="169"/>
      <c r="P1655" s="168" t="s">
        <v>96</v>
      </c>
      <c r="Q1655" s="168" t="s">
        <v>89</v>
      </c>
      <c r="R1655" s="168" t="s">
        <v>98</v>
      </c>
    </row>
    <row r="1656" spans="4:18" s="16" customFormat="1" ht="15.75" customHeight="1">
      <c r="D1656" s="168"/>
      <c r="E1656" s="168" t="s">
        <v>1295</v>
      </c>
      <c r="G1656" s="169"/>
      <c r="P1656" s="168" t="s">
        <v>96</v>
      </c>
      <c r="Q1656" s="168" t="s">
        <v>89</v>
      </c>
      <c r="R1656" s="168" t="s">
        <v>98</v>
      </c>
    </row>
    <row r="1657" spans="4:18" s="16" customFormat="1" ht="15.75" customHeight="1">
      <c r="D1657" s="168"/>
      <c r="E1657" s="168" t="s">
        <v>1445</v>
      </c>
      <c r="G1657" s="169"/>
      <c r="P1657" s="168" t="s">
        <v>96</v>
      </c>
      <c r="Q1657" s="168" t="s">
        <v>89</v>
      </c>
      <c r="R1657" s="168" t="s">
        <v>98</v>
      </c>
    </row>
    <row r="1658" spans="4:18" s="16" customFormat="1" ht="15.75" customHeight="1">
      <c r="D1658" s="170"/>
      <c r="E1658" s="170" t="s">
        <v>96</v>
      </c>
      <c r="G1658" s="171">
        <v>2</v>
      </c>
      <c r="P1658" s="170" t="s">
        <v>96</v>
      </c>
      <c r="Q1658" s="170" t="s">
        <v>96</v>
      </c>
      <c r="R1658" s="170" t="s">
        <v>98</v>
      </c>
    </row>
    <row r="1659" spans="4:18" s="16" customFormat="1" ht="15.75" customHeight="1">
      <c r="D1659" s="172"/>
      <c r="E1659" s="172" t="s">
        <v>101</v>
      </c>
      <c r="G1659" s="173">
        <v>2</v>
      </c>
      <c r="P1659" s="172" t="s">
        <v>96</v>
      </c>
      <c r="Q1659" s="172" t="s">
        <v>102</v>
      </c>
      <c r="R1659" s="172" t="s">
        <v>98</v>
      </c>
    </row>
    <row r="1660" spans="1:16" s="16" customFormat="1" ht="13.5" customHeight="1">
      <c r="A1660" s="162" t="s">
        <v>1657</v>
      </c>
      <c r="B1660" s="162" t="s">
        <v>91</v>
      </c>
      <c r="C1660" s="162" t="s">
        <v>250</v>
      </c>
      <c r="D1660" s="16" t="s">
        <v>1658</v>
      </c>
      <c r="E1660" s="163" t="s">
        <v>1659</v>
      </c>
      <c r="F1660" s="162" t="s">
        <v>258</v>
      </c>
      <c r="G1660" s="164">
        <v>1</v>
      </c>
      <c r="H1660" s="165"/>
      <c r="I1660" s="165">
        <f>ROUND(G1660*H1660,2)</f>
        <v>0</v>
      </c>
      <c r="J1660" s="166">
        <v>0</v>
      </c>
      <c r="K1660" s="164">
        <f>G1660*J1660</f>
        <v>0</v>
      </c>
      <c r="L1660" s="166">
        <v>0</v>
      </c>
      <c r="M1660" s="164">
        <f>G1660*L1660</f>
        <v>0</v>
      </c>
      <c r="N1660" s="187" t="s">
        <v>2203</v>
      </c>
      <c r="O1660" s="167">
        <v>4</v>
      </c>
      <c r="P1660" s="16" t="s">
        <v>96</v>
      </c>
    </row>
    <row r="1661" spans="4:18" s="16" customFormat="1" ht="15.75" customHeight="1">
      <c r="D1661" s="168"/>
      <c r="E1661" s="168" t="s">
        <v>1294</v>
      </c>
      <c r="G1661" s="169"/>
      <c r="P1661" s="168" t="s">
        <v>96</v>
      </c>
      <c r="Q1661" s="168" t="s">
        <v>89</v>
      </c>
      <c r="R1661" s="168" t="s">
        <v>98</v>
      </c>
    </row>
    <row r="1662" spans="4:18" s="16" customFormat="1" ht="15.75" customHeight="1">
      <c r="D1662" s="168"/>
      <c r="E1662" s="168" t="s">
        <v>1295</v>
      </c>
      <c r="G1662" s="169"/>
      <c r="P1662" s="168" t="s">
        <v>96</v>
      </c>
      <c r="Q1662" s="168" t="s">
        <v>89</v>
      </c>
      <c r="R1662" s="168" t="s">
        <v>98</v>
      </c>
    </row>
    <row r="1663" spans="4:18" s="16" customFormat="1" ht="15.75" customHeight="1">
      <c r="D1663" s="168"/>
      <c r="E1663" s="168" t="s">
        <v>1445</v>
      </c>
      <c r="G1663" s="169"/>
      <c r="P1663" s="168" t="s">
        <v>96</v>
      </c>
      <c r="Q1663" s="168" t="s">
        <v>89</v>
      </c>
      <c r="R1663" s="168" t="s">
        <v>98</v>
      </c>
    </row>
    <row r="1664" spans="4:18" s="16" customFormat="1" ht="15.75" customHeight="1">
      <c r="D1664" s="170"/>
      <c r="E1664" s="170" t="s">
        <v>89</v>
      </c>
      <c r="G1664" s="171">
        <v>1</v>
      </c>
      <c r="P1664" s="170" t="s">
        <v>96</v>
      </c>
      <c r="Q1664" s="170" t="s">
        <v>96</v>
      </c>
      <c r="R1664" s="170" t="s">
        <v>98</v>
      </c>
    </row>
    <row r="1665" spans="4:18" s="16" customFormat="1" ht="15.75" customHeight="1">
      <c r="D1665" s="172"/>
      <c r="E1665" s="172" t="s">
        <v>101</v>
      </c>
      <c r="G1665" s="173">
        <v>1</v>
      </c>
      <c r="P1665" s="172" t="s">
        <v>96</v>
      </c>
      <c r="Q1665" s="172" t="s">
        <v>102</v>
      </c>
      <c r="R1665" s="172" t="s">
        <v>98</v>
      </c>
    </row>
    <row r="1666" spans="1:16" s="16" customFormat="1" ht="45" customHeight="1">
      <c r="A1666" s="162" t="s">
        <v>1660</v>
      </c>
      <c r="B1666" s="162" t="s">
        <v>91</v>
      </c>
      <c r="C1666" s="162" t="s">
        <v>250</v>
      </c>
      <c r="D1666" s="16" t="s">
        <v>1661</v>
      </c>
      <c r="E1666" s="163" t="s">
        <v>1662</v>
      </c>
      <c r="F1666" s="162" t="s">
        <v>1313</v>
      </c>
      <c r="G1666" s="164">
        <v>1</v>
      </c>
      <c r="H1666" s="165"/>
      <c r="I1666" s="165">
        <f>ROUND(G1666*H1666,2)</f>
        <v>0</v>
      </c>
      <c r="J1666" s="166">
        <v>0</v>
      </c>
      <c r="K1666" s="164">
        <f>G1666*J1666</f>
        <v>0</v>
      </c>
      <c r="L1666" s="166">
        <v>0</v>
      </c>
      <c r="M1666" s="164">
        <f>G1666*L1666</f>
        <v>0</v>
      </c>
      <c r="N1666" s="187" t="s">
        <v>2203</v>
      </c>
      <c r="O1666" s="167">
        <v>4</v>
      </c>
      <c r="P1666" s="16" t="s">
        <v>96</v>
      </c>
    </row>
    <row r="1667" spans="4:18" s="16" customFormat="1" ht="15.75" customHeight="1">
      <c r="D1667" s="168"/>
      <c r="E1667" s="168" t="s">
        <v>1294</v>
      </c>
      <c r="G1667" s="169"/>
      <c r="P1667" s="168" t="s">
        <v>96</v>
      </c>
      <c r="Q1667" s="168" t="s">
        <v>89</v>
      </c>
      <c r="R1667" s="168" t="s">
        <v>98</v>
      </c>
    </row>
    <row r="1668" spans="4:18" s="16" customFormat="1" ht="15.75" customHeight="1">
      <c r="D1668" s="168"/>
      <c r="E1668" s="168" t="s">
        <v>1295</v>
      </c>
      <c r="G1668" s="169"/>
      <c r="P1668" s="168" t="s">
        <v>96</v>
      </c>
      <c r="Q1668" s="168" t="s">
        <v>89</v>
      </c>
      <c r="R1668" s="168" t="s">
        <v>98</v>
      </c>
    </row>
    <row r="1669" spans="4:18" s="16" customFormat="1" ht="15.75" customHeight="1">
      <c r="D1669" s="168"/>
      <c r="E1669" s="168" t="s">
        <v>1445</v>
      </c>
      <c r="G1669" s="169"/>
      <c r="P1669" s="168" t="s">
        <v>96</v>
      </c>
      <c r="Q1669" s="168" t="s">
        <v>89</v>
      </c>
      <c r="R1669" s="168" t="s">
        <v>98</v>
      </c>
    </row>
    <row r="1670" spans="4:18" s="16" customFormat="1" ht="15.75" customHeight="1">
      <c r="D1670" s="170"/>
      <c r="E1670" s="170" t="s">
        <v>89</v>
      </c>
      <c r="G1670" s="171">
        <v>1</v>
      </c>
      <c r="P1670" s="170" t="s">
        <v>96</v>
      </c>
      <c r="Q1670" s="170" t="s">
        <v>96</v>
      </c>
      <c r="R1670" s="170" t="s">
        <v>98</v>
      </c>
    </row>
    <row r="1671" spans="4:18" s="16" customFormat="1" ht="15.75" customHeight="1">
      <c r="D1671" s="172"/>
      <c r="E1671" s="172" t="s">
        <v>101</v>
      </c>
      <c r="G1671" s="173">
        <v>1</v>
      </c>
      <c r="P1671" s="172" t="s">
        <v>96</v>
      </c>
      <c r="Q1671" s="172" t="s">
        <v>102</v>
      </c>
      <c r="R1671" s="172" t="s">
        <v>98</v>
      </c>
    </row>
    <row r="1672" spans="1:16" s="16" customFormat="1" ht="34.5" customHeight="1">
      <c r="A1672" s="162" t="s">
        <v>1663</v>
      </c>
      <c r="B1672" s="162" t="s">
        <v>91</v>
      </c>
      <c r="C1672" s="162" t="s">
        <v>250</v>
      </c>
      <c r="D1672" s="16" t="s">
        <v>1664</v>
      </c>
      <c r="E1672" s="163" t="s">
        <v>1665</v>
      </c>
      <c r="F1672" s="162" t="s">
        <v>1313</v>
      </c>
      <c r="G1672" s="164">
        <v>1</v>
      </c>
      <c r="H1672" s="165"/>
      <c r="I1672" s="165">
        <f>ROUND(G1672*H1672,2)</f>
        <v>0</v>
      </c>
      <c r="J1672" s="166">
        <v>0</v>
      </c>
      <c r="K1672" s="164">
        <f>G1672*J1672</f>
        <v>0</v>
      </c>
      <c r="L1672" s="166">
        <v>0</v>
      </c>
      <c r="M1672" s="164">
        <f>G1672*L1672</f>
        <v>0</v>
      </c>
      <c r="N1672" s="187" t="s">
        <v>2203</v>
      </c>
      <c r="O1672" s="167">
        <v>4</v>
      </c>
      <c r="P1672" s="16" t="s">
        <v>96</v>
      </c>
    </row>
    <row r="1673" spans="4:18" s="16" customFormat="1" ht="15.75" customHeight="1">
      <c r="D1673" s="168"/>
      <c r="E1673" s="168" t="s">
        <v>1294</v>
      </c>
      <c r="G1673" s="169"/>
      <c r="P1673" s="168" t="s">
        <v>96</v>
      </c>
      <c r="Q1673" s="168" t="s">
        <v>89</v>
      </c>
      <c r="R1673" s="168" t="s">
        <v>98</v>
      </c>
    </row>
    <row r="1674" spans="4:18" s="16" customFormat="1" ht="15.75" customHeight="1">
      <c r="D1674" s="168"/>
      <c r="E1674" s="168" t="s">
        <v>1295</v>
      </c>
      <c r="G1674" s="169"/>
      <c r="P1674" s="168" t="s">
        <v>96</v>
      </c>
      <c r="Q1674" s="168" t="s">
        <v>89</v>
      </c>
      <c r="R1674" s="168" t="s">
        <v>98</v>
      </c>
    </row>
    <row r="1675" spans="4:18" s="16" customFormat="1" ht="15.75" customHeight="1">
      <c r="D1675" s="168"/>
      <c r="E1675" s="168" t="s">
        <v>1445</v>
      </c>
      <c r="G1675" s="169"/>
      <c r="P1675" s="168" t="s">
        <v>96</v>
      </c>
      <c r="Q1675" s="168" t="s">
        <v>89</v>
      </c>
      <c r="R1675" s="168" t="s">
        <v>98</v>
      </c>
    </row>
    <row r="1676" spans="4:18" s="16" customFormat="1" ht="15.75" customHeight="1">
      <c r="D1676" s="170"/>
      <c r="E1676" s="170" t="s">
        <v>89</v>
      </c>
      <c r="G1676" s="171">
        <v>1</v>
      </c>
      <c r="P1676" s="170" t="s">
        <v>96</v>
      </c>
      <c r="Q1676" s="170" t="s">
        <v>96</v>
      </c>
      <c r="R1676" s="170" t="s">
        <v>98</v>
      </c>
    </row>
    <row r="1677" spans="4:18" s="16" customFormat="1" ht="15.75" customHeight="1">
      <c r="D1677" s="172"/>
      <c r="E1677" s="172" t="s">
        <v>101</v>
      </c>
      <c r="G1677" s="173">
        <v>1</v>
      </c>
      <c r="P1677" s="172" t="s">
        <v>96</v>
      </c>
      <c r="Q1677" s="172" t="s">
        <v>102</v>
      </c>
      <c r="R1677" s="172" t="s">
        <v>98</v>
      </c>
    </row>
    <row r="1678" spans="1:16" s="16" customFormat="1" ht="34.5" customHeight="1">
      <c r="A1678" s="162" t="s">
        <v>1666</v>
      </c>
      <c r="B1678" s="162" t="s">
        <v>91</v>
      </c>
      <c r="C1678" s="162" t="s">
        <v>250</v>
      </c>
      <c r="D1678" s="16" t="s">
        <v>1667</v>
      </c>
      <c r="E1678" s="163" t="s">
        <v>1668</v>
      </c>
      <c r="F1678" s="162" t="s">
        <v>1313</v>
      </c>
      <c r="G1678" s="164">
        <v>1</v>
      </c>
      <c r="H1678" s="165"/>
      <c r="I1678" s="165">
        <f>ROUND(G1678*H1678,2)</f>
        <v>0</v>
      </c>
      <c r="J1678" s="166">
        <v>0</v>
      </c>
      <c r="K1678" s="164">
        <f>G1678*J1678</f>
        <v>0</v>
      </c>
      <c r="L1678" s="166">
        <v>0</v>
      </c>
      <c r="M1678" s="164">
        <f>G1678*L1678</f>
        <v>0</v>
      </c>
      <c r="N1678" s="187" t="s">
        <v>2203</v>
      </c>
      <c r="O1678" s="167">
        <v>4</v>
      </c>
      <c r="P1678" s="16" t="s">
        <v>96</v>
      </c>
    </row>
    <row r="1679" spans="4:18" s="16" customFormat="1" ht="15.75" customHeight="1">
      <c r="D1679" s="168"/>
      <c r="E1679" s="168" t="s">
        <v>1294</v>
      </c>
      <c r="G1679" s="169"/>
      <c r="P1679" s="168" t="s">
        <v>96</v>
      </c>
      <c r="Q1679" s="168" t="s">
        <v>89</v>
      </c>
      <c r="R1679" s="168" t="s">
        <v>98</v>
      </c>
    </row>
    <row r="1680" spans="4:18" s="16" customFormat="1" ht="15.75" customHeight="1">
      <c r="D1680" s="168"/>
      <c r="E1680" s="168" t="s">
        <v>1295</v>
      </c>
      <c r="G1680" s="169"/>
      <c r="P1680" s="168" t="s">
        <v>96</v>
      </c>
      <c r="Q1680" s="168" t="s">
        <v>89</v>
      </c>
      <c r="R1680" s="168" t="s">
        <v>98</v>
      </c>
    </row>
    <row r="1681" spans="4:18" s="16" customFormat="1" ht="15.75" customHeight="1">
      <c r="D1681" s="168"/>
      <c r="E1681" s="168" t="s">
        <v>1445</v>
      </c>
      <c r="G1681" s="169"/>
      <c r="P1681" s="168" t="s">
        <v>96</v>
      </c>
      <c r="Q1681" s="168" t="s">
        <v>89</v>
      </c>
      <c r="R1681" s="168" t="s">
        <v>98</v>
      </c>
    </row>
    <row r="1682" spans="4:18" s="16" customFormat="1" ht="15.75" customHeight="1">
      <c r="D1682" s="170"/>
      <c r="E1682" s="170" t="s">
        <v>89</v>
      </c>
      <c r="G1682" s="171">
        <v>1</v>
      </c>
      <c r="P1682" s="170" t="s">
        <v>96</v>
      </c>
      <c r="Q1682" s="170" t="s">
        <v>96</v>
      </c>
      <c r="R1682" s="170" t="s">
        <v>98</v>
      </c>
    </row>
    <row r="1683" spans="4:18" s="16" customFormat="1" ht="15.75" customHeight="1">
      <c r="D1683" s="172"/>
      <c r="E1683" s="172" t="s">
        <v>101</v>
      </c>
      <c r="G1683" s="173">
        <v>1</v>
      </c>
      <c r="P1683" s="172" t="s">
        <v>96</v>
      </c>
      <c r="Q1683" s="172" t="s">
        <v>102</v>
      </c>
      <c r="R1683" s="172" t="s">
        <v>98</v>
      </c>
    </row>
    <row r="1684" spans="1:16" s="16" customFormat="1" ht="24" customHeight="1">
      <c r="A1684" s="162" t="s">
        <v>1669</v>
      </c>
      <c r="B1684" s="162" t="s">
        <v>91</v>
      </c>
      <c r="C1684" s="162" t="s">
        <v>250</v>
      </c>
      <c r="D1684" s="16" t="s">
        <v>1670</v>
      </c>
      <c r="E1684" s="163" t="s">
        <v>1671</v>
      </c>
      <c r="F1684" s="162" t="s">
        <v>1313</v>
      </c>
      <c r="G1684" s="164">
        <v>9</v>
      </c>
      <c r="H1684" s="165"/>
      <c r="I1684" s="165">
        <f>ROUND(G1684*H1684,2)</f>
        <v>0</v>
      </c>
      <c r="J1684" s="166">
        <v>0</v>
      </c>
      <c r="K1684" s="164">
        <f>G1684*J1684</f>
        <v>0</v>
      </c>
      <c r="L1684" s="166">
        <v>0</v>
      </c>
      <c r="M1684" s="164">
        <f>G1684*L1684</f>
        <v>0</v>
      </c>
      <c r="N1684" s="187" t="s">
        <v>2203</v>
      </c>
      <c r="O1684" s="167">
        <v>4</v>
      </c>
      <c r="P1684" s="16" t="s">
        <v>96</v>
      </c>
    </row>
    <row r="1685" spans="4:18" s="16" customFormat="1" ht="15.75" customHeight="1">
      <c r="D1685" s="168"/>
      <c r="E1685" s="168" t="s">
        <v>1294</v>
      </c>
      <c r="G1685" s="169"/>
      <c r="P1685" s="168" t="s">
        <v>96</v>
      </c>
      <c r="Q1685" s="168" t="s">
        <v>89</v>
      </c>
      <c r="R1685" s="168" t="s">
        <v>98</v>
      </c>
    </row>
    <row r="1686" spans="4:18" s="16" customFormat="1" ht="15.75" customHeight="1">
      <c r="D1686" s="168"/>
      <c r="E1686" s="168" t="s">
        <v>1295</v>
      </c>
      <c r="G1686" s="169"/>
      <c r="P1686" s="168" t="s">
        <v>96</v>
      </c>
      <c r="Q1686" s="168" t="s">
        <v>89</v>
      </c>
      <c r="R1686" s="168" t="s">
        <v>98</v>
      </c>
    </row>
    <row r="1687" spans="4:18" s="16" customFormat="1" ht="15.75" customHeight="1">
      <c r="D1687" s="168"/>
      <c r="E1687" s="168" t="s">
        <v>1445</v>
      </c>
      <c r="G1687" s="169"/>
      <c r="P1687" s="168" t="s">
        <v>96</v>
      </c>
      <c r="Q1687" s="168" t="s">
        <v>89</v>
      </c>
      <c r="R1687" s="168" t="s">
        <v>98</v>
      </c>
    </row>
    <row r="1688" spans="4:18" s="16" customFormat="1" ht="15.75" customHeight="1">
      <c r="D1688" s="170"/>
      <c r="E1688" s="170" t="s">
        <v>134</v>
      </c>
      <c r="G1688" s="171">
        <v>9</v>
      </c>
      <c r="P1688" s="170" t="s">
        <v>96</v>
      </c>
      <c r="Q1688" s="170" t="s">
        <v>96</v>
      </c>
      <c r="R1688" s="170" t="s">
        <v>98</v>
      </c>
    </row>
    <row r="1689" spans="4:18" s="16" customFormat="1" ht="15.75" customHeight="1">
      <c r="D1689" s="172"/>
      <c r="E1689" s="172" t="s">
        <v>101</v>
      </c>
      <c r="G1689" s="173">
        <v>9</v>
      </c>
      <c r="P1689" s="172" t="s">
        <v>96</v>
      </c>
      <c r="Q1689" s="172" t="s">
        <v>102</v>
      </c>
      <c r="R1689" s="172" t="s">
        <v>98</v>
      </c>
    </row>
    <row r="1690" spans="1:16" s="16" customFormat="1" ht="24" customHeight="1">
      <c r="A1690" s="162" t="s">
        <v>1672</v>
      </c>
      <c r="B1690" s="162" t="s">
        <v>91</v>
      </c>
      <c r="C1690" s="162" t="s">
        <v>250</v>
      </c>
      <c r="D1690" s="16" t="s">
        <v>1673</v>
      </c>
      <c r="E1690" s="163" t="s">
        <v>1674</v>
      </c>
      <c r="F1690" s="162" t="s">
        <v>1313</v>
      </c>
      <c r="G1690" s="164">
        <v>1</v>
      </c>
      <c r="H1690" s="165"/>
      <c r="I1690" s="165">
        <f>ROUND(G1690*H1690,2)</f>
        <v>0</v>
      </c>
      <c r="J1690" s="166">
        <v>0</v>
      </c>
      <c r="K1690" s="164">
        <f>G1690*J1690</f>
        <v>0</v>
      </c>
      <c r="L1690" s="166">
        <v>0</v>
      </c>
      <c r="M1690" s="164">
        <f>G1690*L1690</f>
        <v>0</v>
      </c>
      <c r="N1690" s="187" t="s">
        <v>2203</v>
      </c>
      <c r="O1690" s="167">
        <v>4</v>
      </c>
      <c r="P1690" s="16" t="s">
        <v>96</v>
      </c>
    </row>
    <row r="1691" spans="4:18" s="16" customFormat="1" ht="15.75" customHeight="1">
      <c r="D1691" s="168"/>
      <c r="E1691" s="168" t="s">
        <v>1294</v>
      </c>
      <c r="G1691" s="169"/>
      <c r="P1691" s="168" t="s">
        <v>96</v>
      </c>
      <c r="Q1691" s="168" t="s">
        <v>89</v>
      </c>
      <c r="R1691" s="168" t="s">
        <v>98</v>
      </c>
    </row>
    <row r="1692" spans="4:18" s="16" customFormat="1" ht="15.75" customHeight="1">
      <c r="D1692" s="168"/>
      <c r="E1692" s="168" t="s">
        <v>1295</v>
      </c>
      <c r="G1692" s="169"/>
      <c r="P1692" s="168" t="s">
        <v>96</v>
      </c>
      <c r="Q1692" s="168" t="s">
        <v>89</v>
      </c>
      <c r="R1692" s="168" t="s">
        <v>98</v>
      </c>
    </row>
    <row r="1693" spans="4:18" s="16" customFormat="1" ht="15.75" customHeight="1">
      <c r="D1693" s="168"/>
      <c r="E1693" s="168" t="s">
        <v>1445</v>
      </c>
      <c r="G1693" s="169"/>
      <c r="P1693" s="168" t="s">
        <v>96</v>
      </c>
      <c r="Q1693" s="168" t="s">
        <v>89</v>
      </c>
      <c r="R1693" s="168" t="s">
        <v>98</v>
      </c>
    </row>
    <row r="1694" spans="4:18" s="16" customFormat="1" ht="15.75" customHeight="1">
      <c r="D1694" s="170"/>
      <c r="E1694" s="170" t="s">
        <v>89</v>
      </c>
      <c r="G1694" s="171">
        <v>1</v>
      </c>
      <c r="P1694" s="170" t="s">
        <v>96</v>
      </c>
      <c r="Q1694" s="170" t="s">
        <v>96</v>
      </c>
      <c r="R1694" s="170" t="s">
        <v>98</v>
      </c>
    </row>
    <row r="1695" spans="4:18" s="16" customFormat="1" ht="15.75" customHeight="1">
      <c r="D1695" s="172"/>
      <c r="E1695" s="172" t="s">
        <v>101</v>
      </c>
      <c r="G1695" s="173">
        <v>1</v>
      </c>
      <c r="P1695" s="172" t="s">
        <v>96</v>
      </c>
      <c r="Q1695" s="172" t="s">
        <v>102</v>
      </c>
      <c r="R1695" s="172" t="s">
        <v>98</v>
      </c>
    </row>
    <row r="1696" spans="1:16" s="16" customFormat="1" ht="24" customHeight="1">
      <c r="A1696" s="162" t="s">
        <v>1675</v>
      </c>
      <c r="B1696" s="162" t="s">
        <v>91</v>
      </c>
      <c r="C1696" s="162" t="s">
        <v>250</v>
      </c>
      <c r="D1696" s="16" t="s">
        <v>1676</v>
      </c>
      <c r="E1696" s="163" t="s">
        <v>1677</v>
      </c>
      <c r="F1696" s="162" t="s">
        <v>1313</v>
      </c>
      <c r="G1696" s="164">
        <v>1</v>
      </c>
      <c r="H1696" s="165"/>
      <c r="I1696" s="165">
        <f>ROUND(G1696*H1696,2)</f>
        <v>0</v>
      </c>
      <c r="J1696" s="166">
        <v>0</v>
      </c>
      <c r="K1696" s="164">
        <f>G1696*J1696</f>
        <v>0</v>
      </c>
      <c r="L1696" s="166">
        <v>0</v>
      </c>
      <c r="M1696" s="164">
        <f>G1696*L1696</f>
        <v>0</v>
      </c>
      <c r="N1696" s="187" t="s">
        <v>2203</v>
      </c>
      <c r="O1696" s="167">
        <v>4</v>
      </c>
      <c r="P1696" s="16" t="s">
        <v>96</v>
      </c>
    </row>
    <row r="1697" spans="4:18" s="16" customFormat="1" ht="15.75" customHeight="1">
      <c r="D1697" s="168"/>
      <c r="E1697" s="168" t="s">
        <v>1294</v>
      </c>
      <c r="G1697" s="169"/>
      <c r="P1697" s="168" t="s">
        <v>96</v>
      </c>
      <c r="Q1697" s="168" t="s">
        <v>89</v>
      </c>
      <c r="R1697" s="168" t="s">
        <v>98</v>
      </c>
    </row>
    <row r="1698" spans="4:18" s="16" customFormat="1" ht="15.75" customHeight="1">
      <c r="D1698" s="168"/>
      <c r="E1698" s="168" t="s">
        <v>1295</v>
      </c>
      <c r="G1698" s="169"/>
      <c r="P1698" s="168" t="s">
        <v>96</v>
      </c>
      <c r="Q1698" s="168" t="s">
        <v>89</v>
      </c>
      <c r="R1698" s="168" t="s">
        <v>98</v>
      </c>
    </row>
    <row r="1699" spans="4:18" s="16" customFormat="1" ht="15.75" customHeight="1">
      <c r="D1699" s="168"/>
      <c r="E1699" s="168" t="s">
        <v>1445</v>
      </c>
      <c r="G1699" s="169"/>
      <c r="P1699" s="168" t="s">
        <v>96</v>
      </c>
      <c r="Q1699" s="168" t="s">
        <v>89</v>
      </c>
      <c r="R1699" s="168" t="s">
        <v>98</v>
      </c>
    </row>
    <row r="1700" spans="4:18" s="16" customFormat="1" ht="15.75" customHeight="1">
      <c r="D1700" s="170"/>
      <c r="E1700" s="170" t="s">
        <v>89</v>
      </c>
      <c r="G1700" s="171">
        <v>1</v>
      </c>
      <c r="P1700" s="170" t="s">
        <v>96</v>
      </c>
      <c r="Q1700" s="170" t="s">
        <v>96</v>
      </c>
      <c r="R1700" s="170" t="s">
        <v>98</v>
      </c>
    </row>
    <row r="1701" spans="4:18" s="16" customFormat="1" ht="15.75" customHeight="1">
      <c r="D1701" s="172"/>
      <c r="E1701" s="172" t="s">
        <v>101</v>
      </c>
      <c r="G1701" s="173">
        <v>1</v>
      </c>
      <c r="P1701" s="172" t="s">
        <v>96</v>
      </c>
      <c r="Q1701" s="172" t="s">
        <v>102</v>
      </c>
      <c r="R1701" s="172" t="s">
        <v>98</v>
      </c>
    </row>
    <row r="1702" spans="1:16" s="16" customFormat="1" ht="34.5" customHeight="1">
      <c r="A1702" s="162" t="s">
        <v>1678</v>
      </c>
      <c r="B1702" s="162" t="s">
        <v>91</v>
      </c>
      <c r="C1702" s="162" t="s">
        <v>250</v>
      </c>
      <c r="D1702" s="16" t="s">
        <v>1679</v>
      </c>
      <c r="E1702" s="163" t="s">
        <v>1680</v>
      </c>
      <c r="F1702" s="162" t="s">
        <v>1313</v>
      </c>
      <c r="G1702" s="164">
        <v>1</v>
      </c>
      <c r="H1702" s="165"/>
      <c r="I1702" s="165">
        <f>ROUND(G1702*H1702,2)</f>
        <v>0</v>
      </c>
      <c r="J1702" s="166">
        <v>0</v>
      </c>
      <c r="K1702" s="164">
        <f>G1702*J1702</f>
        <v>0</v>
      </c>
      <c r="L1702" s="166">
        <v>0</v>
      </c>
      <c r="M1702" s="164">
        <f>G1702*L1702</f>
        <v>0</v>
      </c>
      <c r="N1702" s="187" t="s">
        <v>2203</v>
      </c>
      <c r="O1702" s="167">
        <v>4</v>
      </c>
      <c r="P1702" s="16" t="s">
        <v>96</v>
      </c>
    </row>
    <row r="1703" spans="4:18" s="16" customFormat="1" ht="15.75" customHeight="1">
      <c r="D1703" s="168"/>
      <c r="E1703" s="168" t="s">
        <v>1294</v>
      </c>
      <c r="G1703" s="169"/>
      <c r="P1703" s="168" t="s">
        <v>96</v>
      </c>
      <c r="Q1703" s="168" t="s">
        <v>89</v>
      </c>
      <c r="R1703" s="168" t="s">
        <v>98</v>
      </c>
    </row>
    <row r="1704" spans="4:18" s="16" customFormat="1" ht="15.75" customHeight="1">
      <c r="D1704" s="168"/>
      <c r="E1704" s="168" t="s">
        <v>1295</v>
      </c>
      <c r="G1704" s="169"/>
      <c r="P1704" s="168" t="s">
        <v>96</v>
      </c>
      <c r="Q1704" s="168" t="s">
        <v>89</v>
      </c>
      <c r="R1704" s="168" t="s">
        <v>98</v>
      </c>
    </row>
    <row r="1705" spans="4:18" s="16" customFormat="1" ht="15.75" customHeight="1">
      <c r="D1705" s="168"/>
      <c r="E1705" s="168" t="s">
        <v>1445</v>
      </c>
      <c r="G1705" s="169"/>
      <c r="P1705" s="168" t="s">
        <v>96</v>
      </c>
      <c r="Q1705" s="168" t="s">
        <v>89</v>
      </c>
      <c r="R1705" s="168" t="s">
        <v>98</v>
      </c>
    </row>
    <row r="1706" spans="4:18" s="16" customFormat="1" ht="15.75" customHeight="1">
      <c r="D1706" s="170"/>
      <c r="E1706" s="170" t="s">
        <v>89</v>
      </c>
      <c r="G1706" s="171">
        <v>1</v>
      </c>
      <c r="P1706" s="170" t="s">
        <v>96</v>
      </c>
      <c r="Q1706" s="170" t="s">
        <v>96</v>
      </c>
      <c r="R1706" s="170" t="s">
        <v>98</v>
      </c>
    </row>
    <row r="1707" spans="4:18" s="16" customFormat="1" ht="15.75" customHeight="1">
      <c r="D1707" s="172"/>
      <c r="E1707" s="172" t="s">
        <v>101</v>
      </c>
      <c r="G1707" s="173">
        <v>1</v>
      </c>
      <c r="P1707" s="172" t="s">
        <v>96</v>
      </c>
      <c r="Q1707" s="172" t="s">
        <v>102</v>
      </c>
      <c r="R1707" s="172" t="s">
        <v>98</v>
      </c>
    </row>
    <row r="1708" spans="1:16" s="16" customFormat="1" ht="45" customHeight="1">
      <c r="A1708" s="162" t="s">
        <v>1681</v>
      </c>
      <c r="B1708" s="162" t="s">
        <v>91</v>
      </c>
      <c r="C1708" s="162" t="s">
        <v>250</v>
      </c>
      <c r="D1708" s="16" t="s">
        <v>1682</v>
      </c>
      <c r="E1708" s="163" t="s">
        <v>1683</v>
      </c>
      <c r="F1708" s="162" t="s">
        <v>1313</v>
      </c>
      <c r="G1708" s="164">
        <v>1</v>
      </c>
      <c r="H1708" s="165"/>
      <c r="I1708" s="165">
        <f>ROUND(G1708*H1708,2)</f>
        <v>0</v>
      </c>
      <c r="J1708" s="166">
        <v>0</v>
      </c>
      <c r="K1708" s="164">
        <f>G1708*J1708</f>
        <v>0</v>
      </c>
      <c r="L1708" s="166">
        <v>0</v>
      </c>
      <c r="M1708" s="164">
        <f>G1708*L1708</f>
        <v>0</v>
      </c>
      <c r="N1708" s="187" t="s">
        <v>2203</v>
      </c>
      <c r="O1708" s="167">
        <v>4</v>
      </c>
      <c r="P1708" s="16" t="s">
        <v>96</v>
      </c>
    </row>
    <row r="1709" spans="4:18" s="16" customFormat="1" ht="15.75" customHeight="1">
      <c r="D1709" s="168"/>
      <c r="E1709" s="168" t="s">
        <v>1294</v>
      </c>
      <c r="G1709" s="169"/>
      <c r="P1709" s="168" t="s">
        <v>96</v>
      </c>
      <c r="Q1709" s="168" t="s">
        <v>89</v>
      </c>
      <c r="R1709" s="168" t="s">
        <v>98</v>
      </c>
    </row>
    <row r="1710" spans="4:18" s="16" customFormat="1" ht="15.75" customHeight="1">
      <c r="D1710" s="168"/>
      <c r="E1710" s="168" t="s">
        <v>1295</v>
      </c>
      <c r="G1710" s="169"/>
      <c r="P1710" s="168" t="s">
        <v>96</v>
      </c>
      <c r="Q1710" s="168" t="s">
        <v>89</v>
      </c>
      <c r="R1710" s="168" t="s">
        <v>98</v>
      </c>
    </row>
    <row r="1711" spans="4:18" s="16" customFormat="1" ht="15.75" customHeight="1">
      <c r="D1711" s="168"/>
      <c r="E1711" s="168" t="s">
        <v>1445</v>
      </c>
      <c r="G1711" s="169"/>
      <c r="P1711" s="168" t="s">
        <v>96</v>
      </c>
      <c r="Q1711" s="168" t="s">
        <v>89</v>
      </c>
      <c r="R1711" s="168" t="s">
        <v>98</v>
      </c>
    </row>
    <row r="1712" spans="4:18" s="16" customFormat="1" ht="15.75" customHeight="1">
      <c r="D1712" s="170"/>
      <c r="E1712" s="170" t="s">
        <v>89</v>
      </c>
      <c r="G1712" s="171">
        <v>1</v>
      </c>
      <c r="P1712" s="170" t="s">
        <v>96</v>
      </c>
      <c r="Q1712" s="170" t="s">
        <v>96</v>
      </c>
      <c r="R1712" s="170" t="s">
        <v>98</v>
      </c>
    </row>
    <row r="1713" spans="4:18" s="16" customFormat="1" ht="15.75" customHeight="1">
      <c r="D1713" s="172"/>
      <c r="E1713" s="172" t="s">
        <v>101</v>
      </c>
      <c r="G1713" s="173">
        <v>1</v>
      </c>
      <c r="P1713" s="172" t="s">
        <v>96</v>
      </c>
      <c r="Q1713" s="172" t="s">
        <v>102</v>
      </c>
      <c r="R1713" s="172" t="s">
        <v>98</v>
      </c>
    </row>
    <row r="1714" spans="1:16" s="16" customFormat="1" ht="45" customHeight="1">
      <c r="A1714" s="162" t="s">
        <v>1684</v>
      </c>
      <c r="B1714" s="162" t="s">
        <v>91</v>
      </c>
      <c r="C1714" s="162" t="s">
        <v>250</v>
      </c>
      <c r="D1714" s="16" t="s">
        <v>1685</v>
      </c>
      <c r="E1714" s="163" t="s">
        <v>1686</v>
      </c>
      <c r="F1714" s="162" t="s">
        <v>1313</v>
      </c>
      <c r="G1714" s="164">
        <v>1</v>
      </c>
      <c r="H1714" s="165"/>
      <c r="I1714" s="165">
        <f>ROUND(G1714*H1714,2)</f>
        <v>0</v>
      </c>
      <c r="J1714" s="166">
        <v>0</v>
      </c>
      <c r="K1714" s="164">
        <f>G1714*J1714</f>
        <v>0</v>
      </c>
      <c r="L1714" s="166">
        <v>0</v>
      </c>
      <c r="M1714" s="164">
        <f>G1714*L1714</f>
        <v>0</v>
      </c>
      <c r="N1714" s="187" t="s">
        <v>2203</v>
      </c>
      <c r="O1714" s="167">
        <v>4</v>
      </c>
      <c r="P1714" s="16" t="s">
        <v>96</v>
      </c>
    </row>
    <row r="1715" spans="4:18" s="16" customFormat="1" ht="15.75" customHeight="1">
      <c r="D1715" s="168"/>
      <c r="E1715" s="168" t="s">
        <v>1294</v>
      </c>
      <c r="G1715" s="169"/>
      <c r="P1715" s="168" t="s">
        <v>96</v>
      </c>
      <c r="Q1715" s="168" t="s">
        <v>89</v>
      </c>
      <c r="R1715" s="168" t="s">
        <v>98</v>
      </c>
    </row>
    <row r="1716" spans="4:18" s="16" customFormat="1" ht="15.75" customHeight="1">
      <c r="D1716" s="168"/>
      <c r="E1716" s="168" t="s">
        <v>1295</v>
      </c>
      <c r="G1716" s="169"/>
      <c r="P1716" s="168" t="s">
        <v>96</v>
      </c>
      <c r="Q1716" s="168" t="s">
        <v>89</v>
      </c>
      <c r="R1716" s="168" t="s">
        <v>98</v>
      </c>
    </row>
    <row r="1717" spans="4:18" s="16" customFormat="1" ht="15.75" customHeight="1">
      <c r="D1717" s="168"/>
      <c r="E1717" s="168" t="s">
        <v>1445</v>
      </c>
      <c r="G1717" s="169"/>
      <c r="P1717" s="168" t="s">
        <v>96</v>
      </c>
      <c r="Q1717" s="168" t="s">
        <v>89</v>
      </c>
      <c r="R1717" s="168" t="s">
        <v>98</v>
      </c>
    </row>
    <row r="1718" spans="4:18" s="16" customFormat="1" ht="15.75" customHeight="1">
      <c r="D1718" s="170"/>
      <c r="E1718" s="170" t="s">
        <v>89</v>
      </c>
      <c r="G1718" s="171">
        <v>1</v>
      </c>
      <c r="P1718" s="170" t="s">
        <v>96</v>
      </c>
      <c r="Q1718" s="170" t="s">
        <v>96</v>
      </c>
      <c r="R1718" s="170" t="s">
        <v>98</v>
      </c>
    </row>
    <row r="1719" spans="4:18" s="16" customFormat="1" ht="15.75" customHeight="1">
      <c r="D1719" s="172"/>
      <c r="E1719" s="172" t="s">
        <v>101</v>
      </c>
      <c r="G1719" s="173">
        <v>1</v>
      </c>
      <c r="P1719" s="172" t="s">
        <v>96</v>
      </c>
      <c r="Q1719" s="172" t="s">
        <v>102</v>
      </c>
      <c r="R1719" s="172" t="s">
        <v>98</v>
      </c>
    </row>
    <row r="1720" spans="1:16" s="16" customFormat="1" ht="45" customHeight="1">
      <c r="A1720" s="162" t="s">
        <v>1687</v>
      </c>
      <c r="B1720" s="162" t="s">
        <v>91</v>
      </c>
      <c r="C1720" s="162" t="s">
        <v>250</v>
      </c>
      <c r="D1720" s="16" t="s">
        <v>1688</v>
      </c>
      <c r="E1720" s="163" t="s">
        <v>1689</v>
      </c>
      <c r="F1720" s="162" t="s">
        <v>1313</v>
      </c>
      <c r="G1720" s="164">
        <v>1</v>
      </c>
      <c r="H1720" s="165"/>
      <c r="I1720" s="165">
        <f>ROUND(G1720*H1720,2)</f>
        <v>0</v>
      </c>
      <c r="J1720" s="166">
        <v>0</v>
      </c>
      <c r="K1720" s="164">
        <f>G1720*J1720</f>
        <v>0</v>
      </c>
      <c r="L1720" s="166">
        <v>0</v>
      </c>
      <c r="M1720" s="164">
        <f>G1720*L1720</f>
        <v>0</v>
      </c>
      <c r="N1720" s="187" t="s">
        <v>2203</v>
      </c>
      <c r="O1720" s="167">
        <v>4</v>
      </c>
      <c r="P1720" s="16" t="s">
        <v>96</v>
      </c>
    </row>
    <row r="1721" spans="4:18" s="16" customFormat="1" ht="15.75" customHeight="1">
      <c r="D1721" s="168"/>
      <c r="E1721" s="168" t="s">
        <v>1294</v>
      </c>
      <c r="G1721" s="169"/>
      <c r="P1721" s="168" t="s">
        <v>96</v>
      </c>
      <c r="Q1721" s="168" t="s">
        <v>89</v>
      </c>
      <c r="R1721" s="168" t="s">
        <v>98</v>
      </c>
    </row>
    <row r="1722" spans="4:18" s="16" customFormat="1" ht="15.75" customHeight="1">
      <c r="D1722" s="168"/>
      <c r="E1722" s="168" t="s">
        <v>1295</v>
      </c>
      <c r="G1722" s="169"/>
      <c r="P1722" s="168" t="s">
        <v>96</v>
      </c>
      <c r="Q1722" s="168" t="s">
        <v>89</v>
      </c>
      <c r="R1722" s="168" t="s">
        <v>98</v>
      </c>
    </row>
    <row r="1723" spans="4:18" s="16" customFormat="1" ht="15.75" customHeight="1">
      <c r="D1723" s="168"/>
      <c r="E1723" s="168" t="s">
        <v>1445</v>
      </c>
      <c r="G1723" s="169"/>
      <c r="P1723" s="168" t="s">
        <v>96</v>
      </c>
      <c r="Q1723" s="168" t="s">
        <v>89</v>
      </c>
      <c r="R1723" s="168" t="s">
        <v>98</v>
      </c>
    </row>
    <row r="1724" spans="4:18" s="16" customFormat="1" ht="15.75" customHeight="1">
      <c r="D1724" s="170"/>
      <c r="E1724" s="170" t="s">
        <v>89</v>
      </c>
      <c r="G1724" s="171">
        <v>1</v>
      </c>
      <c r="P1724" s="170" t="s">
        <v>96</v>
      </c>
      <c r="Q1724" s="170" t="s">
        <v>96</v>
      </c>
      <c r="R1724" s="170" t="s">
        <v>98</v>
      </c>
    </row>
    <row r="1725" spans="4:18" s="16" customFormat="1" ht="15.75" customHeight="1">
      <c r="D1725" s="172"/>
      <c r="E1725" s="172" t="s">
        <v>101</v>
      </c>
      <c r="G1725" s="173">
        <v>1</v>
      </c>
      <c r="P1725" s="172" t="s">
        <v>96</v>
      </c>
      <c r="Q1725" s="172" t="s">
        <v>102</v>
      </c>
      <c r="R1725" s="172" t="s">
        <v>98</v>
      </c>
    </row>
    <row r="1726" spans="1:16" s="16" customFormat="1" ht="45" customHeight="1">
      <c r="A1726" s="162" t="s">
        <v>1690</v>
      </c>
      <c r="B1726" s="162" t="s">
        <v>91</v>
      </c>
      <c r="C1726" s="162" t="s">
        <v>250</v>
      </c>
      <c r="D1726" s="16" t="s">
        <v>1691</v>
      </c>
      <c r="E1726" s="163" t="s">
        <v>1692</v>
      </c>
      <c r="F1726" s="162" t="s">
        <v>1313</v>
      </c>
      <c r="G1726" s="164">
        <v>2</v>
      </c>
      <c r="H1726" s="165"/>
      <c r="I1726" s="165">
        <f>ROUND(G1726*H1726,2)</f>
        <v>0</v>
      </c>
      <c r="J1726" s="166">
        <v>0</v>
      </c>
      <c r="K1726" s="164">
        <f>G1726*J1726</f>
        <v>0</v>
      </c>
      <c r="L1726" s="166">
        <v>0</v>
      </c>
      <c r="M1726" s="164">
        <f>G1726*L1726</f>
        <v>0</v>
      </c>
      <c r="N1726" s="187" t="s">
        <v>2203</v>
      </c>
      <c r="O1726" s="167">
        <v>4</v>
      </c>
      <c r="P1726" s="16" t="s">
        <v>96</v>
      </c>
    </row>
    <row r="1727" spans="4:18" s="16" customFormat="1" ht="15.75" customHeight="1">
      <c r="D1727" s="168"/>
      <c r="E1727" s="168" t="s">
        <v>1294</v>
      </c>
      <c r="G1727" s="169"/>
      <c r="P1727" s="168" t="s">
        <v>96</v>
      </c>
      <c r="Q1727" s="168" t="s">
        <v>89</v>
      </c>
      <c r="R1727" s="168" t="s">
        <v>98</v>
      </c>
    </row>
    <row r="1728" spans="4:18" s="16" customFormat="1" ht="15.75" customHeight="1">
      <c r="D1728" s="168"/>
      <c r="E1728" s="168" t="s">
        <v>1295</v>
      </c>
      <c r="G1728" s="169"/>
      <c r="P1728" s="168" t="s">
        <v>96</v>
      </c>
      <c r="Q1728" s="168" t="s">
        <v>89</v>
      </c>
      <c r="R1728" s="168" t="s">
        <v>98</v>
      </c>
    </row>
    <row r="1729" spans="4:18" s="16" customFormat="1" ht="15.75" customHeight="1">
      <c r="D1729" s="168"/>
      <c r="E1729" s="168" t="s">
        <v>1445</v>
      </c>
      <c r="G1729" s="169"/>
      <c r="P1729" s="168" t="s">
        <v>96</v>
      </c>
      <c r="Q1729" s="168" t="s">
        <v>89</v>
      </c>
      <c r="R1729" s="168" t="s">
        <v>98</v>
      </c>
    </row>
    <row r="1730" spans="4:18" s="16" customFormat="1" ht="15.75" customHeight="1">
      <c r="D1730" s="170"/>
      <c r="E1730" s="170" t="s">
        <v>96</v>
      </c>
      <c r="G1730" s="171">
        <v>2</v>
      </c>
      <c r="P1730" s="170" t="s">
        <v>96</v>
      </c>
      <c r="Q1730" s="170" t="s">
        <v>96</v>
      </c>
      <c r="R1730" s="170" t="s">
        <v>98</v>
      </c>
    </row>
    <row r="1731" spans="4:18" s="16" customFormat="1" ht="15.75" customHeight="1">
      <c r="D1731" s="172"/>
      <c r="E1731" s="172" t="s">
        <v>101</v>
      </c>
      <c r="G1731" s="173">
        <v>2</v>
      </c>
      <c r="P1731" s="172" t="s">
        <v>96</v>
      </c>
      <c r="Q1731" s="172" t="s">
        <v>102</v>
      </c>
      <c r="R1731" s="172" t="s">
        <v>98</v>
      </c>
    </row>
    <row r="1732" spans="1:16" s="16" customFormat="1" ht="45" customHeight="1">
      <c r="A1732" s="162" t="s">
        <v>1693</v>
      </c>
      <c r="B1732" s="162" t="s">
        <v>91</v>
      </c>
      <c r="C1732" s="162" t="s">
        <v>250</v>
      </c>
      <c r="D1732" s="16" t="s">
        <v>1694</v>
      </c>
      <c r="E1732" s="163" t="s">
        <v>1695</v>
      </c>
      <c r="F1732" s="162" t="s">
        <v>1313</v>
      </c>
      <c r="G1732" s="164">
        <v>1</v>
      </c>
      <c r="H1732" s="165"/>
      <c r="I1732" s="165">
        <f>ROUND(G1732*H1732,2)</f>
        <v>0</v>
      </c>
      <c r="J1732" s="166">
        <v>0</v>
      </c>
      <c r="K1732" s="164">
        <f>G1732*J1732</f>
        <v>0</v>
      </c>
      <c r="L1732" s="166">
        <v>0</v>
      </c>
      <c r="M1732" s="164">
        <f>G1732*L1732</f>
        <v>0</v>
      </c>
      <c r="N1732" s="187" t="s">
        <v>2203</v>
      </c>
      <c r="O1732" s="167">
        <v>4</v>
      </c>
      <c r="P1732" s="16" t="s">
        <v>96</v>
      </c>
    </row>
    <row r="1733" spans="4:18" s="16" customFormat="1" ht="15.75" customHeight="1">
      <c r="D1733" s="168"/>
      <c r="E1733" s="168" t="s">
        <v>1294</v>
      </c>
      <c r="G1733" s="169"/>
      <c r="P1733" s="168" t="s">
        <v>96</v>
      </c>
      <c r="Q1733" s="168" t="s">
        <v>89</v>
      </c>
      <c r="R1733" s="168" t="s">
        <v>98</v>
      </c>
    </row>
    <row r="1734" spans="4:18" s="16" customFormat="1" ht="15.75" customHeight="1">
      <c r="D1734" s="168"/>
      <c r="E1734" s="168" t="s">
        <v>1295</v>
      </c>
      <c r="G1734" s="169"/>
      <c r="P1734" s="168" t="s">
        <v>96</v>
      </c>
      <c r="Q1734" s="168" t="s">
        <v>89</v>
      </c>
      <c r="R1734" s="168" t="s">
        <v>98</v>
      </c>
    </row>
    <row r="1735" spans="4:18" s="16" customFormat="1" ht="15.75" customHeight="1">
      <c r="D1735" s="168"/>
      <c r="E1735" s="168" t="s">
        <v>1445</v>
      </c>
      <c r="G1735" s="169"/>
      <c r="P1735" s="168" t="s">
        <v>96</v>
      </c>
      <c r="Q1735" s="168" t="s">
        <v>89</v>
      </c>
      <c r="R1735" s="168" t="s">
        <v>98</v>
      </c>
    </row>
    <row r="1736" spans="4:18" s="16" customFormat="1" ht="15.75" customHeight="1">
      <c r="D1736" s="170"/>
      <c r="E1736" s="170" t="s">
        <v>89</v>
      </c>
      <c r="G1736" s="171">
        <v>1</v>
      </c>
      <c r="P1736" s="170" t="s">
        <v>96</v>
      </c>
      <c r="Q1736" s="170" t="s">
        <v>96</v>
      </c>
      <c r="R1736" s="170" t="s">
        <v>98</v>
      </c>
    </row>
    <row r="1737" spans="4:18" s="16" customFormat="1" ht="15.75" customHeight="1">
      <c r="D1737" s="172"/>
      <c r="E1737" s="172" t="s">
        <v>101</v>
      </c>
      <c r="G1737" s="173">
        <v>1</v>
      </c>
      <c r="P1737" s="172" t="s">
        <v>96</v>
      </c>
      <c r="Q1737" s="172" t="s">
        <v>102</v>
      </c>
      <c r="R1737" s="172" t="s">
        <v>98</v>
      </c>
    </row>
    <row r="1738" spans="1:16" s="16" customFormat="1" ht="34.5" customHeight="1">
      <c r="A1738" s="162" t="s">
        <v>1696</v>
      </c>
      <c r="B1738" s="162" t="s">
        <v>91</v>
      </c>
      <c r="C1738" s="162" t="s">
        <v>250</v>
      </c>
      <c r="D1738" s="16" t="s">
        <v>1697</v>
      </c>
      <c r="E1738" s="163" t="s">
        <v>1698</v>
      </c>
      <c r="F1738" s="162" t="s">
        <v>1313</v>
      </c>
      <c r="G1738" s="164">
        <v>1</v>
      </c>
      <c r="H1738" s="165"/>
      <c r="I1738" s="165">
        <f>ROUND(G1738*H1738,2)</f>
        <v>0</v>
      </c>
      <c r="J1738" s="166">
        <v>0</v>
      </c>
      <c r="K1738" s="164">
        <f>G1738*J1738</f>
        <v>0</v>
      </c>
      <c r="L1738" s="166">
        <v>0</v>
      </c>
      <c r="M1738" s="164">
        <f>G1738*L1738</f>
        <v>0</v>
      </c>
      <c r="N1738" s="187" t="s">
        <v>2203</v>
      </c>
      <c r="O1738" s="167">
        <v>4</v>
      </c>
      <c r="P1738" s="16" t="s">
        <v>96</v>
      </c>
    </row>
    <row r="1739" spans="4:18" s="16" customFormat="1" ht="15.75" customHeight="1">
      <c r="D1739" s="168"/>
      <c r="E1739" s="168" t="s">
        <v>1294</v>
      </c>
      <c r="G1739" s="169"/>
      <c r="P1739" s="168" t="s">
        <v>96</v>
      </c>
      <c r="Q1739" s="168" t="s">
        <v>89</v>
      </c>
      <c r="R1739" s="168" t="s">
        <v>98</v>
      </c>
    </row>
    <row r="1740" spans="4:18" s="16" customFormat="1" ht="15.75" customHeight="1">
      <c r="D1740" s="168"/>
      <c r="E1740" s="168" t="s">
        <v>1295</v>
      </c>
      <c r="G1740" s="169"/>
      <c r="P1740" s="168" t="s">
        <v>96</v>
      </c>
      <c r="Q1740" s="168" t="s">
        <v>89</v>
      </c>
      <c r="R1740" s="168" t="s">
        <v>98</v>
      </c>
    </row>
    <row r="1741" spans="4:18" s="16" customFormat="1" ht="15.75" customHeight="1">
      <c r="D1741" s="168"/>
      <c r="E1741" s="168" t="s">
        <v>1445</v>
      </c>
      <c r="G1741" s="169"/>
      <c r="P1741" s="168" t="s">
        <v>96</v>
      </c>
      <c r="Q1741" s="168" t="s">
        <v>89</v>
      </c>
      <c r="R1741" s="168" t="s">
        <v>98</v>
      </c>
    </row>
    <row r="1742" spans="4:18" s="16" customFormat="1" ht="15.75" customHeight="1">
      <c r="D1742" s="170"/>
      <c r="E1742" s="170" t="s">
        <v>89</v>
      </c>
      <c r="G1742" s="171">
        <v>1</v>
      </c>
      <c r="P1742" s="170" t="s">
        <v>96</v>
      </c>
      <c r="Q1742" s="170" t="s">
        <v>96</v>
      </c>
      <c r="R1742" s="170" t="s">
        <v>98</v>
      </c>
    </row>
    <row r="1743" spans="4:18" s="16" customFormat="1" ht="15.75" customHeight="1">
      <c r="D1743" s="172"/>
      <c r="E1743" s="172" t="s">
        <v>101</v>
      </c>
      <c r="G1743" s="173">
        <v>1</v>
      </c>
      <c r="P1743" s="172" t="s">
        <v>96</v>
      </c>
      <c r="Q1743" s="172" t="s">
        <v>102</v>
      </c>
      <c r="R1743" s="172" t="s">
        <v>98</v>
      </c>
    </row>
    <row r="1744" spans="1:16" s="16" customFormat="1" ht="45" customHeight="1">
      <c r="A1744" s="162" t="s">
        <v>1699</v>
      </c>
      <c r="B1744" s="162" t="s">
        <v>91</v>
      </c>
      <c r="C1744" s="162" t="s">
        <v>250</v>
      </c>
      <c r="D1744" s="16" t="s">
        <v>1700</v>
      </c>
      <c r="E1744" s="163" t="s">
        <v>1701</v>
      </c>
      <c r="F1744" s="162" t="s">
        <v>1313</v>
      </c>
      <c r="G1744" s="164">
        <v>1</v>
      </c>
      <c r="H1744" s="165"/>
      <c r="I1744" s="165">
        <f>ROUND(G1744*H1744,2)</f>
        <v>0</v>
      </c>
      <c r="J1744" s="166">
        <v>0</v>
      </c>
      <c r="K1744" s="164">
        <f>G1744*J1744</f>
        <v>0</v>
      </c>
      <c r="L1744" s="166">
        <v>0</v>
      </c>
      <c r="M1744" s="164">
        <f>G1744*L1744</f>
        <v>0</v>
      </c>
      <c r="N1744" s="187" t="s">
        <v>2203</v>
      </c>
      <c r="O1744" s="167">
        <v>4</v>
      </c>
      <c r="P1744" s="16" t="s">
        <v>96</v>
      </c>
    </row>
    <row r="1745" spans="4:18" s="16" customFormat="1" ht="15.75" customHeight="1">
      <c r="D1745" s="168"/>
      <c r="E1745" s="168" t="s">
        <v>1294</v>
      </c>
      <c r="G1745" s="169"/>
      <c r="P1745" s="168" t="s">
        <v>96</v>
      </c>
      <c r="Q1745" s="168" t="s">
        <v>89</v>
      </c>
      <c r="R1745" s="168" t="s">
        <v>98</v>
      </c>
    </row>
    <row r="1746" spans="4:18" s="16" customFormat="1" ht="15.75" customHeight="1">
      <c r="D1746" s="168"/>
      <c r="E1746" s="168" t="s">
        <v>1295</v>
      </c>
      <c r="G1746" s="169"/>
      <c r="P1746" s="168" t="s">
        <v>96</v>
      </c>
      <c r="Q1746" s="168" t="s">
        <v>89</v>
      </c>
      <c r="R1746" s="168" t="s">
        <v>98</v>
      </c>
    </row>
    <row r="1747" spans="4:18" s="16" customFormat="1" ht="15.75" customHeight="1">
      <c r="D1747" s="168"/>
      <c r="E1747" s="168" t="s">
        <v>1445</v>
      </c>
      <c r="G1747" s="169"/>
      <c r="P1747" s="168" t="s">
        <v>96</v>
      </c>
      <c r="Q1747" s="168" t="s">
        <v>89</v>
      </c>
      <c r="R1747" s="168" t="s">
        <v>98</v>
      </c>
    </row>
    <row r="1748" spans="4:18" s="16" customFormat="1" ht="15.75" customHeight="1">
      <c r="D1748" s="170"/>
      <c r="E1748" s="170" t="s">
        <v>89</v>
      </c>
      <c r="G1748" s="171">
        <v>1</v>
      </c>
      <c r="P1748" s="170" t="s">
        <v>96</v>
      </c>
      <c r="Q1748" s="170" t="s">
        <v>96</v>
      </c>
      <c r="R1748" s="170" t="s">
        <v>98</v>
      </c>
    </row>
    <row r="1749" spans="4:18" s="16" customFormat="1" ht="15.75" customHeight="1">
      <c r="D1749" s="172"/>
      <c r="E1749" s="172" t="s">
        <v>101</v>
      </c>
      <c r="G1749" s="173">
        <v>1</v>
      </c>
      <c r="P1749" s="172" t="s">
        <v>96</v>
      </c>
      <c r="Q1749" s="172" t="s">
        <v>102</v>
      </c>
      <c r="R1749" s="172" t="s">
        <v>98</v>
      </c>
    </row>
    <row r="1750" spans="1:16" s="16" customFormat="1" ht="45" customHeight="1">
      <c r="A1750" s="162" t="s">
        <v>1702</v>
      </c>
      <c r="B1750" s="162" t="s">
        <v>91</v>
      </c>
      <c r="C1750" s="162" t="s">
        <v>250</v>
      </c>
      <c r="D1750" s="16" t="s">
        <v>1703</v>
      </c>
      <c r="E1750" s="163" t="s">
        <v>1704</v>
      </c>
      <c r="F1750" s="162" t="s">
        <v>1313</v>
      </c>
      <c r="G1750" s="164">
        <v>1</v>
      </c>
      <c r="H1750" s="165"/>
      <c r="I1750" s="165">
        <f>ROUND(G1750*H1750,2)</f>
        <v>0</v>
      </c>
      <c r="J1750" s="166">
        <v>0</v>
      </c>
      <c r="K1750" s="164">
        <f>G1750*J1750</f>
        <v>0</v>
      </c>
      <c r="L1750" s="166">
        <v>0</v>
      </c>
      <c r="M1750" s="164">
        <f>G1750*L1750</f>
        <v>0</v>
      </c>
      <c r="N1750" s="187" t="s">
        <v>2203</v>
      </c>
      <c r="O1750" s="167">
        <v>4</v>
      </c>
      <c r="P1750" s="16" t="s">
        <v>96</v>
      </c>
    </row>
    <row r="1751" spans="4:18" s="16" customFormat="1" ht="15.75" customHeight="1">
      <c r="D1751" s="168"/>
      <c r="E1751" s="168" t="s">
        <v>1294</v>
      </c>
      <c r="G1751" s="169"/>
      <c r="P1751" s="168" t="s">
        <v>96</v>
      </c>
      <c r="Q1751" s="168" t="s">
        <v>89</v>
      </c>
      <c r="R1751" s="168" t="s">
        <v>98</v>
      </c>
    </row>
    <row r="1752" spans="4:18" s="16" customFormat="1" ht="15.75" customHeight="1">
      <c r="D1752" s="168"/>
      <c r="E1752" s="168" t="s">
        <v>1295</v>
      </c>
      <c r="G1752" s="169"/>
      <c r="P1752" s="168" t="s">
        <v>96</v>
      </c>
      <c r="Q1752" s="168" t="s">
        <v>89</v>
      </c>
      <c r="R1752" s="168" t="s">
        <v>98</v>
      </c>
    </row>
    <row r="1753" spans="4:18" s="16" customFormat="1" ht="15.75" customHeight="1">
      <c r="D1753" s="168"/>
      <c r="E1753" s="168" t="s">
        <v>1445</v>
      </c>
      <c r="G1753" s="169"/>
      <c r="P1753" s="168" t="s">
        <v>96</v>
      </c>
      <c r="Q1753" s="168" t="s">
        <v>89</v>
      </c>
      <c r="R1753" s="168" t="s">
        <v>98</v>
      </c>
    </row>
    <row r="1754" spans="4:18" s="16" customFormat="1" ht="15.75" customHeight="1">
      <c r="D1754" s="170"/>
      <c r="E1754" s="170" t="s">
        <v>89</v>
      </c>
      <c r="G1754" s="171">
        <v>1</v>
      </c>
      <c r="P1754" s="170" t="s">
        <v>96</v>
      </c>
      <c r="Q1754" s="170" t="s">
        <v>96</v>
      </c>
      <c r="R1754" s="170" t="s">
        <v>98</v>
      </c>
    </row>
    <row r="1755" spans="4:18" s="16" customFormat="1" ht="15.75" customHeight="1">
      <c r="D1755" s="172"/>
      <c r="E1755" s="172" t="s">
        <v>101</v>
      </c>
      <c r="G1755" s="173">
        <v>1</v>
      </c>
      <c r="P1755" s="172" t="s">
        <v>96</v>
      </c>
      <c r="Q1755" s="172" t="s">
        <v>102</v>
      </c>
      <c r="R1755" s="172" t="s">
        <v>98</v>
      </c>
    </row>
    <row r="1756" spans="1:16" s="16" customFormat="1" ht="34.5" customHeight="1">
      <c r="A1756" s="162" t="s">
        <v>1705</v>
      </c>
      <c r="B1756" s="162" t="s">
        <v>91</v>
      </c>
      <c r="C1756" s="162" t="s">
        <v>250</v>
      </c>
      <c r="D1756" s="16" t="s">
        <v>1706</v>
      </c>
      <c r="E1756" s="163" t="s">
        <v>1707</v>
      </c>
      <c r="F1756" s="162" t="s">
        <v>1313</v>
      </c>
      <c r="G1756" s="164">
        <v>1</v>
      </c>
      <c r="H1756" s="165"/>
      <c r="I1756" s="165">
        <f>ROUND(G1756*H1756,2)</f>
        <v>0</v>
      </c>
      <c r="J1756" s="166">
        <v>0</v>
      </c>
      <c r="K1756" s="164">
        <f>G1756*J1756</f>
        <v>0</v>
      </c>
      <c r="L1756" s="166">
        <v>0</v>
      </c>
      <c r="M1756" s="164">
        <f>G1756*L1756</f>
        <v>0</v>
      </c>
      <c r="N1756" s="187" t="s">
        <v>2203</v>
      </c>
      <c r="O1756" s="167">
        <v>4</v>
      </c>
      <c r="P1756" s="16" t="s">
        <v>96</v>
      </c>
    </row>
    <row r="1757" spans="4:18" s="16" customFormat="1" ht="15.75" customHeight="1">
      <c r="D1757" s="168"/>
      <c r="E1757" s="168" t="s">
        <v>1294</v>
      </c>
      <c r="G1757" s="169"/>
      <c r="P1757" s="168" t="s">
        <v>96</v>
      </c>
      <c r="Q1757" s="168" t="s">
        <v>89</v>
      </c>
      <c r="R1757" s="168" t="s">
        <v>98</v>
      </c>
    </row>
    <row r="1758" spans="4:18" s="16" customFormat="1" ht="15.75" customHeight="1">
      <c r="D1758" s="168"/>
      <c r="E1758" s="168" t="s">
        <v>1295</v>
      </c>
      <c r="G1758" s="169"/>
      <c r="P1758" s="168" t="s">
        <v>96</v>
      </c>
      <c r="Q1758" s="168" t="s">
        <v>89</v>
      </c>
      <c r="R1758" s="168" t="s">
        <v>98</v>
      </c>
    </row>
    <row r="1759" spans="4:18" s="16" customFormat="1" ht="15.75" customHeight="1">
      <c r="D1759" s="168"/>
      <c r="E1759" s="168" t="s">
        <v>1445</v>
      </c>
      <c r="G1759" s="169"/>
      <c r="P1759" s="168" t="s">
        <v>96</v>
      </c>
      <c r="Q1759" s="168" t="s">
        <v>89</v>
      </c>
      <c r="R1759" s="168" t="s">
        <v>98</v>
      </c>
    </row>
    <row r="1760" spans="4:18" s="16" customFormat="1" ht="15.75" customHeight="1">
      <c r="D1760" s="170"/>
      <c r="E1760" s="170" t="s">
        <v>89</v>
      </c>
      <c r="G1760" s="171">
        <v>1</v>
      </c>
      <c r="P1760" s="170" t="s">
        <v>96</v>
      </c>
      <c r="Q1760" s="170" t="s">
        <v>96</v>
      </c>
      <c r="R1760" s="170" t="s">
        <v>98</v>
      </c>
    </row>
    <row r="1761" spans="4:18" s="16" customFormat="1" ht="15.75" customHeight="1">
      <c r="D1761" s="172"/>
      <c r="E1761" s="172" t="s">
        <v>101</v>
      </c>
      <c r="G1761" s="173">
        <v>1</v>
      </c>
      <c r="P1761" s="172" t="s">
        <v>96</v>
      </c>
      <c r="Q1761" s="172" t="s">
        <v>102</v>
      </c>
      <c r="R1761" s="172" t="s">
        <v>98</v>
      </c>
    </row>
    <row r="1762" spans="1:19" s="16" customFormat="1" ht="45" customHeight="1">
      <c r="A1762" s="198" t="s">
        <v>1708</v>
      </c>
      <c r="B1762" s="198" t="s">
        <v>91</v>
      </c>
      <c r="C1762" s="198" t="s">
        <v>250</v>
      </c>
      <c r="D1762" s="199" t="s">
        <v>1709</v>
      </c>
      <c r="E1762" s="200" t="s">
        <v>1710</v>
      </c>
      <c r="F1762" s="198" t="s">
        <v>1313</v>
      </c>
      <c r="G1762" s="201">
        <v>1</v>
      </c>
      <c r="H1762" s="202"/>
      <c r="I1762" s="202">
        <f>ROUND(G1762*H1762,2)</f>
        <v>0</v>
      </c>
      <c r="J1762" s="203">
        <v>0</v>
      </c>
      <c r="K1762" s="201">
        <f>G1762*J1762</f>
        <v>0</v>
      </c>
      <c r="L1762" s="203">
        <v>0</v>
      </c>
      <c r="M1762" s="201">
        <f>G1762*L1762</f>
        <v>0</v>
      </c>
      <c r="N1762" s="204" t="s">
        <v>2203</v>
      </c>
      <c r="O1762" s="167">
        <v>4</v>
      </c>
      <c r="P1762" s="16" t="s">
        <v>96</v>
      </c>
      <c r="S1762" s="16" t="s">
        <v>2216</v>
      </c>
    </row>
    <row r="1763" spans="1:18" s="16" customFormat="1" ht="15.75" customHeight="1">
      <c r="A1763" s="199"/>
      <c r="B1763" s="199"/>
      <c r="C1763" s="199"/>
      <c r="D1763" s="205"/>
      <c r="E1763" s="205" t="s">
        <v>1294</v>
      </c>
      <c r="F1763" s="199"/>
      <c r="G1763" s="206"/>
      <c r="H1763" s="199"/>
      <c r="I1763" s="199"/>
      <c r="J1763" s="199"/>
      <c r="K1763" s="199"/>
      <c r="L1763" s="199"/>
      <c r="M1763" s="199"/>
      <c r="N1763" s="199"/>
      <c r="P1763" s="168" t="s">
        <v>96</v>
      </c>
      <c r="Q1763" s="168" t="s">
        <v>89</v>
      </c>
      <c r="R1763" s="168" t="s">
        <v>98</v>
      </c>
    </row>
    <row r="1764" spans="1:18" s="16" customFormat="1" ht="15.75" customHeight="1">
      <c r="A1764" s="199"/>
      <c r="B1764" s="199"/>
      <c r="C1764" s="199"/>
      <c r="D1764" s="205"/>
      <c r="E1764" s="205" t="s">
        <v>1295</v>
      </c>
      <c r="F1764" s="199"/>
      <c r="G1764" s="206"/>
      <c r="H1764" s="199"/>
      <c r="I1764" s="199"/>
      <c r="J1764" s="199"/>
      <c r="K1764" s="199"/>
      <c r="L1764" s="199"/>
      <c r="M1764" s="199"/>
      <c r="N1764" s="199"/>
      <c r="P1764" s="168" t="s">
        <v>96</v>
      </c>
      <c r="Q1764" s="168" t="s">
        <v>89</v>
      </c>
      <c r="R1764" s="168" t="s">
        <v>98</v>
      </c>
    </row>
    <row r="1765" spans="1:18" s="16" customFormat="1" ht="15.75" customHeight="1">
      <c r="A1765" s="199"/>
      <c r="B1765" s="199"/>
      <c r="C1765" s="199"/>
      <c r="D1765" s="205"/>
      <c r="E1765" s="205" t="s">
        <v>1445</v>
      </c>
      <c r="F1765" s="199"/>
      <c r="G1765" s="206"/>
      <c r="H1765" s="199"/>
      <c r="I1765" s="199"/>
      <c r="J1765" s="199"/>
      <c r="K1765" s="199"/>
      <c r="L1765" s="199"/>
      <c r="M1765" s="199"/>
      <c r="N1765" s="199"/>
      <c r="P1765" s="168" t="s">
        <v>96</v>
      </c>
      <c r="Q1765" s="168" t="s">
        <v>89</v>
      </c>
      <c r="R1765" s="168" t="s">
        <v>98</v>
      </c>
    </row>
    <row r="1766" spans="1:18" s="16" customFormat="1" ht="15.75" customHeight="1">
      <c r="A1766" s="199"/>
      <c r="B1766" s="199"/>
      <c r="C1766" s="199"/>
      <c r="D1766" s="207"/>
      <c r="E1766" s="207">
        <v>1</v>
      </c>
      <c r="F1766" s="199"/>
      <c r="G1766" s="208">
        <v>1</v>
      </c>
      <c r="H1766" s="199"/>
      <c r="I1766" s="199"/>
      <c r="J1766" s="199"/>
      <c r="K1766" s="199"/>
      <c r="L1766" s="199"/>
      <c r="M1766" s="199"/>
      <c r="N1766" s="199"/>
      <c r="P1766" s="170" t="s">
        <v>96</v>
      </c>
      <c r="Q1766" s="170" t="s">
        <v>96</v>
      </c>
      <c r="R1766" s="170" t="s">
        <v>98</v>
      </c>
    </row>
    <row r="1767" spans="1:18" s="16" customFormat="1" ht="15.75" customHeight="1">
      <c r="A1767" s="199"/>
      <c r="B1767" s="199"/>
      <c r="C1767" s="199"/>
      <c r="D1767" s="209"/>
      <c r="E1767" s="209" t="s">
        <v>101</v>
      </c>
      <c r="F1767" s="199"/>
      <c r="G1767" s="210">
        <v>1</v>
      </c>
      <c r="H1767" s="199"/>
      <c r="I1767" s="199"/>
      <c r="J1767" s="199"/>
      <c r="K1767" s="199"/>
      <c r="L1767" s="199"/>
      <c r="M1767" s="199"/>
      <c r="N1767" s="199"/>
      <c r="P1767" s="172" t="s">
        <v>96</v>
      </c>
      <c r="Q1767" s="172" t="s">
        <v>102</v>
      </c>
      <c r="R1767" s="172" t="s">
        <v>98</v>
      </c>
    </row>
    <row r="1768" spans="1:16" s="16" customFormat="1" ht="24" customHeight="1">
      <c r="A1768" s="162" t="s">
        <v>1711</v>
      </c>
      <c r="B1768" s="162" t="s">
        <v>91</v>
      </c>
      <c r="C1768" s="162" t="s">
        <v>250</v>
      </c>
      <c r="D1768" s="16" t="s">
        <v>1712</v>
      </c>
      <c r="E1768" s="163" t="s">
        <v>1713</v>
      </c>
      <c r="F1768" s="162" t="s">
        <v>1313</v>
      </c>
      <c r="G1768" s="164">
        <v>1</v>
      </c>
      <c r="H1768" s="165"/>
      <c r="I1768" s="165">
        <f>ROUND(G1768*H1768,2)</f>
        <v>0</v>
      </c>
      <c r="J1768" s="166">
        <v>0</v>
      </c>
      <c r="K1768" s="164">
        <f>G1768*J1768</f>
        <v>0</v>
      </c>
      <c r="L1768" s="166">
        <v>0</v>
      </c>
      <c r="M1768" s="164">
        <f>G1768*L1768</f>
        <v>0</v>
      </c>
      <c r="N1768" s="187" t="s">
        <v>2203</v>
      </c>
      <c r="O1768" s="167">
        <v>4</v>
      </c>
      <c r="P1768" s="16" t="s">
        <v>96</v>
      </c>
    </row>
    <row r="1769" spans="4:18" s="16" customFormat="1" ht="15.75" customHeight="1">
      <c r="D1769" s="168"/>
      <c r="E1769" s="168" t="s">
        <v>1294</v>
      </c>
      <c r="G1769" s="169"/>
      <c r="P1769" s="168" t="s">
        <v>96</v>
      </c>
      <c r="Q1769" s="168" t="s">
        <v>89</v>
      </c>
      <c r="R1769" s="168" t="s">
        <v>98</v>
      </c>
    </row>
    <row r="1770" spans="4:18" s="16" customFormat="1" ht="15.75" customHeight="1">
      <c r="D1770" s="168"/>
      <c r="E1770" s="168" t="s">
        <v>1295</v>
      </c>
      <c r="G1770" s="169"/>
      <c r="P1770" s="168" t="s">
        <v>96</v>
      </c>
      <c r="Q1770" s="168" t="s">
        <v>89</v>
      </c>
      <c r="R1770" s="168" t="s">
        <v>98</v>
      </c>
    </row>
    <row r="1771" spans="4:18" s="16" customFormat="1" ht="15.75" customHeight="1">
      <c r="D1771" s="168"/>
      <c r="E1771" s="168" t="s">
        <v>1445</v>
      </c>
      <c r="G1771" s="169"/>
      <c r="P1771" s="168" t="s">
        <v>96</v>
      </c>
      <c r="Q1771" s="168" t="s">
        <v>89</v>
      </c>
      <c r="R1771" s="168" t="s">
        <v>98</v>
      </c>
    </row>
    <row r="1772" spans="4:18" s="16" customFormat="1" ht="15.75" customHeight="1">
      <c r="D1772" s="170"/>
      <c r="E1772" s="170" t="s">
        <v>89</v>
      </c>
      <c r="G1772" s="171">
        <v>1</v>
      </c>
      <c r="P1772" s="170" t="s">
        <v>96</v>
      </c>
      <c r="Q1772" s="170" t="s">
        <v>96</v>
      </c>
      <c r="R1772" s="170" t="s">
        <v>98</v>
      </c>
    </row>
    <row r="1773" spans="4:18" s="16" customFormat="1" ht="15.75" customHeight="1">
      <c r="D1773" s="172"/>
      <c r="E1773" s="172" t="s">
        <v>101</v>
      </c>
      <c r="G1773" s="173">
        <v>1</v>
      </c>
      <c r="P1773" s="172" t="s">
        <v>96</v>
      </c>
      <c r="Q1773" s="172" t="s">
        <v>102</v>
      </c>
      <c r="R1773" s="172" t="s">
        <v>98</v>
      </c>
    </row>
    <row r="1774" spans="1:16" s="16" customFormat="1" ht="45" customHeight="1">
      <c r="A1774" s="162" t="s">
        <v>1714</v>
      </c>
      <c r="B1774" s="162" t="s">
        <v>91</v>
      </c>
      <c r="C1774" s="162" t="s">
        <v>250</v>
      </c>
      <c r="D1774" s="16" t="s">
        <v>1715</v>
      </c>
      <c r="E1774" s="163" t="s">
        <v>1716</v>
      </c>
      <c r="F1774" s="162" t="s">
        <v>1313</v>
      </c>
      <c r="G1774" s="164">
        <v>1</v>
      </c>
      <c r="H1774" s="165"/>
      <c r="I1774" s="165">
        <f>ROUND(G1774*H1774,2)</f>
        <v>0</v>
      </c>
      <c r="J1774" s="166">
        <v>0</v>
      </c>
      <c r="K1774" s="164">
        <f>G1774*J1774</f>
        <v>0</v>
      </c>
      <c r="L1774" s="166">
        <v>0</v>
      </c>
      <c r="M1774" s="164">
        <f>G1774*L1774</f>
        <v>0</v>
      </c>
      <c r="N1774" s="187" t="s">
        <v>2203</v>
      </c>
      <c r="O1774" s="167">
        <v>4</v>
      </c>
      <c r="P1774" s="16" t="s">
        <v>96</v>
      </c>
    </row>
    <row r="1775" spans="4:18" s="16" customFormat="1" ht="15.75" customHeight="1">
      <c r="D1775" s="168"/>
      <c r="E1775" s="168" t="s">
        <v>1294</v>
      </c>
      <c r="G1775" s="169"/>
      <c r="P1775" s="168" t="s">
        <v>96</v>
      </c>
      <c r="Q1775" s="168" t="s">
        <v>89</v>
      </c>
      <c r="R1775" s="168" t="s">
        <v>98</v>
      </c>
    </row>
    <row r="1776" spans="4:18" s="16" customFormat="1" ht="15.75" customHeight="1">
      <c r="D1776" s="168"/>
      <c r="E1776" s="168" t="s">
        <v>1295</v>
      </c>
      <c r="G1776" s="169"/>
      <c r="P1776" s="168" t="s">
        <v>96</v>
      </c>
      <c r="Q1776" s="168" t="s">
        <v>89</v>
      </c>
      <c r="R1776" s="168" t="s">
        <v>98</v>
      </c>
    </row>
    <row r="1777" spans="4:18" s="16" customFormat="1" ht="15.75" customHeight="1">
      <c r="D1777" s="168"/>
      <c r="E1777" s="168" t="s">
        <v>1445</v>
      </c>
      <c r="G1777" s="169"/>
      <c r="P1777" s="168" t="s">
        <v>96</v>
      </c>
      <c r="Q1777" s="168" t="s">
        <v>89</v>
      </c>
      <c r="R1777" s="168" t="s">
        <v>98</v>
      </c>
    </row>
    <row r="1778" spans="4:18" s="16" customFormat="1" ht="15.75" customHeight="1">
      <c r="D1778" s="170"/>
      <c r="E1778" s="170" t="s">
        <v>89</v>
      </c>
      <c r="G1778" s="171">
        <v>1</v>
      </c>
      <c r="P1778" s="170" t="s">
        <v>96</v>
      </c>
      <c r="Q1778" s="170" t="s">
        <v>96</v>
      </c>
      <c r="R1778" s="170" t="s">
        <v>98</v>
      </c>
    </row>
    <row r="1779" spans="4:18" s="16" customFormat="1" ht="15.75" customHeight="1">
      <c r="D1779" s="172"/>
      <c r="E1779" s="172" t="s">
        <v>101</v>
      </c>
      <c r="G1779" s="173">
        <v>1</v>
      </c>
      <c r="P1779" s="172" t="s">
        <v>96</v>
      </c>
      <c r="Q1779" s="172" t="s">
        <v>102</v>
      </c>
      <c r="R1779" s="172" t="s">
        <v>98</v>
      </c>
    </row>
    <row r="1780" spans="1:16" s="16" customFormat="1" ht="13.5" customHeight="1">
      <c r="A1780" s="162" t="s">
        <v>1717</v>
      </c>
      <c r="B1780" s="162" t="s">
        <v>91</v>
      </c>
      <c r="C1780" s="162" t="s">
        <v>250</v>
      </c>
      <c r="D1780" s="16" t="s">
        <v>1718</v>
      </c>
      <c r="E1780" s="163" t="s">
        <v>1719</v>
      </c>
      <c r="F1780" s="162" t="s">
        <v>253</v>
      </c>
      <c r="G1780" s="164">
        <v>1</v>
      </c>
      <c r="H1780" s="165"/>
      <c r="I1780" s="165">
        <f>ROUND(G1780*H1780,2)</f>
        <v>0</v>
      </c>
      <c r="J1780" s="166">
        <v>0</v>
      </c>
      <c r="K1780" s="164">
        <f>G1780*J1780</f>
        <v>0</v>
      </c>
      <c r="L1780" s="166">
        <v>0</v>
      </c>
      <c r="M1780" s="164">
        <f>G1780*L1780</f>
        <v>0</v>
      </c>
      <c r="N1780" s="187" t="s">
        <v>2203</v>
      </c>
      <c r="O1780" s="167">
        <v>4</v>
      </c>
      <c r="P1780" s="16" t="s">
        <v>96</v>
      </c>
    </row>
    <row r="1781" spans="4:18" s="16" customFormat="1" ht="15.75" customHeight="1">
      <c r="D1781" s="168"/>
      <c r="E1781" s="168" t="s">
        <v>1294</v>
      </c>
      <c r="G1781" s="169"/>
      <c r="P1781" s="168" t="s">
        <v>96</v>
      </c>
      <c r="Q1781" s="168" t="s">
        <v>89</v>
      </c>
      <c r="R1781" s="168" t="s">
        <v>98</v>
      </c>
    </row>
    <row r="1782" spans="4:18" s="16" customFormat="1" ht="15.75" customHeight="1">
      <c r="D1782" s="168"/>
      <c r="E1782" s="168" t="s">
        <v>1295</v>
      </c>
      <c r="G1782" s="169"/>
      <c r="P1782" s="168" t="s">
        <v>96</v>
      </c>
      <c r="Q1782" s="168" t="s">
        <v>89</v>
      </c>
      <c r="R1782" s="168" t="s">
        <v>98</v>
      </c>
    </row>
    <row r="1783" spans="4:18" s="16" customFormat="1" ht="15.75" customHeight="1">
      <c r="D1783" s="168"/>
      <c r="E1783" s="168" t="s">
        <v>1445</v>
      </c>
      <c r="G1783" s="169"/>
      <c r="P1783" s="168" t="s">
        <v>96</v>
      </c>
      <c r="Q1783" s="168" t="s">
        <v>89</v>
      </c>
      <c r="R1783" s="168" t="s">
        <v>98</v>
      </c>
    </row>
    <row r="1784" spans="4:18" s="16" customFormat="1" ht="15.75" customHeight="1">
      <c r="D1784" s="170"/>
      <c r="E1784" s="170" t="s">
        <v>89</v>
      </c>
      <c r="G1784" s="171">
        <v>1</v>
      </c>
      <c r="P1784" s="170" t="s">
        <v>96</v>
      </c>
      <c r="Q1784" s="170" t="s">
        <v>96</v>
      </c>
      <c r="R1784" s="170" t="s">
        <v>98</v>
      </c>
    </row>
    <row r="1785" spans="4:18" s="16" customFormat="1" ht="15.75" customHeight="1">
      <c r="D1785" s="172"/>
      <c r="E1785" s="172" t="s">
        <v>101</v>
      </c>
      <c r="G1785" s="173">
        <v>1</v>
      </c>
      <c r="P1785" s="172" t="s">
        <v>96</v>
      </c>
      <c r="Q1785" s="172" t="s">
        <v>102</v>
      </c>
      <c r="R1785" s="172" t="s">
        <v>98</v>
      </c>
    </row>
    <row r="1786" spans="1:16" s="16" customFormat="1" ht="24" customHeight="1">
      <c r="A1786" s="162" t="s">
        <v>1720</v>
      </c>
      <c r="B1786" s="162" t="s">
        <v>91</v>
      </c>
      <c r="C1786" s="162" t="s">
        <v>250</v>
      </c>
      <c r="D1786" s="16" t="s">
        <v>1721</v>
      </c>
      <c r="E1786" s="163" t="s">
        <v>1722</v>
      </c>
      <c r="F1786" s="162" t="s">
        <v>95</v>
      </c>
      <c r="G1786" s="164">
        <v>373</v>
      </c>
      <c r="H1786" s="165"/>
      <c r="I1786" s="165">
        <f>ROUND(G1786*H1786,2)</f>
        <v>0</v>
      </c>
      <c r="J1786" s="166">
        <v>0</v>
      </c>
      <c r="K1786" s="164">
        <f>G1786*J1786</f>
        <v>0</v>
      </c>
      <c r="L1786" s="166">
        <v>0</v>
      </c>
      <c r="M1786" s="164">
        <f>G1786*L1786</f>
        <v>0</v>
      </c>
      <c r="N1786" s="187" t="s">
        <v>2203</v>
      </c>
      <c r="O1786" s="167">
        <v>4</v>
      </c>
      <c r="P1786" s="16" t="s">
        <v>96</v>
      </c>
    </row>
    <row r="1787" spans="4:18" s="16" customFormat="1" ht="15.75" customHeight="1">
      <c r="D1787" s="168"/>
      <c r="E1787" s="168" t="s">
        <v>1294</v>
      </c>
      <c r="G1787" s="169"/>
      <c r="P1787" s="168" t="s">
        <v>96</v>
      </c>
      <c r="Q1787" s="168" t="s">
        <v>89</v>
      </c>
      <c r="R1787" s="168" t="s">
        <v>98</v>
      </c>
    </row>
    <row r="1788" spans="4:18" s="16" customFormat="1" ht="15.75" customHeight="1">
      <c r="D1788" s="168"/>
      <c r="E1788" s="168" t="s">
        <v>1295</v>
      </c>
      <c r="G1788" s="169"/>
      <c r="P1788" s="168" t="s">
        <v>96</v>
      </c>
      <c r="Q1788" s="168" t="s">
        <v>89</v>
      </c>
      <c r="R1788" s="168" t="s">
        <v>98</v>
      </c>
    </row>
    <row r="1789" spans="4:18" s="16" customFormat="1" ht="15.75" customHeight="1">
      <c r="D1789" s="168"/>
      <c r="E1789" s="168" t="s">
        <v>1445</v>
      </c>
      <c r="G1789" s="169"/>
      <c r="P1789" s="168" t="s">
        <v>96</v>
      </c>
      <c r="Q1789" s="168" t="s">
        <v>89</v>
      </c>
      <c r="R1789" s="168" t="s">
        <v>98</v>
      </c>
    </row>
    <row r="1790" spans="4:18" s="16" customFormat="1" ht="15.75" customHeight="1">
      <c r="D1790" s="170"/>
      <c r="E1790" s="170" t="s">
        <v>1592</v>
      </c>
      <c r="G1790" s="171">
        <v>373</v>
      </c>
      <c r="P1790" s="170" t="s">
        <v>96</v>
      </c>
      <c r="Q1790" s="170" t="s">
        <v>96</v>
      </c>
      <c r="R1790" s="170" t="s">
        <v>98</v>
      </c>
    </row>
    <row r="1791" spans="4:18" s="16" customFormat="1" ht="15.75" customHeight="1">
      <c r="D1791" s="172"/>
      <c r="E1791" s="172" t="s">
        <v>101</v>
      </c>
      <c r="G1791" s="173">
        <v>373</v>
      </c>
      <c r="P1791" s="172" t="s">
        <v>96</v>
      </c>
      <c r="Q1791" s="172" t="s">
        <v>102</v>
      </c>
      <c r="R1791" s="172" t="s">
        <v>98</v>
      </c>
    </row>
    <row r="1792" spans="1:16" s="16" customFormat="1" ht="45" customHeight="1">
      <c r="A1792" s="162" t="s">
        <v>1723</v>
      </c>
      <c r="B1792" s="162" t="s">
        <v>91</v>
      </c>
      <c r="C1792" s="162" t="s">
        <v>250</v>
      </c>
      <c r="D1792" s="16" t="s">
        <v>1724</v>
      </c>
      <c r="E1792" s="163" t="s">
        <v>1725</v>
      </c>
      <c r="F1792" s="162" t="s">
        <v>1313</v>
      </c>
      <c r="G1792" s="164">
        <v>1</v>
      </c>
      <c r="H1792" s="165"/>
      <c r="I1792" s="165">
        <f>ROUND(G1792*H1792,2)</f>
        <v>0</v>
      </c>
      <c r="J1792" s="166">
        <v>0</v>
      </c>
      <c r="K1792" s="164">
        <f>G1792*J1792</f>
        <v>0</v>
      </c>
      <c r="L1792" s="166">
        <v>0</v>
      </c>
      <c r="M1792" s="164">
        <f>G1792*L1792</f>
        <v>0</v>
      </c>
      <c r="N1792" s="187" t="s">
        <v>2203</v>
      </c>
      <c r="O1792" s="167">
        <v>4</v>
      </c>
      <c r="P1792" s="16" t="s">
        <v>96</v>
      </c>
    </row>
    <row r="1793" spans="4:18" s="16" customFormat="1" ht="15.75" customHeight="1">
      <c r="D1793" s="168"/>
      <c r="E1793" s="168" t="s">
        <v>1294</v>
      </c>
      <c r="G1793" s="169"/>
      <c r="P1793" s="168" t="s">
        <v>96</v>
      </c>
      <c r="Q1793" s="168" t="s">
        <v>89</v>
      </c>
      <c r="R1793" s="168" t="s">
        <v>98</v>
      </c>
    </row>
    <row r="1794" spans="4:18" s="16" customFormat="1" ht="15.75" customHeight="1">
      <c r="D1794" s="168"/>
      <c r="E1794" s="168" t="s">
        <v>1295</v>
      </c>
      <c r="G1794" s="169"/>
      <c r="P1794" s="168" t="s">
        <v>96</v>
      </c>
      <c r="Q1794" s="168" t="s">
        <v>89</v>
      </c>
      <c r="R1794" s="168" t="s">
        <v>98</v>
      </c>
    </row>
    <row r="1795" spans="4:18" s="16" customFormat="1" ht="15.75" customHeight="1">
      <c r="D1795" s="168"/>
      <c r="E1795" s="168" t="s">
        <v>1445</v>
      </c>
      <c r="G1795" s="169"/>
      <c r="P1795" s="168" t="s">
        <v>96</v>
      </c>
      <c r="Q1795" s="168" t="s">
        <v>89</v>
      </c>
      <c r="R1795" s="168" t="s">
        <v>98</v>
      </c>
    </row>
    <row r="1796" spans="4:18" s="16" customFormat="1" ht="15.75" customHeight="1">
      <c r="D1796" s="170"/>
      <c r="E1796" s="170" t="s">
        <v>89</v>
      </c>
      <c r="G1796" s="171">
        <v>1</v>
      </c>
      <c r="P1796" s="170" t="s">
        <v>96</v>
      </c>
      <c r="Q1796" s="170" t="s">
        <v>96</v>
      </c>
      <c r="R1796" s="170" t="s">
        <v>98</v>
      </c>
    </row>
    <row r="1797" spans="4:18" s="16" customFormat="1" ht="15.75" customHeight="1">
      <c r="D1797" s="172"/>
      <c r="E1797" s="172" t="s">
        <v>101</v>
      </c>
      <c r="G1797" s="173">
        <v>1</v>
      </c>
      <c r="P1797" s="172" t="s">
        <v>96</v>
      </c>
      <c r="Q1797" s="172" t="s">
        <v>102</v>
      </c>
      <c r="R1797" s="172" t="s">
        <v>98</v>
      </c>
    </row>
    <row r="1798" spans="1:16" s="16" customFormat="1" ht="34.5" customHeight="1">
      <c r="A1798" s="162" t="s">
        <v>1726</v>
      </c>
      <c r="B1798" s="162" t="s">
        <v>91</v>
      </c>
      <c r="C1798" s="162" t="s">
        <v>250</v>
      </c>
      <c r="D1798" s="16" t="s">
        <v>1727</v>
      </c>
      <c r="E1798" s="163" t="s">
        <v>1728</v>
      </c>
      <c r="F1798" s="162" t="s">
        <v>1313</v>
      </c>
      <c r="G1798" s="164">
        <v>2</v>
      </c>
      <c r="H1798" s="165"/>
      <c r="I1798" s="165">
        <f>ROUND(G1798*H1798,2)</f>
        <v>0</v>
      </c>
      <c r="J1798" s="166">
        <v>0</v>
      </c>
      <c r="K1798" s="164">
        <f>G1798*J1798</f>
        <v>0</v>
      </c>
      <c r="L1798" s="166">
        <v>0</v>
      </c>
      <c r="M1798" s="164">
        <f>G1798*L1798</f>
        <v>0</v>
      </c>
      <c r="N1798" s="187" t="s">
        <v>2203</v>
      </c>
      <c r="O1798" s="167">
        <v>4</v>
      </c>
      <c r="P1798" s="16" t="s">
        <v>96</v>
      </c>
    </row>
    <row r="1799" spans="4:18" s="16" customFormat="1" ht="15.75" customHeight="1">
      <c r="D1799" s="168"/>
      <c r="E1799" s="168" t="s">
        <v>1294</v>
      </c>
      <c r="G1799" s="169"/>
      <c r="P1799" s="168" t="s">
        <v>96</v>
      </c>
      <c r="Q1799" s="168" t="s">
        <v>89</v>
      </c>
      <c r="R1799" s="168" t="s">
        <v>98</v>
      </c>
    </row>
    <row r="1800" spans="4:18" s="16" customFormat="1" ht="15.75" customHeight="1">
      <c r="D1800" s="168"/>
      <c r="E1800" s="168" t="s">
        <v>1295</v>
      </c>
      <c r="G1800" s="169"/>
      <c r="P1800" s="168" t="s">
        <v>96</v>
      </c>
      <c r="Q1800" s="168" t="s">
        <v>89</v>
      </c>
      <c r="R1800" s="168" t="s">
        <v>98</v>
      </c>
    </row>
    <row r="1801" spans="4:18" s="16" customFormat="1" ht="15.75" customHeight="1">
      <c r="D1801" s="168"/>
      <c r="E1801" s="168" t="s">
        <v>1445</v>
      </c>
      <c r="G1801" s="169"/>
      <c r="P1801" s="168" t="s">
        <v>96</v>
      </c>
      <c r="Q1801" s="168" t="s">
        <v>89</v>
      </c>
      <c r="R1801" s="168" t="s">
        <v>98</v>
      </c>
    </row>
    <row r="1802" spans="4:18" s="16" customFormat="1" ht="15.75" customHeight="1">
      <c r="D1802" s="170"/>
      <c r="E1802" s="170" t="s">
        <v>96</v>
      </c>
      <c r="G1802" s="171">
        <v>2</v>
      </c>
      <c r="P1802" s="170" t="s">
        <v>96</v>
      </c>
      <c r="Q1802" s="170" t="s">
        <v>96</v>
      </c>
      <c r="R1802" s="170" t="s">
        <v>98</v>
      </c>
    </row>
    <row r="1803" spans="4:18" s="16" customFormat="1" ht="15.75" customHeight="1">
      <c r="D1803" s="172"/>
      <c r="E1803" s="172" t="s">
        <v>101</v>
      </c>
      <c r="G1803" s="173">
        <v>2</v>
      </c>
      <c r="P1803" s="172" t="s">
        <v>96</v>
      </c>
      <c r="Q1803" s="172" t="s">
        <v>102</v>
      </c>
      <c r="R1803" s="172" t="s">
        <v>98</v>
      </c>
    </row>
    <row r="1804" spans="1:16" s="16" customFormat="1" ht="45" customHeight="1">
      <c r="A1804" s="162" t="s">
        <v>1729</v>
      </c>
      <c r="B1804" s="162" t="s">
        <v>91</v>
      </c>
      <c r="C1804" s="162" t="s">
        <v>250</v>
      </c>
      <c r="D1804" s="16" t="s">
        <v>1730</v>
      </c>
      <c r="E1804" s="163" t="s">
        <v>1731</v>
      </c>
      <c r="F1804" s="162" t="s">
        <v>1313</v>
      </c>
      <c r="G1804" s="164">
        <v>1</v>
      </c>
      <c r="H1804" s="165"/>
      <c r="I1804" s="165">
        <f>ROUND(G1804*H1804,2)</f>
        <v>0</v>
      </c>
      <c r="J1804" s="166">
        <v>0</v>
      </c>
      <c r="K1804" s="164">
        <f>G1804*J1804</f>
        <v>0</v>
      </c>
      <c r="L1804" s="166">
        <v>0</v>
      </c>
      <c r="M1804" s="164">
        <f>G1804*L1804</f>
        <v>0</v>
      </c>
      <c r="N1804" s="187" t="s">
        <v>2203</v>
      </c>
      <c r="O1804" s="167">
        <v>4</v>
      </c>
      <c r="P1804" s="16" t="s">
        <v>96</v>
      </c>
    </row>
    <row r="1805" spans="4:18" s="16" customFormat="1" ht="15.75" customHeight="1">
      <c r="D1805" s="168"/>
      <c r="E1805" s="168" t="s">
        <v>1294</v>
      </c>
      <c r="G1805" s="169"/>
      <c r="P1805" s="168" t="s">
        <v>96</v>
      </c>
      <c r="Q1805" s="168" t="s">
        <v>89</v>
      </c>
      <c r="R1805" s="168" t="s">
        <v>98</v>
      </c>
    </row>
    <row r="1806" spans="4:18" s="16" customFormat="1" ht="15.75" customHeight="1">
      <c r="D1806" s="168"/>
      <c r="E1806" s="168" t="s">
        <v>1295</v>
      </c>
      <c r="G1806" s="169"/>
      <c r="P1806" s="168" t="s">
        <v>96</v>
      </c>
      <c r="Q1806" s="168" t="s">
        <v>89</v>
      </c>
      <c r="R1806" s="168" t="s">
        <v>98</v>
      </c>
    </row>
    <row r="1807" spans="4:18" s="16" customFormat="1" ht="15.75" customHeight="1">
      <c r="D1807" s="168"/>
      <c r="E1807" s="168" t="s">
        <v>1445</v>
      </c>
      <c r="G1807" s="169"/>
      <c r="P1807" s="168" t="s">
        <v>96</v>
      </c>
      <c r="Q1807" s="168" t="s">
        <v>89</v>
      </c>
      <c r="R1807" s="168" t="s">
        <v>98</v>
      </c>
    </row>
    <row r="1808" spans="4:18" s="16" customFormat="1" ht="15.75" customHeight="1">
      <c r="D1808" s="170"/>
      <c r="E1808" s="170" t="s">
        <v>89</v>
      </c>
      <c r="G1808" s="171">
        <v>1</v>
      </c>
      <c r="P1808" s="170" t="s">
        <v>96</v>
      </c>
      <c r="Q1808" s="170" t="s">
        <v>96</v>
      </c>
      <c r="R1808" s="170" t="s">
        <v>98</v>
      </c>
    </row>
    <row r="1809" spans="4:18" s="16" customFormat="1" ht="15.75" customHeight="1">
      <c r="D1809" s="172"/>
      <c r="E1809" s="172" t="s">
        <v>101</v>
      </c>
      <c r="G1809" s="173">
        <v>1</v>
      </c>
      <c r="P1809" s="172" t="s">
        <v>96</v>
      </c>
      <c r="Q1809" s="172" t="s">
        <v>102</v>
      </c>
      <c r="R1809" s="172" t="s">
        <v>98</v>
      </c>
    </row>
    <row r="1810" spans="1:16" s="16" customFormat="1" ht="34.5" customHeight="1">
      <c r="A1810" s="162" t="s">
        <v>1732</v>
      </c>
      <c r="B1810" s="162" t="s">
        <v>91</v>
      </c>
      <c r="C1810" s="162" t="s">
        <v>250</v>
      </c>
      <c r="D1810" s="16" t="s">
        <v>1733</v>
      </c>
      <c r="E1810" s="163" t="s">
        <v>1734</v>
      </c>
      <c r="F1810" s="162" t="s">
        <v>1313</v>
      </c>
      <c r="G1810" s="164">
        <v>2</v>
      </c>
      <c r="H1810" s="165"/>
      <c r="I1810" s="165">
        <f>ROUND(G1810*H1810,2)</f>
        <v>0</v>
      </c>
      <c r="J1810" s="166">
        <v>0</v>
      </c>
      <c r="K1810" s="164">
        <f>G1810*J1810</f>
        <v>0</v>
      </c>
      <c r="L1810" s="166">
        <v>0</v>
      </c>
      <c r="M1810" s="164">
        <f>G1810*L1810</f>
        <v>0</v>
      </c>
      <c r="N1810" s="187" t="s">
        <v>2203</v>
      </c>
      <c r="O1810" s="167">
        <v>4</v>
      </c>
      <c r="P1810" s="16" t="s">
        <v>96</v>
      </c>
    </row>
    <row r="1811" spans="4:18" s="16" customFormat="1" ht="15.75" customHeight="1">
      <c r="D1811" s="168"/>
      <c r="E1811" s="168" t="s">
        <v>1294</v>
      </c>
      <c r="G1811" s="169"/>
      <c r="P1811" s="168" t="s">
        <v>96</v>
      </c>
      <c r="Q1811" s="168" t="s">
        <v>89</v>
      </c>
      <c r="R1811" s="168" t="s">
        <v>98</v>
      </c>
    </row>
    <row r="1812" spans="4:18" s="16" customFormat="1" ht="15.75" customHeight="1">
      <c r="D1812" s="168"/>
      <c r="E1812" s="168" t="s">
        <v>1295</v>
      </c>
      <c r="G1812" s="169"/>
      <c r="P1812" s="168" t="s">
        <v>96</v>
      </c>
      <c r="Q1812" s="168" t="s">
        <v>89</v>
      </c>
      <c r="R1812" s="168" t="s">
        <v>98</v>
      </c>
    </row>
    <row r="1813" spans="4:18" s="16" customFormat="1" ht="15.75" customHeight="1">
      <c r="D1813" s="168"/>
      <c r="E1813" s="168" t="s">
        <v>1445</v>
      </c>
      <c r="G1813" s="169"/>
      <c r="P1813" s="168" t="s">
        <v>96</v>
      </c>
      <c r="Q1813" s="168" t="s">
        <v>89</v>
      </c>
      <c r="R1813" s="168" t="s">
        <v>98</v>
      </c>
    </row>
    <row r="1814" spans="4:18" s="16" customFormat="1" ht="15.75" customHeight="1">
      <c r="D1814" s="170"/>
      <c r="E1814" s="170" t="s">
        <v>96</v>
      </c>
      <c r="G1814" s="171">
        <v>2</v>
      </c>
      <c r="P1814" s="170" t="s">
        <v>96</v>
      </c>
      <c r="Q1814" s="170" t="s">
        <v>96</v>
      </c>
      <c r="R1814" s="170" t="s">
        <v>98</v>
      </c>
    </row>
    <row r="1815" spans="4:18" s="16" customFormat="1" ht="15.75" customHeight="1">
      <c r="D1815" s="172"/>
      <c r="E1815" s="172" t="s">
        <v>101</v>
      </c>
      <c r="G1815" s="173">
        <v>2</v>
      </c>
      <c r="P1815" s="172" t="s">
        <v>96</v>
      </c>
      <c r="Q1815" s="172" t="s">
        <v>102</v>
      </c>
      <c r="R1815" s="172" t="s">
        <v>98</v>
      </c>
    </row>
    <row r="1816" spans="1:16" s="16" customFormat="1" ht="13.5" customHeight="1">
      <c r="A1816" s="162" t="s">
        <v>1735</v>
      </c>
      <c r="B1816" s="162" t="s">
        <v>91</v>
      </c>
      <c r="C1816" s="162" t="s">
        <v>250</v>
      </c>
      <c r="D1816" s="16" t="s">
        <v>1736</v>
      </c>
      <c r="E1816" s="163" t="s">
        <v>1737</v>
      </c>
      <c r="F1816" s="162" t="s">
        <v>1738</v>
      </c>
      <c r="G1816" s="164">
        <v>1</v>
      </c>
      <c r="H1816" s="165"/>
      <c r="I1816" s="165">
        <f>ROUND(G1816*H1816,2)</f>
        <v>0</v>
      </c>
      <c r="J1816" s="166">
        <v>0</v>
      </c>
      <c r="K1816" s="164">
        <f>G1816*J1816</f>
        <v>0</v>
      </c>
      <c r="L1816" s="166">
        <v>0</v>
      </c>
      <c r="M1816" s="164">
        <f>G1816*L1816</f>
        <v>0</v>
      </c>
      <c r="N1816" s="187" t="s">
        <v>2203</v>
      </c>
      <c r="O1816" s="167">
        <v>4</v>
      </c>
      <c r="P1816" s="16" t="s">
        <v>96</v>
      </c>
    </row>
    <row r="1817" spans="4:18" s="16" customFormat="1" ht="15.75" customHeight="1">
      <c r="D1817" s="168"/>
      <c r="E1817" s="168" t="s">
        <v>1294</v>
      </c>
      <c r="G1817" s="169"/>
      <c r="P1817" s="168" t="s">
        <v>96</v>
      </c>
      <c r="Q1817" s="168" t="s">
        <v>89</v>
      </c>
      <c r="R1817" s="168" t="s">
        <v>98</v>
      </c>
    </row>
    <row r="1818" spans="4:18" s="16" customFormat="1" ht="15.75" customHeight="1">
      <c r="D1818" s="168"/>
      <c r="E1818" s="168" t="s">
        <v>1295</v>
      </c>
      <c r="G1818" s="169"/>
      <c r="P1818" s="168" t="s">
        <v>96</v>
      </c>
      <c r="Q1818" s="168" t="s">
        <v>89</v>
      </c>
      <c r="R1818" s="168" t="s">
        <v>98</v>
      </c>
    </row>
    <row r="1819" spans="4:18" s="16" customFormat="1" ht="15.75" customHeight="1">
      <c r="D1819" s="168"/>
      <c r="E1819" s="168" t="s">
        <v>1445</v>
      </c>
      <c r="G1819" s="169"/>
      <c r="P1819" s="168" t="s">
        <v>96</v>
      </c>
      <c r="Q1819" s="168" t="s">
        <v>89</v>
      </c>
      <c r="R1819" s="168" t="s">
        <v>98</v>
      </c>
    </row>
    <row r="1820" spans="4:18" s="16" customFormat="1" ht="15.75" customHeight="1">
      <c r="D1820" s="170"/>
      <c r="E1820" s="170" t="s">
        <v>89</v>
      </c>
      <c r="G1820" s="171">
        <v>1</v>
      </c>
      <c r="P1820" s="170" t="s">
        <v>96</v>
      </c>
      <c r="Q1820" s="170" t="s">
        <v>96</v>
      </c>
      <c r="R1820" s="170" t="s">
        <v>98</v>
      </c>
    </row>
    <row r="1821" spans="4:18" s="16" customFormat="1" ht="15.75" customHeight="1">
      <c r="D1821" s="172"/>
      <c r="E1821" s="172" t="s">
        <v>101</v>
      </c>
      <c r="G1821" s="173">
        <v>1</v>
      </c>
      <c r="P1821" s="172" t="s">
        <v>96</v>
      </c>
      <c r="Q1821" s="172" t="s">
        <v>102</v>
      </c>
      <c r="R1821" s="172" t="s">
        <v>98</v>
      </c>
    </row>
    <row r="1822" spans="1:16" s="16" customFormat="1" ht="34.5" customHeight="1">
      <c r="A1822" s="162" t="s">
        <v>1739</v>
      </c>
      <c r="B1822" s="162" t="s">
        <v>91</v>
      </c>
      <c r="C1822" s="162" t="s">
        <v>250</v>
      </c>
      <c r="D1822" s="16" t="s">
        <v>1740</v>
      </c>
      <c r="E1822" s="163" t="s">
        <v>1741</v>
      </c>
      <c r="F1822" s="162" t="s">
        <v>1313</v>
      </c>
      <c r="G1822" s="164">
        <v>1</v>
      </c>
      <c r="H1822" s="165"/>
      <c r="I1822" s="165">
        <f>ROUND(G1822*H1822,2)</f>
        <v>0</v>
      </c>
      <c r="J1822" s="166">
        <v>0</v>
      </c>
      <c r="K1822" s="164">
        <f>G1822*J1822</f>
        <v>0</v>
      </c>
      <c r="L1822" s="166">
        <v>0</v>
      </c>
      <c r="M1822" s="164">
        <f>G1822*L1822</f>
        <v>0</v>
      </c>
      <c r="N1822" s="187" t="s">
        <v>2203</v>
      </c>
      <c r="O1822" s="167">
        <v>4</v>
      </c>
      <c r="P1822" s="16" t="s">
        <v>96</v>
      </c>
    </row>
    <row r="1823" spans="4:18" s="16" customFormat="1" ht="15.75" customHeight="1">
      <c r="D1823" s="168"/>
      <c r="E1823" s="168" t="s">
        <v>1294</v>
      </c>
      <c r="G1823" s="169"/>
      <c r="P1823" s="168" t="s">
        <v>96</v>
      </c>
      <c r="Q1823" s="168" t="s">
        <v>89</v>
      </c>
      <c r="R1823" s="168" t="s">
        <v>98</v>
      </c>
    </row>
    <row r="1824" spans="4:18" s="16" customFormat="1" ht="15.75" customHeight="1">
      <c r="D1824" s="168"/>
      <c r="E1824" s="168" t="s">
        <v>1295</v>
      </c>
      <c r="G1824" s="169"/>
      <c r="P1824" s="168" t="s">
        <v>96</v>
      </c>
      <c r="Q1824" s="168" t="s">
        <v>89</v>
      </c>
      <c r="R1824" s="168" t="s">
        <v>98</v>
      </c>
    </row>
    <row r="1825" spans="4:18" s="16" customFormat="1" ht="15.75" customHeight="1">
      <c r="D1825" s="168"/>
      <c r="E1825" s="168" t="s">
        <v>1445</v>
      </c>
      <c r="G1825" s="169"/>
      <c r="P1825" s="168" t="s">
        <v>96</v>
      </c>
      <c r="Q1825" s="168" t="s">
        <v>89</v>
      </c>
      <c r="R1825" s="168" t="s">
        <v>98</v>
      </c>
    </row>
    <row r="1826" spans="4:18" s="16" customFormat="1" ht="15.75" customHeight="1">
      <c r="D1826" s="170"/>
      <c r="E1826" s="170" t="s">
        <v>89</v>
      </c>
      <c r="G1826" s="171">
        <v>1</v>
      </c>
      <c r="P1826" s="170" t="s">
        <v>96</v>
      </c>
      <c r="Q1826" s="170" t="s">
        <v>96</v>
      </c>
      <c r="R1826" s="170" t="s">
        <v>98</v>
      </c>
    </row>
    <row r="1827" spans="4:18" s="16" customFormat="1" ht="15.75" customHeight="1">
      <c r="D1827" s="172"/>
      <c r="E1827" s="172" t="s">
        <v>101</v>
      </c>
      <c r="G1827" s="173">
        <v>1</v>
      </c>
      <c r="P1827" s="172" t="s">
        <v>96</v>
      </c>
      <c r="Q1827" s="172" t="s">
        <v>102</v>
      </c>
      <c r="R1827" s="172" t="s">
        <v>98</v>
      </c>
    </row>
    <row r="1828" spans="1:16" s="16" customFormat="1" ht="24" customHeight="1">
      <c r="A1828" s="162" t="s">
        <v>1742</v>
      </c>
      <c r="B1828" s="162" t="s">
        <v>91</v>
      </c>
      <c r="C1828" s="162" t="s">
        <v>250</v>
      </c>
      <c r="D1828" s="16" t="s">
        <v>1743</v>
      </c>
      <c r="E1828" s="163" t="s">
        <v>1744</v>
      </c>
      <c r="F1828" s="162" t="s">
        <v>1313</v>
      </c>
      <c r="G1828" s="164">
        <v>2</v>
      </c>
      <c r="H1828" s="165"/>
      <c r="I1828" s="165">
        <f>ROUND(G1828*H1828,2)</f>
        <v>0</v>
      </c>
      <c r="J1828" s="166">
        <v>0</v>
      </c>
      <c r="K1828" s="164">
        <f>G1828*J1828</f>
        <v>0</v>
      </c>
      <c r="L1828" s="166">
        <v>0</v>
      </c>
      <c r="M1828" s="164">
        <f>G1828*L1828</f>
        <v>0</v>
      </c>
      <c r="N1828" s="187" t="s">
        <v>2203</v>
      </c>
      <c r="O1828" s="167">
        <v>4</v>
      </c>
      <c r="P1828" s="16" t="s">
        <v>96</v>
      </c>
    </row>
    <row r="1829" spans="4:18" s="16" customFormat="1" ht="15.75" customHeight="1">
      <c r="D1829" s="168"/>
      <c r="E1829" s="168" t="s">
        <v>1294</v>
      </c>
      <c r="G1829" s="169"/>
      <c r="P1829" s="168" t="s">
        <v>96</v>
      </c>
      <c r="Q1829" s="168" t="s">
        <v>89</v>
      </c>
      <c r="R1829" s="168" t="s">
        <v>98</v>
      </c>
    </row>
    <row r="1830" spans="4:18" s="16" customFormat="1" ht="15.75" customHeight="1">
      <c r="D1830" s="168"/>
      <c r="E1830" s="168" t="s">
        <v>1295</v>
      </c>
      <c r="G1830" s="169"/>
      <c r="P1830" s="168" t="s">
        <v>96</v>
      </c>
      <c r="Q1830" s="168" t="s">
        <v>89</v>
      </c>
      <c r="R1830" s="168" t="s">
        <v>98</v>
      </c>
    </row>
    <row r="1831" spans="4:18" s="16" customFormat="1" ht="15.75" customHeight="1">
      <c r="D1831" s="168"/>
      <c r="E1831" s="168" t="s">
        <v>1745</v>
      </c>
      <c r="G1831" s="169"/>
      <c r="P1831" s="168" t="s">
        <v>96</v>
      </c>
      <c r="Q1831" s="168" t="s">
        <v>89</v>
      </c>
      <c r="R1831" s="168" t="s">
        <v>98</v>
      </c>
    </row>
    <row r="1832" spans="4:18" s="16" customFormat="1" ht="15.75" customHeight="1">
      <c r="D1832" s="170"/>
      <c r="E1832" s="170" t="s">
        <v>96</v>
      </c>
      <c r="G1832" s="171">
        <v>2</v>
      </c>
      <c r="P1832" s="170" t="s">
        <v>96</v>
      </c>
      <c r="Q1832" s="170" t="s">
        <v>96</v>
      </c>
      <c r="R1832" s="170" t="s">
        <v>98</v>
      </c>
    </row>
    <row r="1833" spans="4:18" s="16" customFormat="1" ht="15.75" customHeight="1">
      <c r="D1833" s="172"/>
      <c r="E1833" s="172" t="s">
        <v>101</v>
      </c>
      <c r="G1833" s="173">
        <v>2</v>
      </c>
      <c r="P1833" s="172" t="s">
        <v>96</v>
      </c>
      <c r="Q1833" s="172" t="s">
        <v>102</v>
      </c>
      <c r="R1833" s="172" t="s">
        <v>98</v>
      </c>
    </row>
    <row r="1834" spans="1:16" s="16" customFormat="1" ht="24" customHeight="1">
      <c r="A1834" s="162" t="s">
        <v>1746</v>
      </c>
      <c r="B1834" s="162" t="s">
        <v>91</v>
      </c>
      <c r="C1834" s="162" t="s">
        <v>250</v>
      </c>
      <c r="D1834" s="16" t="s">
        <v>1747</v>
      </c>
      <c r="E1834" s="163" t="s">
        <v>1748</v>
      </c>
      <c r="F1834" s="162" t="s">
        <v>1313</v>
      </c>
      <c r="G1834" s="164">
        <v>1</v>
      </c>
      <c r="H1834" s="165"/>
      <c r="I1834" s="165">
        <f>ROUND(G1834*H1834,2)</f>
        <v>0</v>
      </c>
      <c r="J1834" s="166">
        <v>0</v>
      </c>
      <c r="K1834" s="164">
        <f>G1834*J1834</f>
        <v>0</v>
      </c>
      <c r="L1834" s="166">
        <v>0</v>
      </c>
      <c r="M1834" s="164">
        <f>G1834*L1834</f>
        <v>0</v>
      </c>
      <c r="N1834" s="187" t="s">
        <v>2203</v>
      </c>
      <c r="O1834" s="167">
        <v>4</v>
      </c>
      <c r="P1834" s="16" t="s">
        <v>96</v>
      </c>
    </row>
    <row r="1835" spans="4:18" s="16" customFormat="1" ht="15.75" customHeight="1">
      <c r="D1835" s="168"/>
      <c r="E1835" s="168" t="s">
        <v>1294</v>
      </c>
      <c r="G1835" s="169"/>
      <c r="P1835" s="168" t="s">
        <v>96</v>
      </c>
      <c r="Q1835" s="168" t="s">
        <v>89</v>
      </c>
      <c r="R1835" s="168" t="s">
        <v>98</v>
      </c>
    </row>
    <row r="1836" spans="4:18" s="16" customFormat="1" ht="15.75" customHeight="1">
      <c r="D1836" s="168"/>
      <c r="E1836" s="168" t="s">
        <v>1295</v>
      </c>
      <c r="G1836" s="169"/>
      <c r="P1836" s="168" t="s">
        <v>96</v>
      </c>
      <c r="Q1836" s="168" t="s">
        <v>89</v>
      </c>
      <c r="R1836" s="168" t="s">
        <v>98</v>
      </c>
    </row>
    <row r="1837" spans="4:18" s="16" customFormat="1" ht="15.75" customHeight="1">
      <c r="D1837" s="168"/>
      <c r="E1837" s="168" t="s">
        <v>1745</v>
      </c>
      <c r="G1837" s="169"/>
      <c r="P1837" s="168" t="s">
        <v>96</v>
      </c>
      <c r="Q1837" s="168" t="s">
        <v>89</v>
      </c>
      <c r="R1837" s="168" t="s">
        <v>98</v>
      </c>
    </row>
    <row r="1838" spans="4:18" s="16" customFormat="1" ht="15.75" customHeight="1">
      <c r="D1838" s="170"/>
      <c r="E1838" s="170" t="s">
        <v>89</v>
      </c>
      <c r="G1838" s="171">
        <v>1</v>
      </c>
      <c r="P1838" s="170" t="s">
        <v>96</v>
      </c>
      <c r="Q1838" s="170" t="s">
        <v>96</v>
      </c>
      <c r="R1838" s="170" t="s">
        <v>98</v>
      </c>
    </row>
    <row r="1839" spans="4:18" s="16" customFormat="1" ht="15.75" customHeight="1">
      <c r="D1839" s="172"/>
      <c r="E1839" s="172" t="s">
        <v>101</v>
      </c>
      <c r="G1839" s="173">
        <v>1</v>
      </c>
      <c r="P1839" s="172" t="s">
        <v>96</v>
      </c>
      <c r="Q1839" s="172" t="s">
        <v>102</v>
      </c>
      <c r="R1839" s="172" t="s">
        <v>98</v>
      </c>
    </row>
    <row r="1840" spans="1:16" s="16" customFormat="1" ht="24" customHeight="1">
      <c r="A1840" s="162" t="s">
        <v>1749</v>
      </c>
      <c r="B1840" s="162" t="s">
        <v>91</v>
      </c>
      <c r="C1840" s="162" t="s">
        <v>250</v>
      </c>
      <c r="D1840" s="16" t="s">
        <v>1750</v>
      </c>
      <c r="E1840" s="163" t="s">
        <v>1751</v>
      </c>
      <c r="F1840" s="162" t="s">
        <v>1313</v>
      </c>
      <c r="G1840" s="164">
        <v>1</v>
      </c>
      <c r="H1840" s="165"/>
      <c r="I1840" s="165">
        <f>ROUND(G1840*H1840,2)</f>
        <v>0</v>
      </c>
      <c r="J1840" s="166">
        <v>0</v>
      </c>
      <c r="K1840" s="164">
        <f>G1840*J1840</f>
        <v>0</v>
      </c>
      <c r="L1840" s="166">
        <v>0</v>
      </c>
      <c r="M1840" s="164">
        <f>G1840*L1840</f>
        <v>0</v>
      </c>
      <c r="N1840" s="187" t="s">
        <v>2203</v>
      </c>
      <c r="O1840" s="167">
        <v>4</v>
      </c>
      <c r="P1840" s="16" t="s">
        <v>96</v>
      </c>
    </row>
    <row r="1841" spans="4:18" s="16" customFormat="1" ht="15.75" customHeight="1">
      <c r="D1841" s="168"/>
      <c r="E1841" s="168" t="s">
        <v>1294</v>
      </c>
      <c r="G1841" s="169"/>
      <c r="P1841" s="168" t="s">
        <v>96</v>
      </c>
      <c r="Q1841" s="168" t="s">
        <v>89</v>
      </c>
      <c r="R1841" s="168" t="s">
        <v>98</v>
      </c>
    </row>
    <row r="1842" spans="4:18" s="16" customFormat="1" ht="15.75" customHeight="1">
      <c r="D1842" s="168"/>
      <c r="E1842" s="168" t="s">
        <v>1295</v>
      </c>
      <c r="G1842" s="169"/>
      <c r="P1842" s="168" t="s">
        <v>96</v>
      </c>
      <c r="Q1842" s="168" t="s">
        <v>89</v>
      </c>
      <c r="R1842" s="168" t="s">
        <v>98</v>
      </c>
    </row>
    <row r="1843" spans="4:18" s="16" customFormat="1" ht="15.75" customHeight="1">
      <c r="D1843" s="168"/>
      <c r="E1843" s="168" t="s">
        <v>1745</v>
      </c>
      <c r="G1843" s="169"/>
      <c r="P1843" s="168" t="s">
        <v>96</v>
      </c>
      <c r="Q1843" s="168" t="s">
        <v>89</v>
      </c>
      <c r="R1843" s="168" t="s">
        <v>98</v>
      </c>
    </row>
    <row r="1844" spans="4:18" s="16" customFormat="1" ht="15.75" customHeight="1">
      <c r="D1844" s="170"/>
      <c r="E1844" s="170" t="s">
        <v>89</v>
      </c>
      <c r="G1844" s="171">
        <v>1</v>
      </c>
      <c r="P1844" s="170" t="s">
        <v>96</v>
      </c>
      <c r="Q1844" s="170" t="s">
        <v>96</v>
      </c>
      <c r="R1844" s="170" t="s">
        <v>98</v>
      </c>
    </row>
    <row r="1845" spans="4:18" s="16" customFormat="1" ht="15.75" customHeight="1">
      <c r="D1845" s="172"/>
      <c r="E1845" s="172" t="s">
        <v>101</v>
      </c>
      <c r="G1845" s="173">
        <v>1</v>
      </c>
      <c r="P1845" s="172" t="s">
        <v>96</v>
      </c>
      <c r="Q1845" s="172" t="s">
        <v>102</v>
      </c>
      <c r="R1845" s="172" t="s">
        <v>98</v>
      </c>
    </row>
    <row r="1846" spans="1:16" s="16" customFormat="1" ht="24" customHeight="1">
      <c r="A1846" s="162" t="s">
        <v>1752</v>
      </c>
      <c r="B1846" s="162" t="s">
        <v>91</v>
      </c>
      <c r="C1846" s="162" t="s">
        <v>250</v>
      </c>
      <c r="D1846" s="16" t="s">
        <v>1753</v>
      </c>
      <c r="E1846" s="163" t="s">
        <v>1754</v>
      </c>
      <c r="F1846" s="162" t="s">
        <v>1313</v>
      </c>
      <c r="G1846" s="164">
        <v>1</v>
      </c>
      <c r="H1846" s="165"/>
      <c r="I1846" s="165">
        <f>ROUND(G1846*H1846,2)</f>
        <v>0</v>
      </c>
      <c r="J1846" s="166">
        <v>0</v>
      </c>
      <c r="K1846" s="164">
        <f>G1846*J1846</f>
        <v>0</v>
      </c>
      <c r="L1846" s="166">
        <v>0</v>
      </c>
      <c r="M1846" s="164">
        <f>G1846*L1846</f>
        <v>0</v>
      </c>
      <c r="N1846" s="187" t="s">
        <v>2203</v>
      </c>
      <c r="O1846" s="167">
        <v>4</v>
      </c>
      <c r="P1846" s="16" t="s">
        <v>96</v>
      </c>
    </row>
    <row r="1847" spans="4:18" s="16" customFormat="1" ht="15.75" customHeight="1">
      <c r="D1847" s="168"/>
      <c r="E1847" s="168" t="s">
        <v>1294</v>
      </c>
      <c r="G1847" s="169"/>
      <c r="P1847" s="168" t="s">
        <v>96</v>
      </c>
      <c r="Q1847" s="168" t="s">
        <v>89</v>
      </c>
      <c r="R1847" s="168" t="s">
        <v>98</v>
      </c>
    </row>
    <row r="1848" spans="4:18" s="16" customFormat="1" ht="15.75" customHeight="1">
      <c r="D1848" s="168"/>
      <c r="E1848" s="168" t="s">
        <v>1295</v>
      </c>
      <c r="G1848" s="169"/>
      <c r="P1848" s="168" t="s">
        <v>96</v>
      </c>
      <c r="Q1848" s="168" t="s">
        <v>89</v>
      </c>
      <c r="R1848" s="168" t="s">
        <v>98</v>
      </c>
    </row>
    <row r="1849" spans="4:18" s="16" customFormat="1" ht="15.75" customHeight="1">
      <c r="D1849" s="168"/>
      <c r="E1849" s="168" t="s">
        <v>1745</v>
      </c>
      <c r="G1849" s="169"/>
      <c r="P1849" s="168" t="s">
        <v>96</v>
      </c>
      <c r="Q1849" s="168" t="s">
        <v>89</v>
      </c>
      <c r="R1849" s="168" t="s">
        <v>98</v>
      </c>
    </row>
    <row r="1850" spans="4:18" s="16" customFormat="1" ht="15.75" customHeight="1">
      <c r="D1850" s="170"/>
      <c r="E1850" s="170" t="s">
        <v>89</v>
      </c>
      <c r="G1850" s="171">
        <v>1</v>
      </c>
      <c r="P1850" s="170" t="s">
        <v>96</v>
      </c>
      <c r="Q1850" s="170" t="s">
        <v>96</v>
      </c>
      <c r="R1850" s="170" t="s">
        <v>98</v>
      </c>
    </row>
    <row r="1851" spans="4:18" s="16" customFormat="1" ht="15.75" customHeight="1">
      <c r="D1851" s="172"/>
      <c r="E1851" s="172" t="s">
        <v>101</v>
      </c>
      <c r="G1851" s="173">
        <v>1</v>
      </c>
      <c r="P1851" s="172" t="s">
        <v>96</v>
      </c>
      <c r="Q1851" s="172" t="s">
        <v>102</v>
      </c>
      <c r="R1851" s="172" t="s">
        <v>98</v>
      </c>
    </row>
    <row r="1852" spans="1:16" s="16" customFormat="1" ht="24" customHeight="1">
      <c r="A1852" s="162" t="s">
        <v>1755</v>
      </c>
      <c r="B1852" s="162" t="s">
        <v>91</v>
      </c>
      <c r="C1852" s="162" t="s">
        <v>250</v>
      </c>
      <c r="D1852" s="16" t="s">
        <v>1756</v>
      </c>
      <c r="E1852" s="163" t="s">
        <v>1757</v>
      </c>
      <c r="F1852" s="162" t="s">
        <v>1313</v>
      </c>
      <c r="G1852" s="164">
        <v>1</v>
      </c>
      <c r="H1852" s="165"/>
      <c r="I1852" s="165">
        <f>ROUND(G1852*H1852,2)</f>
        <v>0</v>
      </c>
      <c r="J1852" s="166">
        <v>0</v>
      </c>
      <c r="K1852" s="164">
        <f>G1852*J1852</f>
        <v>0</v>
      </c>
      <c r="L1852" s="166">
        <v>0</v>
      </c>
      <c r="M1852" s="164">
        <f>G1852*L1852</f>
        <v>0</v>
      </c>
      <c r="N1852" s="187" t="s">
        <v>2203</v>
      </c>
      <c r="O1852" s="167">
        <v>4</v>
      </c>
      <c r="P1852" s="16" t="s">
        <v>96</v>
      </c>
    </row>
    <row r="1853" spans="4:18" s="16" customFormat="1" ht="15.75" customHeight="1">
      <c r="D1853" s="168"/>
      <c r="E1853" s="168" t="s">
        <v>1294</v>
      </c>
      <c r="G1853" s="169"/>
      <c r="P1853" s="168" t="s">
        <v>96</v>
      </c>
      <c r="Q1853" s="168" t="s">
        <v>89</v>
      </c>
      <c r="R1853" s="168" t="s">
        <v>98</v>
      </c>
    </row>
    <row r="1854" spans="4:18" s="16" customFormat="1" ht="15.75" customHeight="1">
      <c r="D1854" s="168"/>
      <c r="E1854" s="168" t="s">
        <v>1295</v>
      </c>
      <c r="G1854" s="169"/>
      <c r="P1854" s="168" t="s">
        <v>96</v>
      </c>
      <c r="Q1854" s="168" t="s">
        <v>89</v>
      </c>
      <c r="R1854" s="168" t="s">
        <v>98</v>
      </c>
    </row>
    <row r="1855" spans="4:18" s="16" customFormat="1" ht="15.75" customHeight="1">
      <c r="D1855" s="168"/>
      <c r="E1855" s="168" t="s">
        <v>1745</v>
      </c>
      <c r="G1855" s="169"/>
      <c r="P1855" s="168" t="s">
        <v>96</v>
      </c>
      <c r="Q1855" s="168" t="s">
        <v>89</v>
      </c>
      <c r="R1855" s="168" t="s">
        <v>98</v>
      </c>
    </row>
    <row r="1856" spans="4:18" s="16" customFormat="1" ht="15.75" customHeight="1">
      <c r="D1856" s="170"/>
      <c r="E1856" s="170" t="s">
        <v>89</v>
      </c>
      <c r="G1856" s="171">
        <v>1</v>
      </c>
      <c r="P1856" s="170" t="s">
        <v>96</v>
      </c>
      <c r="Q1856" s="170" t="s">
        <v>96</v>
      </c>
      <c r="R1856" s="170" t="s">
        <v>98</v>
      </c>
    </row>
    <row r="1857" spans="4:18" s="16" customFormat="1" ht="15.75" customHeight="1">
      <c r="D1857" s="172"/>
      <c r="E1857" s="172" t="s">
        <v>101</v>
      </c>
      <c r="G1857" s="173">
        <v>1</v>
      </c>
      <c r="P1857" s="172" t="s">
        <v>96</v>
      </c>
      <c r="Q1857" s="172" t="s">
        <v>102</v>
      </c>
      <c r="R1857" s="172" t="s">
        <v>98</v>
      </c>
    </row>
    <row r="1858" spans="1:16" s="16" customFormat="1" ht="24" customHeight="1">
      <c r="A1858" s="162" t="s">
        <v>1758</v>
      </c>
      <c r="B1858" s="162" t="s">
        <v>91</v>
      </c>
      <c r="C1858" s="162" t="s">
        <v>250</v>
      </c>
      <c r="D1858" s="16" t="s">
        <v>1759</v>
      </c>
      <c r="E1858" s="163" t="s">
        <v>1760</v>
      </c>
      <c r="F1858" s="162" t="s">
        <v>1313</v>
      </c>
      <c r="G1858" s="164">
        <v>2</v>
      </c>
      <c r="H1858" s="165"/>
      <c r="I1858" s="165">
        <f>ROUND(G1858*H1858,2)</f>
        <v>0</v>
      </c>
      <c r="J1858" s="166">
        <v>0</v>
      </c>
      <c r="K1858" s="164">
        <f>G1858*J1858</f>
        <v>0</v>
      </c>
      <c r="L1858" s="166">
        <v>0</v>
      </c>
      <c r="M1858" s="164">
        <f>G1858*L1858</f>
        <v>0</v>
      </c>
      <c r="N1858" s="187" t="s">
        <v>2203</v>
      </c>
      <c r="O1858" s="167">
        <v>4</v>
      </c>
      <c r="P1858" s="16" t="s">
        <v>96</v>
      </c>
    </row>
    <row r="1859" spans="4:18" s="16" customFormat="1" ht="15.75" customHeight="1">
      <c r="D1859" s="168"/>
      <c r="E1859" s="168" t="s">
        <v>1294</v>
      </c>
      <c r="G1859" s="169"/>
      <c r="P1859" s="168" t="s">
        <v>96</v>
      </c>
      <c r="Q1859" s="168" t="s">
        <v>89</v>
      </c>
      <c r="R1859" s="168" t="s">
        <v>98</v>
      </c>
    </row>
    <row r="1860" spans="4:18" s="16" customFormat="1" ht="15.75" customHeight="1">
      <c r="D1860" s="168"/>
      <c r="E1860" s="168" t="s">
        <v>1295</v>
      </c>
      <c r="G1860" s="169"/>
      <c r="P1860" s="168" t="s">
        <v>96</v>
      </c>
      <c r="Q1860" s="168" t="s">
        <v>89</v>
      </c>
      <c r="R1860" s="168" t="s">
        <v>98</v>
      </c>
    </row>
    <row r="1861" spans="4:18" s="16" customFormat="1" ht="15.75" customHeight="1">
      <c r="D1861" s="168"/>
      <c r="E1861" s="168" t="s">
        <v>1745</v>
      </c>
      <c r="G1861" s="169"/>
      <c r="P1861" s="168" t="s">
        <v>96</v>
      </c>
      <c r="Q1861" s="168" t="s">
        <v>89</v>
      </c>
      <c r="R1861" s="168" t="s">
        <v>98</v>
      </c>
    </row>
    <row r="1862" spans="4:18" s="16" customFormat="1" ht="15.75" customHeight="1">
      <c r="D1862" s="170"/>
      <c r="E1862" s="170" t="s">
        <v>96</v>
      </c>
      <c r="G1862" s="171">
        <v>2</v>
      </c>
      <c r="P1862" s="170" t="s">
        <v>96</v>
      </c>
      <c r="Q1862" s="170" t="s">
        <v>96</v>
      </c>
      <c r="R1862" s="170" t="s">
        <v>98</v>
      </c>
    </row>
    <row r="1863" spans="4:18" s="16" customFormat="1" ht="15.75" customHeight="1">
      <c r="D1863" s="172"/>
      <c r="E1863" s="172" t="s">
        <v>101</v>
      </c>
      <c r="G1863" s="173">
        <v>2</v>
      </c>
      <c r="P1863" s="172" t="s">
        <v>96</v>
      </c>
      <c r="Q1863" s="172" t="s">
        <v>102</v>
      </c>
      <c r="R1863" s="172" t="s">
        <v>98</v>
      </c>
    </row>
    <row r="1864" spans="1:16" s="16" customFormat="1" ht="24" customHeight="1">
      <c r="A1864" s="162" t="s">
        <v>1761</v>
      </c>
      <c r="B1864" s="162" t="s">
        <v>91</v>
      </c>
      <c r="C1864" s="162" t="s">
        <v>250</v>
      </c>
      <c r="D1864" s="16" t="s">
        <v>1762</v>
      </c>
      <c r="E1864" s="163" t="s">
        <v>1763</v>
      </c>
      <c r="F1864" s="162" t="s">
        <v>1313</v>
      </c>
      <c r="G1864" s="164">
        <v>6</v>
      </c>
      <c r="H1864" s="165"/>
      <c r="I1864" s="165">
        <f>ROUND(G1864*H1864,2)</f>
        <v>0</v>
      </c>
      <c r="J1864" s="166">
        <v>0</v>
      </c>
      <c r="K1864" s="164">
        <f>G1864*J1864</f>
        <v>0</v>
      </c>
      <c r="L1864" s="166">
        <v>0</v>
      </c>
      <c r="M1864" s="164">
        <f>G1864*L1864</f>
        <v>0</v>
      </c>
      <c r="N1864" s="187" t="s">
        <v>2203</v>
      </c>
      <c r="O1864" s="167">
        <v>4</v>
      </c>
      <c r="P1864" s="16" t="s">
        <v>96</v>
      </c>
    </row>
    <row r="1865" spans="4:18" s="16" customFormat="1" ht="15.75" customHeight="1">
      <c r="D1865" s="168"/>
      <c r="E1865" s="168" t="s">
        <v>1294</v>
      </c>
      <c r="G1865" s="169"/>
      <c r="P1865" s="168" t="s">
        <v>96</v>
      </c>
      <c r="Q1865" s="168" t="s">
        <v>89</v>
      </c>
      <c r="R1865" s="168" t="s">
        <v>98</v>
      </c>
    </row>
    <row r="1866" spans="4:18" s="16" customFormat="1" ht="15.75" customHeight="1">
      <c r="D1866" s="168"/>
      <c r="E1866" s="168" t="s">
        <v>1295</v>
      </c>
      <c r="G1866" s="169"/>
      <c r="P1866" s="168" t="s">
        <v>96</v>
      </c>
      <c r="Q1866" s="168" t="s">
        <v>89</v>
      </c>
      <c r="R1866" s="168" t="s">
        <v>98</v>
      </c>
    </row>
    <row r="1867" spans="4:18" s="16" customFormat="1" ht="15.75" customHeight="1">
      <c r="D1867" s="168"/>
      <c r="E1867" s="168" t="s">
        <v>1745</v>
      </c>
      <c r="G1867" s="169"/>
      <c r="P1867" s="168" t="s">
        <v>96</v>
      </c>
      <c r="Q1867" s="168" t="s">
        <v>89</v>
      </c>
      <c r="R1867" s="168" t="s">
        <v>98</v>
      </c>
    </row>
    <row r="1868" spans="4:18" s="16" customFormat="1" ht="15.75" customHeight="1">
      <c r="D1868" s="170"/>
      <c r="E1868" s="170" t="s">
        <v>119</v>
      </c>
      <c r="G1868" s="171">
        <v>6</v>
      </c>
      <c r="P1868" s="170" t="s">
        <v>96</v>
      </c>
      <c r="Q1868" s="170" t="s">
        <v>96</v>
      </c>
      <c r="R1868" s="170" t="s">
        <v>98</v>
      </c>
    </row>
    <row r="1869" spans="4:18" s="16" customFormat="1" ht="15.75" customHeight="1">
      <c r="D1869" s="172"/>
      <c r="E1869" s="172" t="s">
        <v>101</v>
      </c>
      <c r="G1869" s="173">
        <v>6</v>
      </c>
      <c r="P1869" s="172" t="s">
        <v>96</v>
      </c>
      <c r="Q1869" s="172" t="s">
        <v>102</v>
      </c>
      <c r="R1869" s="172" t="s">
        <v>98</v>
      </c>
    </row>
    <row r="1870" spans="1:16" s="16" customFormat="1" ht="24" customHeight="1">
      <c r="A1870" s="162" t="s">
        <v>1764</v>
      </c>
      <c r="B1870" s="162" t="s">
        <v>91</v>
      </c>
      <c r="C1870" s="162" t="s">
        <v>250</v>
      </c>
      <c r="D1870" s="16" t="s">
        <v>1765</v>
      </c>
      <c r="E1870" s="163" t="s">
        <v>1766</v>
      </c>
      <c r="F1870" s="162" t="s">
        <v>1313</v>
      </c>
      <c r="G1870" s="164">
        <v>1</v>
      </c>
      <c r="H1870" s="165"/>
      <c r="I1870" s="165">
        <f>ROUND(G1870*H1870,2)</f>
        <v>0</v>
      </c>
      <c r="J1870" s="166">
        <v>0</v>
      </c>
      <c r="K1870" s="164">
        <f>G1870*J1870</f>
        <v>0</v>
      </c>
      <c r="L1870" s="166">
        <v>0</v>
      </c>
      <c r="M1870" s="164">
        <f>G1870*L1870</f>
        <v>0</v>
      </c>
      <c r="N1870" s="187" t="s">
        <v>2203</v>
      </c>
      <c r="O1870" s="167">
        <v>4</v>
      </c>
      <c r="P1870" s="16" t="s">
        <v>96</v>
      </c>
    </row>
    <row r="1871" spans="4:18" s="16" customFormat="1" ht="15.75" customHeight="1">
      <c r="D1871" s="168"/>
      <c r="E1871" s="168" t="s">
        <v>1294</v>
      </c>
      <c r="G1871" s="169"/>
      <c r="P1871" s="168" t="s">
        <v>96</v>
      </c>
      <c r="Q1871" s="168" t="s">
        <v>89</v>
      </c>
      <c r="R1871" s="168" t="s">
        <v>98</v>
      </c>
    </row>
    <row r="1872" spans="4:18" s="16" customFormat="1" ht="15.75" customHeight="1">
      <c r="D1872" s="168"/>
      <c r="E1872" s="168" t="s">
        <v>1295</v>
      </c>
      <c r="G1872" s="169"/>
      <c r="P1872" s="168" t="s">
        <v>96</v>
      </c>
      <c r="Q1872" s="168" t="s">
        <v>89</v>
      </c>
      <c r="R1872" s="168" t="s">
        <v>98</v>
      </c>
    </row>
    <row r="1873" spans="4:18" s="16" customFormat="1" ht="15.75" customHeight="1">
      <c r="D1873" s="168"/>
      <c r="E1873" s="168" t="s">
        <v>1745</v>
      </c>
      <c r="G1873" s="169"/>
      <c r="P1873" s="168" t="s">
        <v>96</v>
      </c>
      <c r="Q1873" s="168" t="s">
        <v>89</v>
      </c>
      <c r="R1873" s="168" t="s">
        <v>98</v>
      </c>
    </row>
    <row r="1874" spans="4:18" s="16" customFormat="1" ht="15.75" customHeight="1">
      <c r="D1874" s="170"/>
      <c r="E1874" s="170" t="s">
        <v>89</v>
      </c>
      <c r="G1874" s="171">
        <v>1</v>
      </c>
      <c r="P1874" s="170" t="s">
        <v>96</v>
      </c>
      <c r="Q1874" s="170" t="s">
        <v>96</v>
      </c>
      <c r="R1874" s="170" t="s">
        <v>98</v>
      </c>
    </row>
    <row r="1875" spans="4:18" s="16" customFormat="1" ht="15.75" customHeight="1">
      <c r="D1875" s="172"/>
      <c r="E1875" s="172" t="s">
        <v>101</v>
      </c>
      <c r="G1875" s="173">
        <v>1</v>
      </c>
      <c r="P1875" s="172" t="s">
        <v>96</v>
      </c>
      <c r="Q1875" s="172" t="s">
        <v>102</v>
      </c>
      <c r="R1875" s="172" t="s">
        <v>98</v>
      </c>
    </row>
    <row r="1876" spans="1:16" s="16" customFormat="1" ht="24" customHeight="1">
      <c r="A1876" s="162" t="s">
        <v>1767</v>
      </c>
      <c r="B1876" s="162" t="s">
        <v>91</v>
      </c>
      <c r="C1876" s="162" t="s">
        <v>250</v>
      </c>
      <c r="D1876" s="16" t="s">
        <v>1768</v>
      </c>
      <c r="E1876" s="163" t="s">
        <v>1769</v>
      </c>
      <c r="F1876" s="162" t="s">
        <v>1313</v>
      </c>
      <c r="G1876" s="164">
        <v>1</v>
      </c>
      <c r="H1876" s="165"/>
      <c r="I1876" s="165">
        <f>ROUND(G1876*H1876,2)</f>
        <v>0</v>
      </c>
      <c r="J1876" s="166">
        <v>0</v>
      </c>
      <c r="K1876" s="164">
        <f>G1876*J1876</f>
        <v>0</v>
      </c>
      <c r="L1876" s="166">
        <v>0</v>
      </c>
      <c r="M1876" s="164">
        <f>G1876*L1876</f>
        <v>0</v>
      </c>
      <c r="N1876" s="187" t="s">
        <v>2203</v>
      </c>
      <c r="O1876" s="167">
        <v>4</v>
      </c>
      <c r="P1876" s="16" t="s">
        <v>96</v>
      </c>
    </row>
    <row r="1877" spans="4:18" s="16" customFormat="1" ht="15.75" customHeight="1">
      <c r="D1877" s="168"/>
      <c r="E1877" s="168" t="s">
        <v>1294</v>
      </c>
      <c r="G1877" s="169"/>
      <c r="P1877" s="168" t="s">
        <v>96</v>
      </c>
      <c r="Q1877" s="168" t="s">
        <v>89</v>
      </c>
      <c r="R1877" s="168" t="s">
        <v>98</v>
      </c>
    </row>
    <row r="1878" spans="4:18" s="16" customFormat="1" ht="15.75" customHeight="1">
      <c r="D1878" s="168"/>
      <c r="E1878" s="168" t="s">
        <v>1295</v>
      </c>
      <c r="G1878" s="169"/>
      <c r="P1878" s="168" t="s">
        <v>96</v>
      </c>
      <c r="Q1878" s="168" t="s">
        <v>89</v>
      </c>
      <c r="R1878" s="168" t="s">
        <v>98</v>
      </c>
    </row>
    <row r="1879" spans="4:18" s="16" customFormat="1" ht="15.75" customHeight="1">
      <c r="D1879" s="168"/>
      <c r="E1879" s="168" t="s">
        <v>1745</v>
      </c>
      <c r="G1879" s="169"/>
      <c r="P1879" s="168" t="s">
        <v>96</v>
      </c>
      <c r="Q1879" s="168" t="s">
        <v>89</v>
      </c>
      <c r="R1879" s="168" t="s">
        <v>98</v>
      </c>
    </row>
    <row r="1880" spans="4:18" s="16" customFormat="1" ht="15.75" customHeight="1">
      <c r="D1880" s="170"/>
      <c r="E1880" s="170" t="s">
        <v>89</v>
      </c>
      <c r="G1880" s="171">
        <v>1</v>
      </c>
      <c r="P1880" s="170" t="s">
        <v>96</v>
      </c>
      <c r="Q1880" s="170" t="s">
        <v>96</v>
      </c>
      <c r="R1880" s="170" t="s">
        <v>98</v>
      </c>
    </row>
    <row r="1881" spans="4:18" s="16" customFormat="1" ht="15.75" customHeight="1">
      <c r="D1881" s="172"/>
      <c r="E1881" s="172" t="s">
        <v>101</v>
      </c>
      <c r="G1881" s="173">
        <v>1</v>
      </c>
      <c r="P1881" s="172" t="s">
        <v>96</v>
      </c>
      <c r="Q1881" s="172" t="s">
        <v>102</v>
      </c>
      <c r="R1881" s="172" t="s">
        <v>98</v>
      </c>
    </row>
    <row r="1882" spans="1:16" s="16" customFormat="1" ht="24" customHeight="1">
      <c r="A1882" s="162" t="s">
        <v>1770</v>
      </c>
      <c r="B1882" s="162" t="s">
        <v>91</v>
      </c>
      <c r="C1882" s="162" t="s">
        <v>250</v>
      </c>
      <c r="D1882" s="16" t="s">
        <v>1771</v>
      </c>
      <c r="E1882" s="163" t="s">
        <v>1772</v>
      </c>
      <c r="F1882" s="162" t="s">
        <v>1313</v>
      </c>
      <c r="G1882" s="164">
        <v>1</v>
      </c>
      <c r="H1882" s="165"/>
      <c r="I1882" s="165">
        <f>ROUND(G1882*H1882,2)</f>
        <v>0</v>
      </c>
      <c r="J1882" s="166">
        <v>0</v>
      </c>
      <c r="K1882" s="164">
        <f>G1882*J1882</f>
        <v>0</v>
      </c>
      <c r="L1882" s="166">
        <v>0</v>
      </c>
      <c r="M1882" s="164">
        <f>G1882*L1882</f>
        <v>0</v>
      </c>
      <c r="N1882" s="187" t="s">
        <v>2203</v>
      </c>
      <c r="O1882" s="167">
        <v>4</v>
      </c>
      <c r="P1882" s="16" t="s">
        <v>96</v>
      </c>
    </row>
    <row r="1883" spans="4:18" s="16" customFormat="1" ht="15.75" customHeight="1">
      <c r="D1883" s="168"/>
      <c r="E1883" s="168" t="s">
        <v>1294</v>
      </c>
      <c r="G1883" s="169"/>
      <c r="P1883" s="168" t="s">
        <v>96</v>
      </c>
      <c r="Q1883" s="168" t="s">
        <v>89</v>
      </c>
      <c r="R1883" s="168" t="s">
        <v>98</v>
      </c>
    </row>
    <row r="1884" spans="4:18" s="16" customFormat="1" ht="15.75" customHeight="1">
      <c r="D1884" s="168"/>
      <c r="E1884" s="168" t="s">
        <v>1295</v>
      </c>
      <c r="G1884" s="169"/>
      <c r="P1884" s="168" t="s">
        <v>96</v>
      </c>
      <c r="Q1884" s="168" t="s">
        <v>89</v>
      </c>
      <c r="R1884" s="168" t="s">
        <v>98</v>
      </c>
    </row>
    <row r="1885" spans="4:18" s="16" customFormat="1" ht="15.75" customHeight="1">
      <c r="D1885" s="168"/>
      <c r="E1885" s="168" t="s">
        <v>1745</v>
      </c>
      <c r="G1885" s="169"/>
      <c r="P1885" s="168" t="s">
        <v>96</v>
      </c>
      <c r="Q1885" s="168" t="s">
        <v>89</v>
      </c>
      <c r="R1885" s="168" t="s">
        <v>98</v>
      </c>
    </row>
    <row r="1886" spans="4:18" s="16" customFormat="1" ht="15.75" customHeight="1">
      <c r="D1886" s="170"/>
      <c r="E1886" s="170" t="s">
        <v>89</v>
      </c>
      <c r="G1886" s="171">
        <v>1</v>
      </c>
      <c r="P1886" s="170" t="s">
        <v>96</v>
      </c>
      <c r="Q1886" s="170" t="s">
        <v>96</v>
      </c>
      <c r="R1886" s="170" t="s">
        <v>98</v>
      </c>
    </row>
    <row r="1887" spans="4:18" s="16" customFormat="1" ht="15.75" customHeight="1">
      <c r="D1887" s="172"/>
      <c r="E1887" s="172" t="s">
        <v>101</v>
      </c>
      <c r="G1887" s="173">
        <v>1</v>
      </c>
      <c r="P1887" s="172" t="s">
        <v>96</v>
      </c>
      <c r="Q1887" s="172" t="s">
        <v>102</v>
      </c>
      <c r="R1887" s="172" t="s">
        <v>98</v>
      </c>
    </row>
    <row r="1888" spans="1:16" s="16" customFormat="1" ht="34.5" customHeight="1">
      <c r="A1888" s="162" t="s">
        <v>1773</v>
      </c>
      <c r="B1888" s="162" t="s">
        <v>91</v>
      </c>
      <c r="C1888" s="162" t="s">
        <v>250</v>
      </c>
      <c r="D1888" s="16" t="s">
        <v>1774</v>
      </c>
      <c r="E1888" s="163" t="s">
        <v>1775</v>
      </c>
      <c r="F1888" s="162" t="s">
        <v>1313</v>
      </c>
      <c r="G1888" s="164">
        <v>1</v>
      </c>
      <c r="H1888" s="165"/>
      <c r="I1888" s="165">
        <f>ROUND(G1888*H1888,2)</f>
        <v>0</v>
      </c>
      <c r="J1888" s="166">
        <v>0</v>
      </c>
      <c r="K1888" s="164">
        <f>G1888*J1888</f>
        <v>0</v>
      </c>
      <c r="L1888" s="166">
        <v>0</v>
      </c>
      <c r="M1888" s="164">
        <f>G1888*L1888</f>
        <v>0</v>
      </c>
      <c r="N1888" s="187" t="s">
        <v>2203</v>
      </c>
      <c r="O1888" s="167">
        <v>4</v>
      </c>
      <c r="P1888" s="16" t="s">
        <v>96</v>
      </c>
    </row>
    <row r="1889" spans="4:18" s="16" customFormat="1" ht="15.75" customHeight="1">
      <c r="D1889" s="168"/>
      <c r="E1889" s="168" t="s">
        <v>1294</v>
      </c>
      <c r="G1889" s="169"/>
      <c r="P1889" s="168" t="s">
        <v>96</v>
      </c>
      <c r="Q1889" s="168" t="s">
        <v>89</v>
      </c>
      <c r="R1889" s="168" t="s">
        <v>98</v>
      </c>
    </row>
    <row r="1890" spans="4:18" s="16" customFormat="1" ht="15.75" customHeight="1">
      <c r="D1890" s="168"/>
      <c r="E1890" s="168" t="s">
        <v>1295</v>
      </c>
      <c r="G1890" s="169"/>
      <c r="P1890" s="168" t="s">
        <v>96</v>
      </c>
      <c r="Q1890" s="168" t="s">
        <v>89</v>
      </c>
      <c r="R1890" s="168" t="s">
        <v>98</v>
      </c>
    </row>
    <row r="1891" spans="4:18" s="16" customFormat="1" ht="15.75" customHeight="1">
      <c r="D1891" s="168"/>
      <c r="E1891" s="168" t="s">
        <v>1745</v>
      </c>
      <c r="G1891" s="169"/>
      <c r="P1891" s="168" t="s">
        <v>96</v>
      </c>
      <c r="Q1891" s="168" t="s">
        <v>89</v>
      </c>
      <c r="R1891" s="168" t="s">
        <v>98</v>
      </c>
    </row>
    <row r="1892" spans="4:18" s="16" customFormat="1" ht="15.75" customHeight="1">
      <c r="D1892" s="170"/>
      <c r="E1892" s="170" t="s">
        <v>89</v>
      </c>
      <c r="G1892" s="171">
        <v>1</v>
      </c>
      <c r="P1892" s="170" t="s">
        <v>96</v>
      </c>
      <c r="Q1892" s="170" t="s">
        <v>96</v>
      </c>
      <c r="R1892" s="170" t="s">
        <v>98</v>
      </c>
    </row>
    <row r="1893" spans="4:18" s="16" customFormat="1" ht="15.75" customHeight="1">
      <c r="D1893" s="172"/>
      <c r="E1893" s="172" t="s">
        <v>101</v>
      </c>
      <c r="G1893" s="173">
        <v>1</v>
      </c>
      <c r="P1893" s="172" t="s">
        <v>96</v>
      </c>
      <c r="Q1893" s="172" t="s">
        <v>102</v>
      </c>
      <c r="R1893" s="172" t="s">
        <v>98</v>
      </c>
    </row>
    <row r="1894" spans="1:16" s="16" customFormat="1" ht="34.5" customHeight="1">
      <c r="A1894" s="162" t="s">
        <v>1776</v>
      </c>
      <c r="B1894" s="162" t="s">
        <v>91</v>
      </c>
      <c r="C1894" s="162" t="s">
        <v>250</v>
      </c>
      <c r="D1894" s="16" t="s">
        <v>1777</v>
      </c>
      <c r="E1894" s="163" t="s">
        <v>1778</v>
      </c>
      <c r="F1894" s="162" t="s">
        <v>301</v>
      </c>
      <c r="G1894" s="164">
        <v>2.5</v>
      </c>
      <c r="H1894" s="165"/>
      <c r="I1894" s="165">
        <f>ROUND(G1894*H1894,2)</f>
        <v>0</v>
      </c>
      <c r="J1894" s="166">
        <v>0</v>
      </c>
      <c r="K1894" s="164">
        <f>G1894*J1894</f>
        <v>0</v>
      </c>
      <c r="L1894" s="166">
        <v>0</v>
      </c>
      <c r="M1894" s="164">
        <f>G1894*L1894</f>
        <v>0</v>
      </c>
      <c r="N1894" s="187" t="s">
        <v>2203</v>
      </c>
      <c r="O1894" s="167">
        <v>4</v>
      </c>
      <c r="P1894" s="16" t="s">
        <v>96</v>
      </c>
    </row>
    <row r="1895" spans="4:18" s="16" customFormat="1" ht="15.75" customHeight="1">
      <c r="D1895" s="168"/>
      <c r="E1895" s="168" t="s">
        <v>1294</v>
      </c>
      <c r="G1895" s="169"/>
      <c r="P1895" s="168" t="s">
        <v>96</v>
      </c>
      <c r="Q1895" s="168" t="s">
        <v>89</v>
      </c>
      <c r="R1895" s="168" t="s">
        <v>98</v>
      </c>
    </row>
    <row r="1896" spans="4:18" s="16" customFormat="1" ht="15.75" customHeight="1">
      <c r="D1896" s="168"/>
      <c r="E1896" s="168" t="s">
        <v>1295</v>
      </c>
      <c r="G1896" s="169"/>
      <c r="P1896" s="168" t="s">
        <v>96</v>
      </c>
      <c r="Q1896" s="168" t="s">
        <v>89</v>
      </c>
      <c r="R1896" s="168" t="s">
        <v>98</v>
      </c>
    </row>
    <row r="1897" spans="4:18" s="16" customFormat="1" ht="15.75" customHeight="1">
      <c r="D1897" s="168"/>
      <c r="E1897" s="168" t="s">
        <v>1745</v>
      </c>
      <c r="G1897" s="169"/>
      <c r="P1897" s="168" t="s">
        <v>96</v>
      </c>
      <c r="Q1897" s="168" t="s">
        <v>89</v>
      </c>
      <c r="R1897" s="168" t="s">
        <v>98</v>
      </c>
    </row>
    <row r="1898" spans="4:18" s="16" customFormat="1" ht="15.75" customHeight="1">
      <c r="D1898" s="170"/>
      <c r="E1898" s="170" t="s">
        <v>1330</v>
      </c>
      <c r="G1898" s="171">
        <v>2.5</v>
      </c>
      <c r="P1898" s="170" t="s">
        <v>96</v>
      </c>
      <c r="Q1898" s="170" t="s">
        <v>96</v>
      </c>
      <c r="R1898" s="170" t="s">
        <v>98</v>
      </c>
    </row>
    <row r="1899" spans="4:18" s="16" customFormat="1" ht="15.75" customHeight="1">
      <c r="D1899" s="172"/>
      <c r="E1899" s="172" t="s">
        <v>101</v>
      </c>
      <c r="G1899" s="173">
        <v>2.5</v>
      </c>
      <c r="P1899" s="172" t="s">
        <v>96</v>
      </c>
      <c r="Q1899" s="172" t="s">
        <v>102</v>
      </c>
      <c r="R1899" s="172" t="s">
        <v>98</v>
      </c>
    </row>
    <row r="1900" spans="1:16" s="16" customFormat="1" ht="24" customHeight="1">
      <c r="A1900" s="162" t="s">
        <v>1779</v>
      </c>
      <c r="B1900" s="162" t="s">
        <v>91</v>
      </c>
      <c r="C1900" s="162" t="s">
        <v>250</v>
      </c>
      <c r="D1900" s="16" t="s">
        <v>1780</v>
      </c>
      <c r="E1900" s="163" t="s">
        <v>1781</v>
      </c>
      <c r="F1900" s="162" t="s">
        <v>301</v>
      </c>
      <c r="G1900" s="164">
        <v>2.66</v>
      </c>
      <c r="H1900" s="165"/>
      <c r="I1900" s="165">
        <f>ROUND(G1900*H1900,2)</f>
        <v>0</v>
      </c>
      <c r="J1900" s="166">
        <v>0</v>
      </c>
      <c r="K1900" s="164">
        <f>G1900*J1900</f>
        <v>0</v>
      </c>
      <c r="L1900" s="166">
        <v>0</v>
      </c>
      <c r="M1900" s="164">
        <f>G1900*L1900</f>
        <v>0</v>
      </c>
      <c r="N1900" s="187" t="s">
        <v>2203</v>
      </c>
      <c r="O1900" s="167">
        <v>4</v>
      </c>
      <c r="P1900" s="16" t="s">
        <v>96</v>
      </c>
    </row>
    <row r="1901" spans="4:18" s="16" customFormat="1" ht="15.75" customHeight="1">
      <c r="D1901" s="168"/>
      <c r="E1901" s="168" t="s">
        <v>1294</v>
      </c>
      <c r="G1901" s="169"/>
      <c r="P1901" s="168" t="s">
        <v>96</v>
      </c>
      <c r="Q1901" s="168" t="s">
        <v>89</v>
      </c>
      <c r="R1901" s="168" t="s">
        <v>98</v>
      </c>
    </row>
    <row r="1902" spans="4:18" s="16" customFormat="1" ht="15.75" customHeight="1">
      <c r="D1902" s="168"/>
      <c r="E1902" s="168" t="s">
        <v>1295</v>
      </c>
      <c r="G1902" s="169"/>
      <c r="P1902" s="168" t="s">
        <v>96</v>
      </c>
      <c r="Q1902" s="168" t="s">
        <v>89</v>
      </c>
      <c r="R1902" s="168" t="s">
        <v>98</v>
      </c>
    </row>
    <row r="1903" spans="4:18" s="16" customFormat="1" ht="15.75" customHeight="1">
      <c r="D1903" s="168"/>
      <c r="E1903" s="168" t="s">
        <v>1745</v>
      </c>
      <c r="G1903" s="169"/>
      <c r="P1903" s="168" t="s">
        <v>96</v>
      </c>
      <c r="Q1903" s="168" t="s">
        <v>89</v>
      </c>
      <c r="R1903" s="168" t="s">
        <v>98</v>
      </c>
    </row>
    <row r="1904" spans="4:18" s="16" customFormat="1" ht="15.75" customHeight="1">
      <c r="D1904" s="170"/>
      <c r="E1904" s="170" t="s">
        <v>1782</v>
      </c>
      <c r="G1904" s="171">
        <v>2.66</v>
      </c>
      <c r="P1904" s="170" t="s">
        <v>96</v>
      </c>
      <c r="Q1904" s="170" t="s">
        <v>96</v>
      </c>
      <c r="R1904" s="170" t="s">
        <v>98</v>
      </c>
    </row>
    <row r="1905" spans="4:18" s="16" customFormat="1" ht="15.75" customHeight="1">
      <c r="D1905" s="172"/>
      <c r="E1905" s="172" t="s">
        <v>101</v>
      </c>
      <c r="G1905" s="173">
        <v>2.66</v>
      </c>
      <c r="P1905" s="172" t="s">
        <v>96</v>
      </c>
      <c r="Q1905" s="172" t="s">
        <v>102</v>
      </c>
      <c r="R1905" s="172" t="s">
        <v>98</v>
      </c>
    </row>
    <row r="1906" spans="1:16" s="16" customFormat="1" ht="24" customHeight="1">
      <c r="A1906" s="162" t="s">
        <v>1783</v>
      </c>
      <c r="B1906" s="162" t="s">
        <v>91</v>
      </c>
      <c r="C1906" s="162" t="s">
        <v>250</v>
      </c>
      <c r="D1906" s="16" t="s">
        <v>1784</v>
      </c>
      <c r="E1906" s="163" t="s">
        <v>1785</v>
      </c>
      <c r="F1906" s="162" t="s">
        <v>301</v>
      </c>
      <c r="G1906" s="164">
        <v>16</v>
      </c>
      <c r="H1906" s="165"/>
      <c r="I1906" s="165">
        <f>ROUND(G1906*H1906,2)</f>
        <v>0</v>
      </c>
      <c r="J1906" s="166">
        <v>0</v>
      </c>
      <c r="K1906" s="164">
        <f>G1906*J1906</f>
        <v>0</v>
      </c>
      <c r="L1906" s="166">
        <v>0</v>
      </c>
      <c r="M1906" s="164">
        <f>G1906*L1906</f>
        <v>0</v>
      </c>
      <c r="N1906" s="187" t="s">
        <v>2203</v>
      </c>
      <c r="O1906" s="167">
        <v>4</v>
      </c>
      <c r="P1906" s="16" t="s">
        <v>96</v>
      </c>
    </row>
    <row r="1907" spans="4:18" s="16" customFormat="1" ht="15.75" customHeight="1">
      <c r="D1907" s="168"/>
      <c r="E1907" s="168" t="s">
        <v>1294</v>
      </c>
      <c r="G1907" s="169"/>
      <c r="P1907" s="168" t="s">
        <v>96</v>
      </c>
      <c r="Q1907" s="168" t="s">
        <v>89</v>
      </c>
      <c r="R1907" s="168" t="s">
        <v>98</v>
      </c>
    </row>
    <row r="1908" spans="4:18" s="16" customFormat="1" ht="15.75" customHeight="1">
      <c r="D1908" s="168"/>
      <c r="E1908" s="168" t="s">
        <v>1295</v>
      </c>
      <c r="G1908" s="169"/>
      <c r="P1908" s="168" t="s">
        <v>96</v>
      </c>
      <c r="Q1908" s="168" t="s">
        <v>89</v>
      </c>
      <c r="R1908" s="168" t="s">
        <v>98</v>
      </c>
    </row>
    <row r="1909" spans="4:18" s="16" customFormat="1" ht="15.75" customHeight="1">
      <c r="D1909" s="168"/>
      <c r="E1909" s="168" t="s">
        <v>1745</v>
      </c>
      <c r="G1909" s="169"/>
      <c r="P1909" s="168" t="s">
        <v>96</v>
      </c>
      <c r="Q1909" s="168" t="s">
        <v>89</v>
      </c>
      <c r="R1909" s="168" t="s">
        <v>98</v>
      </c>
    </row>
    <row r="1910" spans="4:18" s="16" customFormat="1" ht="15.75" customHeight="1">
      <c r="D1910" s="170"/>
      <c r="E1910" s="170" t="s">
        <v>158</v>
      </c>
      <c r="G1910" s="171">
        <v>16</v>
      </c>
      <c r="P1910" s="170" t="s">
        <v>96</v>
      </c>
      <c r="Q1910" s="170" t="s">
        <v>96</v>
      </c>
      <c r="R1910" s="170" t="s">
        <v>98</v>
      </c>
    </row>
    <row r="1911" spans="4:18" s="16" customFormat="1" ht="15.75" customHeight="1">
      <c r="D1911" s="172"/>
      <c r="E1911" s="172" t="s">
        <v>101</v>
      </c>
      <c r="G1911" s="173">
        <v>16</v>
      </c>
      <c r="P1911" s="172" t="s">
        <v>96</v>
      </c>
      <c r="Q1911" s="172" t="s">
        <v>102</v>
      </c>
      <c r="R1911" s="172" t="s">
        <v>98</v>
      </c>
    </row>
    <row r="1912" spans="1:16" s="16" customFormat="1" ht="24" customHeight="1">
      <c r="A1912" s="162" t="s">
        <v>1786</v>
      </c>
      <c r="B1912" s="162" t="s">
        <v>91</v>
      </c>
      <c r="C1912" s="162" t="s">
        <v>250</v>
      </c>
      <c r="D1912" s="16" t="s">
        <v>1787</v>
      </c>
      <c r="E1912" s="163" t="s">
        <v>1788</v>
      </c>
      <c r="F1912" s="162" t="s">
        <v>301</v>
      </c>
      <c r="G1912" s="164">
        <v>16</v>
      </c>
      <c r="H1912" s="165"/>
      <c r="I1912" s="165">
        <f>ROUND(G1912*H1912,2)</f>
        <v>0</v>
      </c>
      <c r="J1912" s="166">
        <v>0</v>
      </c>
      <c r="K1912" s="164">
        <f>G1912*J1912</f>
        <v>0</v>
      </c>
      <c r="L1912" s="166">
        <v>0</v>
      </c>
      <c r="M1912" s="164">
        <f>G1912*L1912</f>
        <v>0</v>
      </c>
      <c r="N1912" s="187" t="s">
        <v>2203</v>
      </c>
      <c r="O1912" s="167">
        <v>4</v>
      </c>
      <c r="P1912" s="16" t="s">
        <v>96</v>
      </c>
    </row>
    <row r="1913" spans="4:18" s="16" customFormat="1" ht="15.75" customHeight="1">
      <c r="D1913" s="168"/>
      <c r="E1913" s="168" t="s">
        <v>1294</v>
      </c>
      <c r="G1913" s="169"/>
      <c r="P1913" s="168" t="s">
        <v>96</v>
      </c>
      <c r="Q1913" s="168" t="s">
        <v>89</v>
      </c>
      <c r="R1913" s="168" t="s">
        <v>98</v>
      </c>
    </row>
    <row r="1914" spans="4:18" s="16" customFormat="1" ht="15.75" customHeight="1">
      <c r="D1914" s="168"/>
      <c r="E1914" s="168" t="s">
        <v>1295</v>
      </c>
      <c r="G1914" s="169"/>
      <c r="P1914" s="168" t="s">
        <v>96</v>
      </c>
      <c r="Q1914" s="168" t="s">
        <v>89</v>
      </c>
      <c r="R1914" s="168" t="s">
        <v>98</v>
      </c>
    </row>
    <row r="1915" spans="4:18" s="16" customFormat="1" ht="15.75" customHeight="1">
      <c r="D1915" s="168"/>
      <c r="E1915" s="168" t="s">
        <v>1745</v>
      </c>
      <c r="G1915" s="169"/>
      <c r="P1915" s="168" t="s">
        <v>96</v>
      </c>
      <c r="Q1915" s="168" t="s">
        <v>89</v>
      </c>
      <c r="R1915" s="168" t="s">
        <v>98</v>
      </c>
    </row>
    <row r="1916" spans="4:18" s="16" customFormat="1" ht="15.75" customHeight="1">
      <c r="D1916" s="170"/>
      <c r="E1916" s="170" t="s">
        <v>158</v>
      </c>
      <c r="G1916" s="171">
        <v>16</v>
      </c>
      <c r="P1916" s="170" t="s">
        <v>96</v>
      </c>
      <c r="Q1916" s="170" t="s">
        <v>96</v>
      </c>
      <c r="R1916" s="170" t="s">
        <v>98</v>
      </c>
    </row>
    <row r="1917" spans="4:18" s="16" customFormat="1" ht="15.75" customHeight="1">
      <c r="D1917" s="172"/>
      <c r="E1917" s="172" t="s">
        <v>101</v>
      </c>
      <c r="G1917" s="173">
        <v>16</v>
      </c>
      <c r="P1917" s="172" t="s">
        <v>96</v>
      </c>
      <c r="Q1917" s="172" t="s">
        <v>102</v>
      </c>
      <c r="R1917" s="172" t="s">
        <v>98</v>
      </c>
    </row>
    <row r="1918" spans="1:16" s="16" customFormat="1" ht="24" customHeight="1">
      <c r="A1918" s="162" t="s">
        <v>1789</v>
      </c>
      <c r="B1918" s="162" t="s">
        <v>91</v>
      </c>
      <c r="C1918" s="162" t="s">
        <v>250</v>
      </c>
      <c r="D1918" s="16" t="s">
        <v>1790</v>
      </c>
      <c r="E1918" s="163" t="s">
        <v>1791</v>
      </c>
      <c r="F1918" s="162" t="s">
        <v>301</v>
      </c>
      <c r="G1918" s="164">
        <v>1.61</v>
      </c>
      <c r="H1918" s="165"/>
      <c r="I1918" s="165">
        <f>ROUND(G1918*H1918,2)</f>
        <v>0</v>
      </c>
      <c r="J1918" s="166">
        <v>0</v>
      </c>
      <c r="K1918" s="164">
        <f>G1918*J1918</f>
        <v>0</v>
      </c>
      <c r="L1918" s="166">
        <v>0</v>
      </c>
      <c r="M1918" s="164">
        <f>G1918*L1918</f>
        <v>0</v>
      </c>
      <c r="N1918" s="187" t="s">
        <v>2203</v>
      </c>
      <c r="O1918" s="167">
        <v>4</v>
      </c>
      <c r="P1918" s="16" t="s">
        <v>96</v>
      </c>
    </row>
    <row r="1919" spans="4:18" s="16" customFormat="1" ht="15.75" customHeight="1">
      <c r="D1919" s="168"/>
      <c r="E1919" s="168" t="s">
        <v>1294</v>
      </c>
      <c r="G1919" s="169"/>
      <c r="P1919" s="168" t="s">
        <v>96</v>
      </c>
      <c r="Q1919" s="168" t="s">
        <v>89</v>
      </c>
      <c r="R1919" s="168" t="s">
        <v>98</v>
      </c>
    </row>
    <row r="1920" spans="4:18" s="16" customFormat="1" ht="15.75" customHeight="1">
      <c r="D1920" s="168"/>
      <c r="E1920" s="168" t="s">
        <v>1295</v>
      </c>
      <c r="G1920" s="169"/>
      <c r="P1920" s="168" t="s">
        <v>96</v>
      </c>
      <c r="Q1920" s="168" t="s">
        <v>89</v>
      </c>
      <c r="R1920" s="168" t="s">
        <v>98</v>
      </c>
    </row>
    <row r="1921" spans="4:18" s="16" customFormat="1" ht="15.75" customHeight="1">
      <c r="D1921" s="168"/>
      <c r="E1921" s="168" t="s">
        <v>1745</v>
      </c>
      <c r="G1921" s="169"/>
      <c r="P1921" s="168" t="s">
        <v>96</v>
      </c>
      <c r="Q1921" s="168" t="s">
        <v>89</v>
      </c>
      <c r="R1921" s="168" t="s">
        <v>98</v>
      </c>
    </row>
    <row r="1922" spans="4:18" s="16" customFormat="1" ht="15.75" customHeight="1">
      <c r="D1922" s="170"/>
      <c r="E1922" s="170" t="s">
        <v>1792</v>
      </c>
      <c r="G1922" s="171">
        <v>1.61</v>
      </c>
      <c r="P1922" s="170" t="s">
        <v>96</v>
      </c>
      <c r="Q1922" s="170" t="s">
        <v>96</v>
      </c>
      <c r="R1922" s="170" t="s">
        <v>98</v>
      </c>
    </row>
    <row r="1923" spans="4:18" s="16" customFormat="1" ht="15.75" customHeight="1">
      <c r="D1923" s="172"/>
      <c r="E1923" s="172" t="s">
        <v>101</v>
      </c>
      <c r="G1923" s="173">
        <v>1.61</v>
      </c>
      <c r="P1923" s="172" t="s">
        <v>96</v>
      </c>
      <c r="Q1923" s="172" t="s">
        <v>102</v>
      </c>
      <c r="R1923" s="172" t="s">
        <v>98</v>
      </c>
    </row>
    <row r="1924" spans="1:16" s="16" customFormat="1" ht="24" customHeight="1">
      <c r="A1924" s="162" t="s">
        <v>1793</v>
      </c>
      <c r="B1924" s="162" t="s">
        <v>91</v>
      </c>
      <c r="C1924" s="162" t="s">
        <v>250</v>
      </c>
      <c r="D1924" s="16" t="s">
        <v>1794</v>
      </c>
      <c r="E1924" s="163" t="s">
        <v>1795</v>
      </c>
      <c r="F1924" s="162" t="s">
        <v>1313</v>
      </c>
      <c r="G1924" s="164">
        <v>1</v>
      </c>
      <c r="H1924" s="165"/>
      <c r="I1924" s="165">
        <f>ROUND(G1924*H1924,2)</f>
        <v>0</v>
      </c>
      <c r="J1924" s="166">
        <v>0</v>
      </c>
      <c r="K1924" s="164">
        <f>G1924*J1924</f>
        <v>0</v>
      </c>
      <c r="L1924" s="166">
        <v>0</v>
      </c>
      <c r="M1924" s="164">
        <f>G1924*L1924</f>
        <v>0</v>
      </c>
      <c r="N1924" s="187" t="s">
        <v>2203</v>
      </c>
      <c r="O1924" s="167">
        <v>4</v>
      </c>
      <c r="P1924" s="16" t="s">
        <v>96</v>
      </c>
    </row>
    <row r="1925" spans="4:18" s="16" customFormat="1" ht="15.75" customHeight="1">
      <c r="D1925" s="168"/>
      <c r="E1925" s="168" t="s">
        <v>1294</v>
      </c>
      <c r="G1925" s="169"/>
      <c r="P1925" s="168" t="s">
        <v>96</v>
      </c>
      <c r="Q1925" s="168" t="s">
        <v>89</v>
      </c>
      <c r="R1925" s="168" t="s">
        <v>98</v>
      </c>
    </row>
    <row r="1926" spans="4:18" s="16" customFormat="1" ht="15.75" customHeight="1">
      <c r="D1926" s="168"/>
      <c r="E1926" s="168" t="s">
        <v>1295</v>
      </c>
      <c r="G1926" s="169"/>
      <c r="P1926" s="168" t="s">
        <v>96</v>
      </c>
      <c r="Q1926" s="168" t="s">
        <v>89</v>
      </c>
      <c r="R1926" s="168" t="s">
        <v>98</v>
      </c>
    </row>
    <row r="1927" spans="4:18" s="16" customFormat="1" ht="15.75" customHeight="1">
      <c r="D1927" s="168"/>
      <c r="E1927" s="168" t="s">
        <v>1745</v>
      </c>
      <c r="G1927" s="169"/>
      <c r="P1927" s="168" t="s">
        <v>96</v>
      </c>
      <c r="Q1927" s="168" t="s">
        <v>89</v>
      </c>
      <c r="R1927" s="168" t="s">
        <v>98</v>
      </c>
    </row>
    <row r="1928" spans="4:18" s="16" customFormat="1" ht="15.75" customHeight="1">
      <c r="D1928" s="170"/>
      <c r="E1928" s="170" t="s">
        <v>89</v>
      </c>
      <c r="G1928" s="171">
        <v>1</v>
      </c>
      <c r="P1928" s="170" t="s">
        <v>96</v>
      </c>
      <c r="Q1928" s="170" t="s">
        <v>96</v>
      </c>
      <c r="R1928" s="170" t="s">
        <v>98</v>
      </c>
    </row>
    <row r="1929" spans="4:18" s="16" customFormat="1" ht="15.75" customHeight="1">
      <c r="D1929" s="172"/>
      <c r="E1929" s="172" t="s">
        <v>101</v>
      </c>
      <c r="G1929" s="173">
        <v>1</v>
      </c>
      <c r="P1929" s="172" t="s">
        <v>96</v>
      </c>
      <c r="Q1929" s="172" t="s">
        <v>102</v>
      </c>
      <c r="R1929" s="172" t="s">
        <v>98</v>
      </c>
    </row>
    <row r="1930" spans="1:16" s="16" customFormat="1" ht="13.5" customHeight="1">
      <c r="A1930" s="162" t="s">
        <v>1796</v>
      </c>
      <c r="B1930" s="162" t="s">
        <v>91</v>
      </c>
      <c r="C1930" s="162" t="s">
        <v>250</v>
      </c>
      <c r="D1930" s="16" t="s">
        <v>1797</v>
      </c>
      <c r="E1930" s="163" t="s">
        <v>1798</v>
      </c>
      <c r="F1930" s="162" t="s">
        <v>301</v>
      </c>
      <c r="G1930" s="164">
        <v>2.46</v>
      </c>
      <c r="H1930" s="165"/>
      <c r="I1930" s="165">
        <f>ROUND(G1930*H1930,2)</f>
        <v>0</v>
      </c>
      <c r="J1930" s="166">
        <v>0</v>
      </c>
      <c r="K1930" s="164">
        <f>G1930*J1930</f>
        <v>0</v>
      </c>
      <c r="L1930" s="166">
        <v>0</v>
      </c>
      <c r="M1930" s="164">
        <f>G1930*L1930</f>
        <v>0</v>
      </c>
      <c r="N1930" s="187" t="s">
        <v>2203</v>
      </c>
      <c r="O1930" s="167">
        <v>4</v>
      </c>
      <c r="P1930" s="16" t="s">
        <v>96</v>
      </c>
    </row>
    <row r="1931" spans="4:18" s="16" customFormat="1" ht="15.75" customHeight="1">
      <c r="D1931" s="168"/>
      <c r="E1931" s="168" t="s">
        <v>1294</v>
      </c>
      <c r="G1931" s="169"/>
      <c r="P1931" s="168" t="s">
        <v>96</v>
      </c>
      <c r="Q1931" s="168" t="s">
        <v>89</v>
      </c>
      <c r="R1931" s="168" t="s">
        <v>98</v>
      </c>
    </row>
    <row r="1932" spans="4:18" s="16" customFormat="1" ht="15.75" customHeight="1">
      <c r="D1932" s="168"/>
      <c r="E1932" s="168" t="s">
        <v>1295</v>
      </c>
      <c r="G1932" s="169"/>
      <c r="P1932" s="168" t="s">
        <v>96</v>
      </c>
      <c r="Q1932" s="168" t="s">
        <v>89</v>
      </c>
      <c r="R1932" s="168" t="s">
        <v>98</v>
      </c>
    </row>
    <row r="1933" spans="4:18" s="16" customFormat="1" ht="15.75" customHeight="1">
      <c r="D1933" s="168"/>
      <c r="E1933" s="168" t="s">
        <v>1745</v>
      </c>
      <c r="G1933" s="169"/>
      <c r="P1933" s="168" t="s">
        <v>96</v>
      </c>
      <c r="Q1933" s="168" t="s">
        <v>89</v>
      </c>
      <c r="R1933" s="168" t="s">
        <v>98</v>
      </c>
    </row>
    <row r="1934" spans="4:18" s="16" customFormat="1" ht="15.75" customHeight="1">
      <c r="D1934" s="170"/>
      <c r="E1934" s="170" t="s">
        <v>1799</v>
      </c>
      <c r="G1934" s="171">
        <v>2.46</v>
      </c>
      <c r="P1934" s="170" t="s">
        <v>96</v>
      </c>
      <c r="Q1934" s="170" t="s">
        <v>96</v>
      </c>
      <c r="R1934" s="170" t="s">
        <v>98</v>
      </c>
    </row>
    <row r="1935" spans="4:18" s="16" customFormat="1" ht="15.75" customHeight="1">
      <c r="D1935" s="172"/>
      <c r="E1935" s="172" t="s">
        <v>101</v>
      </c>
      <c r="G1935" s="173">
        <v>2.46</v>
      </c>
      <c r="P1935" s="172" t="s">
        <v>96</v>
      </c>
      <c r="Q1935" s="172" t="s">
        <v>102</v>
      </c>
      <c r="R1935" s="172" t="s">
        <v>98</v>
      </c>
    </row>
    <row r="1936" spans="1:16" s="16" customFormat="1" ht="24" customHeight="1">
      <c r="A1936" s="162" t="s">
        <v>1800</v>
      </c>
      <c r="B1936" s="162" t="s">
        <v>91</v>
      </c>
      <c r="C1936" s="162" t="s">
        <v>250</v>
      </c>
      <c r="D1936" s="16" t="s">
        <v>1801</v>
      </c>
      <c r="E1936" s="163" t="s">
        <v>1802</v>
      </c>
      <c r="F1936" s="162" t="s">
        <v>1313</v>
      </c>
      <c r="G1936" s="164">
        <v>1</v>
      </c>
      <c r="H1936" s="165"/>
      <c r="I1936" s="165">
        <f>ROUND(G1936*H1936,2)</f>
        <v>0</v>
      </c>
      <c r="J1936" s="166">
        <v>0</v>
      </c>
      <c r="K1936" s="164">
        <f>G1936*J1936</f>
        <v>0</v>
      </c>
      <c r="L1936" s="166">
        <v>0</v>
      </c>
      <c r="M1936" s="164">
        <f>G1936*L1936</f>
        <v>0</v>
      </c>
      <c r="N1936" s="187" t="s">
        <v>2203</v>
      </c>
      <c r="O1936" s="167">
        <v>4</v>
      </c>
      <c r="P1936" s="16" t="s">
        <v>96</v>
      </c>
    </row>
    <row r="1937" spans="4:18" s="16" customFormat="1" ht="15.75" customHeight="1">
      <c r="D1937" s="168"/>
      <c r="E1937" s="168" t="s">
        <v>1294</v>
      </c>
      <c r="G1937" s="169"/>
      <c r="P1937" s="168" t="s">
        <v>96</v>
      </c>
      <c r="Q1937" s="168" t="s">
        <v>89</v>
      </c>
      <c r="R1937" s="168" t="s">
        <v>98</v>
      </c>
    </row>
    <row r="1938" spans="4:18" s="16" customFormat="1" ht="15.75" customHeight="1">
      <c r="D1938" s="168"/>
      <c r="E1938" s="168" t="s">
        <v>1295</v>
      </c>
      <c r="G1938" s="169"/>
      <c r="P1938" s="168" t="s">
        <v>96</v>
      </c>
      <c r="Q1938" s="168" t="s">
        <v>89</v>
      </c>
      <c r="R1938" s="168" t="s">
        <v>98</v>
      </c>
    </row>
    <row r="1939" spans="4:18" s="16" customFormat="1" ht="15.75" customHeight="1">
      <c r="D1939" s="168"/>
      <c r="E1939" s="168" t="s">
        <v>1745</v>
      </c>
      <c r="G1939" s="169"/>
      <c r="P1939" s="168" t="s">
        <v>96</v>
      </c>
      <c r="Q1939" s="168" t="s">
        <v>89</v>
      </c>
      <c r="R1939" s="168" t="s">
        <v>98</v>
      </c>
    </row>
    <row r="1940" spans="4:18" s="16" customFormat="1" ht="15.75" customHeight="1">
      <c r="D1940" s="170"/>
      <c r="E1940" s="170" t="s">
        <v>89</v>
      </c>
      <c r="G1940" s="171">
        <v>1</v>
      </c>
      <c r="P1940" s="170" t="s">
        <v>96</v>
      </c>
      <c r="Q1940" s="170" t="s">
        <v>96</v>
      </c>
      <c r="R1940" s="170" t="s">
        <v>98</v>
      </c>
    </row>
    <row r="1941" spans="4:18" s="16" customFormat="1" ht="15.75" customHeight="1">
      <c r="D1941" s="172"/>
      <c r="E1941" s="172" t="s">
        <v>101</v>
      </c>
      <c r="G1941" s="173">
        <v>1</v>
      </c>
      <c r="P1941" s="172" t="s">
        <v>96</v>
      </c>
      <c r="Q1941" s="172" t="s">
        <v>102</v>
      </c>
      <c r="R1941" s="172" t="s">
        <v>98</v>
      </c>
    </row>
    <row r="1942" spans="1:16" s="16" customFormat="1" ht="24" customHeight="1">
      <c r="A1942" s="162" t="s">
        <v>1803</v>
      </c>
      <c r="B1942" s="162" t="s">
        <v>91</v>
      </c>
      <c r="C1942" s="162" t="s">
        <v>1436</v>
      </c>
      <c r="D1942" s="16" t="s">
        <v>1804</v>
      </c>
      <c r="E1942" s="163" t="s">
        <v>1805</v>
      </c>
      <c r="F1942" s="162" t="s">
        <v>258</v>
      </c>
      <c r="G1942" s="164">
        <v>3</v>
      </c>
      <c r="H1942" s="165"/>
      <c r="I1942" s="165">
        <f>ROUND(G1942*H1942,2)</f>
        <v>0</v>
      </c>
      <c r="J1942" s="166">
        <v>0</v>
      </c>
      <c r="K1942" s="164">
        <f>G1942*J1942</f>
        <v>0</v>
      </c>
      <c r="L1942" s="166">
        <v>0.174</v>
      </c>
      <c r="M1942" s="164">
        <f>G1942*L1942</f>
        <v>0.522</v>
      </c>
      <c r="N1942" s="187" t="s">
        <v>2203</v>
      </c>
      <c r="O1942" s="167">
        <v>16</v>
      </c>
      <c r="P1942" s="16" t="s">
        <v>96</v>
      </c>
    </row>
    <row r="1943" spans="4:18" s="16" customFormat="1" ht="15.75" customHeight="1">
      <c r="D1943" s="168"/>
      <c r="E1943" s="168" t="s">
        <v>240</v>
      </c>
      <c r="G1943" s="169"/>
      <c r="P1943" s="168" t="s">
        <v>96</v>
      </c>
      <c r="Q1943" s="168" t="s">
        <v>89</v>
      </c>
      <c r="R1943" s="168" t="s">
        <v>98</v>
      </c>
    </row>
    <row r="1944" spans="4:18" s="16" customFormat="1" ht="15.75" customHeight="1">
      <c r="D1944" s="170"/>
      <c r="E1944" s="170" t="s">
        <v>1082</v>
      </c>
      <c r="G1944" s="171">
        <v>3</v>
      </c>
      <c r="P1944" s="170" t="s">
        <v>96</v>
      </c>
      <c r="Q1944" s="170" t="s">
        <v>96</v>
      </c>
      <c r="R1944" s="170" t="s">
        <v>98</v>
      </c>
    </row>
    <row r="1945" spans="4:18" s="16" customFormat="1" ht="15.75" customHeight="1">
      <c r="D1945" s="172"/>
      <c r="E1945" s="172" t="s">
        <v>101</v>
      </c>
      <c r="G1945" s="173">
        <v>3</v>
      </c>
      <c r="P1945" s="172" t="s">
        <v>96</v>
      </c>
      <c r="Q1945" s="172" t="s">
        <v>102</v>
      </c>
      <c r="R1945" s="172" t="s">
        <v>98</v>
      </c>
    </row>
    <row r="1946" spans="1:16" s="16" customFormat="1" ht="13.5" customHeight="1">
      <c r="A1946" s="162" t="s">
        <v>1806</v>
      </c>
      <c r="B1946" s="162" t="s">
        <v>91</v>
      </c>
      <c r="C1946" s="162" t="s">
        <v>1436</v>
      </c>
      <c r="D1946" s="16" t="s">
        <v>1807</v>
      </c>
      <c r="E1946" s="163" t="s">
        <v>1808</v>
      </c>
      <c r="F1946" s="162" t="s">
        <v>41</v>
      </c>
      <c r="G1946" s="164">
        <v>75973.647</v>
      </c>
      <c r="H1946" s="165"/>
      <c r="I1946" s="165">
        <f>ROUND(G1946*H1946,2)</f>
        <v>0</v>
      </c>
      <c r="J1946" s="166">
        <v>0</v>
      </c>
      <c r="K1946" s="164">
        <f>G1946*J1946</f>
        <v>0</v>
      </c>
      <c r="L1946" s="166">
        <v>0</v>
      </c>
      <c r="M1946" s="164">
        <f>G1946*L1946</f>
        <v>0</v>
      </c>
      <c r="N1946" s="187" t="s">
        <v>2202</v>
      </c>
      <c r="O1946" s="167">
        <v>16</v>
      </c>
      <c r="P1946" s="16" t="s">
        <v>96</v>
      </c>
    </row>
    <row r="1947" spans="2:16" s="134" customFormat="1" ht="12.75" customHeight="1">
      <c r="B1947" s="139" t="s">
        <v>49</v>
      </c>
      <c r="D1947" s="140" t="s">
        <v>1809</v>
      </c>
      <c r="E1947" s="140" t="s">
        <v>1810</v>
      </c>
      <c r="I1947" s="141">
        <f>SUM(I1948:I2211)</f>
        <v>0</v>
      </c>
      <c r="K1947" s="142">
        <f>SUM(K1948:K2211)</f>
        <v>0.34637450000000003</v>
      </c>
      <c r="M1947" s="142">
        <f>SUM(M1948:M2211)</f>
        <v>6.927490000000001</v>
      </c>
      <c r="P1947" s="140" t="s">
        <v>89</v>
      </c>
    </row>
    <row r="1948" spans="1:16" s="16" customFormat="1" ht="34.5" customHeight="1">
      <c r="A1948" s="162" t="s">
        <v>1811</v>
      </c>
      <c r="B1948" s="162" t="s">
        <v>91</v>
      </c>
      <c r="C1948" s="162" t="s">
        <v>250</v>
      </c>
      <c r="D1948" s="16" t="s">
        <v>1812</v>
      </c>
      <c r="E1948" s="163" t="s">
        <v>1813</v>
      </c>
      <c r="F1948" s="162" t="s">
        <v>1814</v>
      </c>
      <c r="G1948" s="164">
        <v>1725</v>
      </c>
      <c r="H1948" s="165"/>
      <c r="I1948" s="165">
        <f>ROUND(G1948*H1948,2)</f>
        <v>0</v>
      </c>
      <c r="J1948" s="166">
        <v>0</v>
      </c>
      <c r="K1948" s="164">
        <f>G1948*J1948</f>
        <v>0</v>
      </c>
      <c r="L1948" s="166">
        <v>0</v>
      </c>
      <c r="M1948" s="164">
        <f>G1948*L1948</f>
        <v>0</v>
      </c>
      <c r="N1948" s="187" t="s">
        <v>2203</v>
      </c>
      <c r="O1948" s="167">
        <v>16</v>
      </c>
      <c r="P1948" s="16" t="s">
        <v>96</v>
      </c>
    </row>
    <row r="1949" spans="4:18" s="16" customFormat="1" ht="15.75" customHeight="1">
      <c r="D1949" s="168"/>
      <c r="E1949" s="168" t="s">
        <v>237</v>
      </c>
      <c r="G1949" s="169"/>
      <c r="P1949" s="168" t="s">
        <v>96</v>
      </c>
      <c r="Q1949" s="168" t="s">
        <v>89</v>
      </c>
      <c r="R1949" s="168" t="s">
        <v>98</v>
      </c>
    </row>
    <row r="1950" spans="4:18" s="16" customFormat="1" ht="15.75" customHeight="1">
      <c r="D1950" s="170"/>
      <c r="E1950" s="170" t="s">
        <v>1815</v>
      </c>
      <c r="G1950" s="171">
        <v>1725</v>
      </c>
      <c r="P1950" s="170" t="s">
        <v>96</v>
      </c>
      <c r="Q1950" s="170" t="s">
        <v>96</v>
      </c>
      <c r="R1950" s="170" t="s">
        <v>98</v>
      </c>
    </row>
    <row r="1951" spans="4:18" s="16" customFormat="1" ht="15.75" customHeight="1">
      <c r="D1951" s="172"/>
      <c r="E1951" s="172" t="s">
        <v>101</v>
      </c>
      <c r="G1951" s="173">
        <v>1725</v>
      </c>
      <c r="P1951" s="172" t="s">
        <v>96</v>
      </c>
      <c r="Q1951" s="172" t="s">
        <v>102</v>
      </c>
      <c r="R1951" s="172" t="s">
        <v>98</v>
      </c>
    </row>
    <row r="1952" spans="1:16" s="16" customFormat="1" ht="34.5" customHeight="1">
      <c r="A1952" s="162" t="s">
        <v>1816</v>
      </c>
      <c r="B1952" s="162" t="s">
        <v>91</v>
      </c>
      <c r="C1952" s="162" t="s">
        <v>250</v>
      </c>
      <c r="D1952" s="16" t="s">
        <v>1817</v>
      </c>
      <c r="E1952" s="163" t="s">
        <v>1813</v>
      </c>
      <c r="F1952" s="162" t="s">
        <v>1814</v>
      </c>
      <c r="G1952" s="164">
        <v>3944.5</v>
      </c>
      <c r="H1952" s="165"/>
      <c r="I1952" s="165">
        <f>ROUND(G1952*H1952,2)</f>
        <v>0</v>
      </c>
      <c r="J1952" s="166">
        <v>0</v>
      </c>
      <c r="K1952" s="164">
        <f>G1952*J1952</f>
        <v>0</v>
      </c>
      <c r="L1952" s="166">
        <v>0</v>
      </c>
      <c r="M1952" s="164">
        <f>G1952*L1952</f>
        <v>0</v>
      </c>
      <c r="N1952" s="187" t="s">
        <v>2203</v>
      </c>
      <c r="O1952" s="167">
        <v>16</v>
      </c>
      <c r="P1952" s="16" t="s">
        <v>96</v>
      </c>
    </row>
    <row r="1953" spans="4:18" s="16" customFormat="1" ht="15.75" customHeight="1">
      <c r="D1953" s="168"/>
      <c r="E1953" s="168" t="s">
        <v>334</v>
      </c>
      <c r="G1953" s="169"/>
      <c r="P1953" s="168" t="s">
        <v>96</v>
      </c>
      <c r="Q1953" s="168" t="s">
        <v>89</v>
      </c>
      <c r="R1953" s="168" t="s">
        <v>98</v>
      </c>
    </row>
    <row r="1954" spans="4:18" s="16" customFormat="1" ht="15.75" customHeight="1">
      <c r="D1954" s="170"/>
      <c r="E1954" s="170" t="s">
        <v>1818</v>
      </c>
      <c r="G1954" s="171">
        <v>596.85</v>
      </c>
      <c r="P1954" s="170" t="s">
        <v>96</v>
      </c>
      <c r="Q1954" s="170" t="s">
        <v>96</v>
      </c>
      <c r="R1954" s="170" t="s">
        <v>98</v>
      </c>
    </row>
    <row r="1955" spans="4:18" s="16" customFormat="1" ht="15.75" customHeight="1">
      <c r="D1955" s="170"/>
      <c r="E1955" s="170" t="s">
        <v>1819</v>
      </c>
      <c r="G1955" s="171">
        <v>333.5</v>
      </c>
      <c r="P1955" s="170" t="s">
        <v>96</v>
      </c>
      <c r="Q1955" s="170" t="s">
        <v>96</v>
      </c>
      <c r="R1955" s="170" t="s">
        <v>98</v>
      </c>
    </row>
    <row r="1956" spans="4:18" s="16" customFormat="1" ht="15.75" customHeight="1">
      <c r="D1956" s="170"/>
      <c r="E1956" s="170" t="s">
        <v>1820</v>
      </c>
      <c r="G1956" s="171">
        <v>3014.15</v>
      </c>
      <c r="P1956" s="170" t="s">
        <v>96</v>
      </c>
      <c r="Q1956" s="170" t="s">
        <v>96</v>
      </c>
      <c r="R1956" s="170" t="s">
        <v>98</v>
      </c>
    </row>
    <row r="1957" spans="4:18" s="16" customFormat="1" ht="15.75" customHeight="1">
      <c r="D1957" s="172"/>
      <c r="E1957" s="172" t="s">
        <v>101</v>
      </c>
      <c r="G1957" s="173">
        <v>3944.5</v>
      </c>
      <c r="P1957" s="172" t="s">
        <v>96</v>
      </c>
      <c r="Q1957" s="172" t="s">
        <v>102</v>
      </c>
      <c r="R1957" s="172" t="s">
        <v>98</v>
      </c>
    </row>
    <row r="1958" spans="1:16" s="16" customFormat="1" ht="34.5" customHeight="1">
      <c r="A1958" s="162" t="s">
        <v>1821</v>
      </c>
      <c r="B1958" s="162" t="s">
        <v>91</v>
      </c>
      <c r="C1958" s="162" t="s">
        <v>250</v>
      </c>
      <c r="D1958" s="16" t="s">
        <v>1822</v>
      </c>
      <c r="E1958" s="163" t="s">
        <v>1823</v>
      </c>
      <c r="F1958" s="162" t="s">
        <v>1814</v>
      </c>
      <c r="G1958" s="164">
        <v>3034.98</v>
      </c>
      <c r="H1958" s="165"/>
      <c r="I1958" s="165">
        <f>ROUND(G1958*H1958,2)</f>
        <v>0</v>
      </c>
      <c r="J1958" s="166">
        <v>0</v>
      </c>
      <c r="K1958" s="164">
        <f>G1958*J1958</f>
        <v>0</v>
      </c>
      <c r="L1958" s="166">
        <v>0</v>
      </c>
      <c r="M1958" s="164">
        <f>G1958*L1958</f>
        <v>0</v>
      </c>
      <c r="N1958" s="187" t="s">
        <v>2203</v>
      </c>
      <c r="O1958" s="167">
        <v>16</v>
      </c>
      <c r="P1958" s="16" t="s">
        <v>96</v>
      </c>
    </row>
    <row r="1959" spans="4:18" s="16" customFormat="1" ht="15.75" customHeight="1">
      <c r="D1959" s="168"/>
      <c r="E1959" s="168" t="s">
        <v>334</v>
      </c>
      <c r="G1959" s="169"/>
      <c r="P1959" s="168" t="s">
        <v>96</v>
      </c>
      <c r="Q1959" s="168" t="s">
        <v>89</v>
      </c>
      <c r="R1959" s="168" t="s">
        <v>98</v>
      </c>
    </row>
    <row r="1960" spans="4:18" s="16" customFormat="1" ht="15.75" customHeight="1">
      <c r="D1960" s="170"/>
      <c r="E1960" s="170" t="s">
        <v>1824</v>
      </c>
      <c r="G1960" s="171">
        <v>2292</v>
      </c>
      <c r="P1960" s="170" t="s">
        <v>96</v>
      </c>
      <c r="Q1960" s="170" t="s">
        <v>96</v>
      </c>
      <c r="R1960" s="170" t="s">
        <v>98</v>
      </c>
    </row>
    <row r="1961" spans="4:18" s="16" customFormat="1" ht="15.75" customHeight="1">
      <c r="D1961" s="170"/>
      <c r="E1961" s="170" t="s">
        <v>1825</v>
      </c>
      <c r="G1961" s="171">
        <v>201.78</v>
      </c>
      <c r="P1961" s="170" t="s">
        <v>96</v>
      </c>
      <c r="Q1961" s="170" t="s">
        <v>96</v>
      </c>
      <c r="R1961" s="170" t="s">
        <v>98</v>
      </c>
    </row>
    <row r="1962" spans="4:18" s="16" customFormat="1" ht="15.75" customHeight="1">
      <c r="D1962" s="170"/>
      <c r="E1962" s="170" t="s">
        <v>1826</v>
      </c>
      <c r="G1962" s="171">
        <v>541.2</v>
      </c>
      <c r="P1962" s="170" t="s">
        <v>96</v>
      </c>
      <c r="Q1962" s="170" t="s">
        <v>96</v>
      </c>
      <c r="R1962" s="170" t="s">
        <v>98</v>
      </c>
    </row>
    <row r="1963" spans="4:18" s="16" customFormat="1" ht="15.75" customHeight="1">
      <c r="D1963" s="172"/>
      <c r="E1963" s="172" t="s">
        <v>101</v>
      </c>
      <c r="G1963" s="173">
        <v>3034.98</v>
      </c>
      <c r="P1963" s="172" t="s">
        <v>96</v>
      </c>
      <c r="Q1963" s="172" t="s">
        <v>102</v>
      </c>
      <c r="R1963" s="172" t="s">
        <v>98</v>
      </c>
    </row>
    <row r="1964" spans="1:16" s="16" customFormat="1" ht="24" customHeight="1">
      <c r="A1964" s="162" t="s">
        <v>1827</v>
      </c>
      <c r="B1964" s="162" t="s">
        <v>91</v>
      </c>
      <c r="C1964" s="162" t="s">
        <v>250</v>
      </c>
      <c r="D1964" s="16" t="s">
        <v>1828</v>
      </c>
      <c r="E1964" s="163" t="s">
        <v>1829</v>
      </c>
      <c r="F1964" s="162" t="s">
        <v>1814</v>
      </c>
      <c r="G1964" s="164">
        <v>3939.9</v>
      </c>
      <c r="H1964" s="165"/>
      <c r="I1964" s="165">
        <f>ROUND(G1964*H1964,2)</f>
        <v>0</v>
      </c>
      <c r="J1964" s="166">
        <v>0</v>
      </c>
      <c r="K1964" s="164">
        <f>G1964*J1964</f>
        <v>0</v>
      </c>
      <c r="L1964" s="166">
        <v>0</v>
      </c>
      <c r="M1964" s="164">
        <f>G1964*L1964</f>
        <v>0</v>
      </c>
      <c r="N1964" s="187" t="s">
        <v>2203</v>
      </c>
      <c r="O1964" s="167">
        <v>16</v>
      </c>
      <c r="P1964" s="16" t="s">
        <v>96</v>
      </c>
    </row>
    <row r="1965" spans="4:18" s="16" customFormat="1" ht="15.75" customHeight="1">
      <c r="D1965" s="168"/>
      <c r="E1965" s="168" t="s">
        <v>240</v>
      </c>
      <c r="G1965" s="169"/>
      <c r="P1965" s="168" t="s">
        <v>96</v>
      </c>
      <c r="Q1965" s="168" t="s">
        <v>89</v>
      </c>
      <c r="R1965" s="168" t="s">
        <v>98</v>
      </c>
    </row>
    <row r="1966" spans="4:18" s="16" customFormat="1" ht="15.75" customHeight="1">
      <c r="D1966" s="168"/>
      <c r="E1966" s="168" t="s">
        <v>1830</v>
      </c>
      <c r="G1966" s="169"/>
      <c r="P1966" s="168" t="s">
        <v>96</v>
      </c>
      <c r="Q1966" s="168" t="s">
        <v>89</v>
      </c>
      <c r="R1966" s="168" t="s">
        <v>98</v>
      </c>
    </row>
    <row r="1967" spans="4:18" s="16" customFormat="1" ht="15.75" customHeight="1">
      <c r="D1967" s="170"/>
      <c r="E1967" s="170" t="s">
        <v>1831</v>
      </c>
      <c r="G1967" s="171">
        <v>3939.9</v>
      </c>
      <c r="P1967" s="170" t="s">
        <v>96</v>
      </c>
      <c r="Q1967" s="170" t="s">
        <v>96</v>
      </c>
      <c r="R1967" s="170" t="s">
        <v>98</v>
      </c>
    </row>
    <row r="1968" spans="4:18" s="16" customFormat="1" ht="15.75" customHeight="1">
      <c r="D1968" s="172"/>
      <c r="E1968" s="172" t="s">
        <v>101</v>
      </c>
      <c r="G1968" s="173">
        <v>3939.9</v>
      </c>
      <c r="P1968" s="172" t="s">
        <v>96</v>
      </c>
      <c r="Q1968" s="172" t="s">
        <v>102</v>
      </c>
      <c r="R1968" s="172" t="s">
        <v>98</v>
      </c>
    </row>
    <row r="1969" spans="1:16" s="16" customFormat="1" ht="24" customHeight="1">
      <c r="A1969" s="162" t="s">
        <v>1832</v>
      </c>
      <c r="B1969" s="162" t="s">
        <v>91</v>
      </c>
      <c r="C1969" s="162" t="s">
        <v>250</v>
      </c>
      <c r="D1969" s="16" t="s">
        <v>1828</v>
      </c>
      <c r="E1969" s="163" t="s">
        <v>1829</v>
      </c>
      <c r="F1969" s="162" t="s">
        <v>1814</v>
      </c>
      <c r="G1969" s="164">
        <v>14428.8</v>
      </c>
      <c r="H1969" s="165"/>
      <c r="I1969" s="165">
        <f>ROUND(G1969*H1969,2)</f>
        <v>0</v>
      </c>
      <c r="J1969" s="166">
        <v>0</v>
      </c>
      <c r="K1969" s="164">
        <f>G1969*J1969</f>
        <v>0</v>
      </c>
      <c r="L1969" s="166">
        <v>0</v>
      </c>
      <c r="M1969" s="164">
        <f>G1969*L1969</f>
        <v>0</v>
      </c>
      <c r="N1969" s="187" t="s">
        <v>2203</v>
      </c>
      <c r="O1969" s="167">
        <v>16</v>
      </c>
      <c r="P1969" s="16" t="s">
        <v>96</v>
      </c>
    </row>
    <row r="1970" spans="4:18" s="16" customFormat="1" ht="15.75" customHeight="1">
      <c r="D1970" s="168"/>
      <c r="E1970" s="168" t="s">
        <v>1167</v>
      </c>
      <c r="G1970" s="169"/>
      <c r="P1970" s="168" t="s">
        <v>96</v>
      </c>
      <c r="Q1970" s="168" t="s">
        <v>89</v>
      </c>
      <c r="R1970" s="168" t="s">
        <v>98</v>
      </c>
    </row>
    <row r="1971" spans="4:18" s="16" customFormat="1" ht="15.75" customHeight="1">
      <c r="D1971" s="168"/>
      <c r="E1971" s="168" t="s">
        <v>1833</v>
      </c>
      <c r="G1971" s="169"/>
      <c r="P1971" s="168" t="s">
        <v>96</v>
      </c>
      <c r="Q1971" s="168" t="s">
        <v>89</v>
      </c>
      <c r="R1971" s="168" t="s">
        <v>98</v>
      </c>
    </row>
    <row r="1972" spans="4:18" s="16" customFormat="1" ht="15.75" customHeight="1">
      <c r="D1972" s="170"/>
      <c r="E1972" s="170" t="s">
        <v>1834</v>
      </c>
      <c r="G1972" s="171">
        <v>9736.8</v>
      </c>
      <c r="P1972" s="170" t="s">
        <v>96</v>
      </c>
      <c r="Q1972" s="170" t="s">
        <v>96</v>
      </c>
      <c r="R1972" s="170" t="s">
        <v>98</v>
      </c>
    </row>
    <row r="1973" spans="4:18" s="16" customFormat="1" ht="15.75" customHeight="1">
      <c r="D1973" s="170"/>
      <c r="E1973" s="170" t="s">
        <v>1835</v>
      </c>
      <c r="G1973" s="171">
        <v>4692</v>
      </c>
      <c r="P1973" s="170" t="s">
        <v>96</v>
      </c>
      <c r="Q1973" s="170" t="s">
        <v>96</v>
      </c>
      <c r="R1973" s="170" t="s">
        <v>98</v>
      </c>
    </row>
    <row r="1974" spans="4:18" s="16" customFormat="1" ht="15.75" customHeight="1">
      <c r="D1974" s="172"/>
      <c r="E1974" s="172" t="s">
        <v>101</v>
      </c>
      <c r="G1974" s="173">
        <v>14428.8</v>
      </c>
      <c r="P1974" s="172" t="s">
        <v>96</v>
      </c>
      <c r="Q1974" s="172" t="s">
        <v>102</v>
      </c>
      <c r="R1974" s="172" t="s">
        <v>98</v>
      </c>
    </row>
    <row r="1975" spans="1:16" s="16" customFormat="1" ht="45" customHeight="1">
      <c r="A1975" s="162" t="s">
        <v>1836</v>
      </c>
      <c r="B1975" s="162" t="s">
        <v>91</v>
      </c>
      <c r="C1975" s="162" t="s">
        <v>250</v>
      </c>
      <c r="D1975" s="16" t="s">
        <v>1837</v>
      </c>
      <c r="E1975" s="163" t="s">
        <v>1838</v>
      </c>
      <c r="F1975" s="162" t="s">
        <v>1313</v>
      </c>
      <c r="G1975" s="164">
        <v>26</v>
      </c>
      <c r="H1975" s="165"/>
      <c r="I1975" s="165">
        <f>ROUND(G1975*H1975,2)</f>
        <v>0</v>
      </c>
      <c r="J1975" s="166">
        <v>0</v>
      </c>
      <c r="K1975" s="164">
        <f>G1975*J1975</f>
        <v>0</v>
      </c>
      <c r="L1975" s="166">
        <v>0</v>
      </c>
      <c r="M1975" s="164">
        <f>G1975*L1975</f>
        <v>0</v>
      </c>
      <c r="N1975" s="187" t="s">
        <v>2203</v>
      </c>
      <c r="O1975" s="167">
        <v>4</v>
      </c>
      <c r="P1975" s="16" t="s">
        <v>96</v>
      </c>
    </row>
    <row r="1976" spans="4:18" s="16" customFormat="1" ht="15.75" customHeight="1">
      <c r="D1976" s="168"/>
      <c r="E1976" s="168" t="s">
        <v>1294</v>
      </c>
      <c r="G1976" s="169"/>
      <c r="P1976" s="168" t="s">
        <v>96</v>
      </c>
      <c r="Q1976" s="168" t="s">
        <v>89</v>
      </c>
      <c r="R1976" s="168" t="s">
        <v>98</v>
      </c>
    </row>
    <row r="1977" spans="4:18" s="16" customFormat="1" ht="15.75" customHeight="1">
      <c r="D1977" s="168"/>
      <c r="E1977" s="168" t="s">
        <v>1295</v>
      </c>
      <c r="G1977" s="169"/>
      <c r="P1977" s="168" t="s">
        <v>96</v>
      </c>
      <c r="Q1977" s="168" t="s">
        <v>89</v>
      </c>
      <c r="R1977" s="168" t="s">
        <v>98</v>
      </c>
    </row>
    <row r="1978" spans="4:18" s="16" customFormat="1" ht="15.75" customHeight="1">
      <c r="D1978" s="168"/>
      <c r="E1978" s="168" t="s">
        <v>1839</v>
      </c>
      <c r="G1978" s="169"/>
      <c r="P1978" s="168" t="s">
        <v>96</v>
      </c>
      <c r="Q1978" s="168" t="s">
        <v>89</v>
      </c>
      <c r="R1978" s="168" t="s">
        <v>98</v>
      </c>
    </row>
    <row r="1979" spans="4:18" s="16" customFormat="1" ht="15.75" customHeight="1">
      <c r="D1979" s="170"/>
      <c r="E1979" s="170" t="s">
        <v>203</v>
      </c>
      <c r="G1979" s="171">
        <v>26</v>
      </c>
      <c r="P1979" s="170" t="s">
        <v>96</v>
      </c>
      <c r="Q1979" s="170" t="s">
        <v>96</v>
      </c>
      <c r="R1979" s="170" t="s">
        <v>98</v>
      </c>
    </row>
    <row r="1980" spans="4:18" s="16" customFormat="1" ht="15.75" customHeight="1">
      <c r="D1980" s="172"/>
      <c r="E1980" s="172" t="s">
        <v>101</v>
      </c>
      <c r="G1980" s="173">
        <v>26</v>
      </c>
      <c r="P1980" s="172" t="s">
        <v>96</v>
      </c>
      <c r="Q1980" s="172" t="s">
        <v>102</v>
      </c>
      <c r="R1980" s="172" t="s">
        <v>98</v>
      </c>
    </row>
    <row r="1981" spans="1:16" s="16" customFormat="1" ht="45" customHeight="1">
      <c r="A1981" s="162" t="s">
        <v>1840</v>
      </c>
      <c r="B1981" s="162" t="s">
        <v>91</v>
      </c>
      <c r="C1981" s="162" t="s">
        <v>250</v>
      </c>
      <c r="D1981" s="16" t="s">
        <v>1841</v>
      </c>
      <c r="E1981" s="163" t="s">
        <v>1842</v>
      </c>
      <c r="F1981" s="162" t="s">
        <v>1313</v>
      </c>
      <c r="G1981" s="164">
        <v>24</v>
      </c>
      <c r="H1981" s="165"/>
      <c r="I1981" s="165">
        <f>ROUND(G1981*H1981,2)</f>
        <v>0</v>
      </c>
      <c r="J1981" s="166">
        <v>0</v>
      </c>
      <c r="K1981" s="164">
        <f>G1981*J1981</f>
        <v>0</v>
      </c>
      <c r="L1981" s="166">
        <v>0</v>
      </c>
      <c r="M1981" s="164">
        <f>G1981*L1981</f>
        <v>0</v>
      </c>
      <c r="N1981" s="187" t="s">
        <v>2203</v>
      </c>
      <c r="O1981" s="167">
        <v>4</v>
      </c>
      <c r="P1981" s="16" t="s">
        <v>96</v>
      </c>
    </row>
    <row r="1982" spans="4:18" s="16" customFormat="1" ht="15.75" customHeight="1">
      <c r="D1982" s="168"/>
      <c r="E1982" s="168" t="s">
        <v>1294</v>
      </c>
      <c r="G1982" s="169"/>
      <c r="P1982" s="168" t="s">
        <v>96</v>
      </c>
      <c r="Q1982" s="168" t="s">
        <v>89</v>
      </c>
      <c r="R1982" s="168" t="s">
        <v>98</v>
      </c>
    </row>
    <row r="1983" spans="4:18" s="16" customFormat="1" ht="15.75" customHeight="1">
      <c r="D1983" s="168"/>
      <c r="E1983" s="168" t="s">
        <v>1295</v>
      </c>
      <c r="G1983" s="169"/>
      <c r="P1983" s="168" t="s">
        <v>96</v>
      </c>
      <c r="Q1983" s="168" t="s">
        <v>89</v>
      </c>
      <c r="R1983" s="168" t="s">
        <v>98</v>
      </c>
    </row>
    <row r="1984" spans="4:18" s="16" customFormat="1" ht="15.75" customHeight="1">
      <c r="D1984" s="168"/>
      <c r="E1984" s="168" t="s">
        <v>1839</v>
      </c>
      <c r="G1984" s="169"/>
      <c r="P1984" s="168" t="s">
        <v>96</v>
      </c>
      <c r="Q1984" s="168" t="s">
        <v>89</v>
      </c>
      <c r="R1984" s="168" t="s">
        <v>98</v>
      </c>
    </row>
    <row r="1985" spans="4:18" s="16" customFormat="1" ht="15.75" customHeight="1">
      <c r="D1985" s="170"/>
      <c r="E1985" s="170" t="s">
        <v>188</v>
      </c>
      <c r="G1985" s="171">
        <v>24</v>
      </c>
      <c r="P1985" s="170" t="s">
        <v>96</v>
      </c>
      <c r="Q1985" s="170" t="s">
        <v>96</v>
      </c>
      <c r="R1985" s="170" t="s">
        <v>98</v>
      </c>
    </row>
    <row r="1986" spans="4:18" s="16" customFormat="1" ht="15.75" customHeight="1">
      <c r="D1986" s="172"/>
      <c r="E1986" s="172" t="s">
        <v>101</v>
      </c>
      <c r="G1986" s="173">
        <v>24</v>
      </c>
      <c r="P1986" s="172" t="s">
        <v>96</v>
      </c>
      <c r="Q1986" s="172" t="s">
        <v>102</v>
      </c>
      <c r="R1986" s="172" t="s">
        <v>98</v>
      </c>
    </row>
    <row r="1987" spans="1:16" s="16" customFormat="1" ht="45" customHeight="1">
      <c r="A1987" s="162" t="s">
        <v>1843</v>
      </c>
      <c r="B1987" s="162" t="s">
        <v>91</v>
      </c>
      <c r="C1987" s="162" t="s">
        <v>250</v>
      </c>
      <c r="D1987" s="16" t="s">
        <v>1844</v>
      </c>
      <c r="E1987" s="163" t="s">
        <v>1845</v>
      </c>
      <c r="F1987" s="162" t="s">
        <v>1313</v>
      </c>
      <c r="G1987" s="164">
        <v>2</v>
      </c>
      <c r="H1987" s="165"/>
      <c r="I1987" s="165">
        <f>ROUND(G1987*H1987,2)</f>
        <v>0</v>
      </c>
      <c r="J1987" s="166">
        <v>0</v>
      </c>
      <c r="K1987" s="164">
        <f>G1987*J1987</f>
        <v>0</v>
      </c>
      <c r="L1987" s="166">
        <v>0</v>
      </c>
      <c r="M1987" s="164">
        <f>G1987*L1987</f>
        <v>0</v>
      </c>
      <c r="N1987" s="187" t="s">
        <v>2203</v>
      </c>
      <c r="O1987" s="167">
        <v>4</v>
      </c>
      <c r="P1987" s="16" t="s">
        <v>96</v>
      </c>
    </row>
    <row r="1988" spans="4:18" s="16" customFormat="1" ht="15.75" customHeight="1">
      <c r="D1988" s="168"/>
      <c r="E1988" s="168" t="s">
        <v>1294</v>
      </c>
      <c r="G1988" s="169"/>
      <c r="P1988" s="168" t="s">
        <v>96</v>
      </c>
      <c r="Q1988" s="168" t="s">
        <v>89</v>
      </c>
      <c r="R1988" s="168" t="s">
        <v>98</v>
      </c>
    </row>
    <row r="1989" spans="4:18" s="16" customFormat="1" ht="15.75" customHeight="1">
      <c r="D1989" s="168"/>
      <c r="E1989" s="168" t="s">
        <v>1295</v>
      </c>
      <c r="G1989" s="169"/>
      <c r="P1989" s="168" t="s">
        <v>96</v>
      </c>
      <c r="Q1989" s="168" t="s">
        <v>89</v>
      </c>
      <c r="R1989" s="168" t="s">
        <v>98</v>
      </c>
    </row>
    <row r="1990" spans="4:18" s="16" customFormat="1" ht="15.75" customHeight="1">
      <c r="D1990" s="168"/>
      <c r="E1990" s="168" t="s">
        <v>1839</v>
      </c>
      <c r="G1990" s="169"/>
      <c r="P1990" s="168" t="s">
        <v>96</v>
      </c>
      <c r="Q1990" s="168" t="s">
        <v>89</v>
      </c>
      <c r="R1990" s="168" t="s">
        <v>98</v>
      </c>
    </row>
    <row r="1991" spans="4:18" s="16" customFormat="1" ht="15.75" customHeight="1">
      <c r="D1991" s="170"/>
      <c r="E1991" s="170" t="s">
        <v>96</v>
      </c>
      <c r="G1991" s="171">
        <v>2</v>
      </c>
      <c r="P1991" s="170" t="s">
        <v>96</v>
      </c>
      <c r="Q1991" s="170" t="s">
        <v>96</v>
      </c>
      <c r="R1991" s="170" t="s">
        <v>98</v>
      </c>
    </row>
    <row r="1992" spans="4:18" s="16" customFormat="1" ht="15.75" customHeight="1">
      <c r="D1992" s="172"/>
      <c r="E1992" s="172" t="s">
        <v>101</v>
      </c>
      <c r="G1992" s="173">
        <v>2</v>
      </c>
      <c r="P1992" s="172" t="s">
        <v>96</v>
      </c>
      <c r="Q1992" s="172" t="s">
        <v>102</v>
      </c>
      <c r="R1992" s="172" t="s">
        <v>98</v>
      </c>
    </row>
    <row r="1993" spans="1:16" s="16" customFormat="1" ht="45" customHeight="1">
      <c r="A1993" s="162" t="s">
        <v>1846</v>
      </c>
      <c r="B1993" s="162" t="s">
        <v>91</v>
      </c>
      <c r="C1993" s="162" t="s">
        <v>250</v>
      </c>
      <c r="D1993" s="16" t="s">
        <v>1847</v>
      </c>
      <c r="E1993" s="163" t="s">
        <v>1848</v>
      </c>
      <c r="F1993" s="162" t="s">
        <v>1313</v>
      </c>
      <c r="G1993" s="164">
        <v>2</v>
      </c>
      <c r="H1993" s="165"/>
      <c r="I1993" s="165">
        <f>ROUND(G1993*H1993,2)</f>
        <v>0</v>
      </c>
      <c r="J1993" s="166">
        <v>0</v>
      </c>
      <c r="K1993" s="164">
        <f>G1993*J1993</f>
        <v>0</v>
      </c>
      <c r="L1993" s="166">
        <v>0</v>
      </c>
      <c r="M1993" s="164">
        <f>G1993*L1993</f>
        <v>0</v>
      </c>
      <c r="N1993" s="187" t="s">
        <v>2203</v>
      </c>
      <c r="O1993" s="167">
        <v>4</v>
      </c>
      <c r="P1993" s="16" t="s">
        <v>96</v>
      </c>
    </row>
    <row r="1994" spans="4:18" s="16" customFormat="1" ht="15.75" customHeight="1">
      <c r="D1994" s="168"/>
      <c r="E1994" s="168" t="s">
        <v>1294</v>
      </c>
      <c r="G1994" s="169"/>
      <c r="P1994" s="168" t="s">
        <v>96</v>
      </c>
      <c r="Q1994" s="168" t="s">
        <v>89</v>
      </c>
      <c r="R1994" s="168" t="s">
        <v>98</v>
      </c>
    </row>
    <row r="1995" spans="4:18" s="16" customFormat="1" ht="15.75" customHeight="1">
      <c r="D1995" s="168"/>
      <c r="E1995" s="168" t="s">
        <v>1295</v>
      </c>
      <c r="G1995" s="169"/>
      <c r="P1995" s="168" t="s">
        <v>96</v>
      </c>
      <c r="Q1995" s="168" t="s">
        <v>89</v>
      </c>
      <c r="R1995" s="168" t="s">
        <v>98</v>
      </c>
    </row>
    <row r="1996" spans="4:18" s="16" customFormat="1" ht="15.75" customHeight="1">
      <c r="D1996" s="168"/>
      <c r="E1996" s="168" t="s">
        <v>1839</v>
      </c>
      <c r="G1996" s="169"/>
      <c r="P1996" s="168" t="s">
        <v>96</v>
      </c>
      <c r="Q1996" s="168" t="s">
        <v>89</v>
      </c>
      <c r="R1996" s="168" t="s">
        <v>98</v>
      </c>
    </row>
    <row r="1997" spans="4:18" s="16" customFormat="1" ht="15.75" customHeight="1">
      <c r="D1997" s="170"/>
      <c r="E1997" s="170" t="s">
        <v>96</v>
      </c>
      <c r="G1997" s="171">
        <v>2</v>
      </c>
      <c r="P1997" s="170" t="s">
        <v>96</v>
      </c>
      <c r="Q1997" s="170" t="s">
        <v>96</v>
      </c>
      <c r="R1997" s="170" t="s">
        <v>98</v>
      </c>
    </row>
    <row r="1998" spans="4:18" s="16" customFormat="1" ht="15.75" customHeight="1">
      <c r="D1998" s="172"/>
      <c r="E1998" s="172" t="s">
        <v>101</v>
      </c>
      <c r="G1998" s="173">
        <v>2</v>
      </c>
      <c r="P1998" s="172" t="s">
        <v>96</v>
      </c>
      <c r="Q1998" s="172" t="s">
        <v>102</v>
      </c>
      <c r="R1998" s="172" t="s">
        <v>98</v>
      </c>
    </row>
    <row r="1999" spans="1:16" s="16" customFormat="1" ht="45" customHeight="1">
      <c r="A1999" s="162" t="s">
        <v>1849</v>
      </c>
      <c r="B1999" s="162" t="s">
        <v>91</v>
      </c>
      <c r="C1999" s="162" t="s">
        <v>250</v>
      </c>
      <c r="D1999" s="16" t="s">
        <v>1850</v>
      </c>
      <c r="E1999" s="163" t="s">
        <v>1851</v>
      </c>
      <c r="F1999" s="162" t="s">
        <v>1313</v>
      </c>
      <c r="G1999" s="164">
        <v>2</v>
      </c>
      <c r="H1999" s="165"/>
      <c r="I1999" s="165">
        <f>ROUND(G1999*H1999,2)</f>
        <v>0</v>
      </c>
      <c r="J1999" s="166">
        <v>0</v>
      </c>
      <c r="K1999" s="164">
        <f>G1999*J1999</f>
        <v>0</v>
      </c>
      <c r="L1999" s="166">
        <v>0</v>
      </c>
      <c r="M1999" s="164">
        <f>G1999*L1999</f>
        <v>0</v>
      </c>
      <c r="N1999" s="187" t="s">
        <v>2203</v>
      </c>
      <c r="O1999" s="167">
        <v>4</v>
      </c>
      <c r="P1999" s="16" t="s">
        <v>96</v>
      </c>
    </row>
    <row r="2000" spans="4:18" s="16" customFormat="1" ht="15.75" customHeight="1">
      <c r="D2000" s="168"/>
      <c r="E2000" s="168" t="s">
        <v>1294</v>
      </c>
      <c r="G2000" s="169"/>
      <c r="P2000" s="168" t="s">
        <v>96</v>
      </c>
      <c r="Q2000" s="168" t="s">
        <v>89</v>
      </c>
      <c r="R2000" s="168" t="s">
        <v>98</v>
      </c>
    </row>
    <row r="2001" spans="4:18" s="16" customFormat="1" ht="15.75" customHeight="1">
      <c r="D2001" s="168"/>
      <c r="E2001" s="168" t="s">
        <v>1295</v>
      </c>
      <c r="G2001" s="169"/>
      <c r="P2001" s="168" t="s">
        <v>96</v>
      </c>
      <c r="Q2001" s="168" t="s">
        <v>89</v>
      </c>
      <c r="R2001" s="168" t="s">
        <v>98</v>
      </c>
    </row>
    <row r="2002" spans="4:18" s="16" customFormat="1" ht="15.75" customHeight="1">
      <c r="D2002" s="168"/>
      <c r="E2002" s="168" t="s">
        <v>1839</v>
      </c>
      <c r="G2002" s="169"/>
      <c r="P2002" s="168" t="s">
        <v>96</v>
      </c>
      <c r="Q2002" s="168" t="s">
        <v>89</v>
      </c>
      <c r="R2002" s="168" t="s">
        <v>98</v>
      </c>
    </row>
    <row r="2003" spans="4:18" s="16" customFormat="1" ht="15.75" customHeight="1">
      <c r="D2003" s="170"/>
      <c r="E2003" s="170" t="s">
        <v>96</v>
      </c>
      <c r="G2003" s="171">
        <v>2</v>
      </c>
      <c r="P2003" s="170" t="s">
        <v>96</v>
      </c>
      <c r="Q2003" s="170" t="s">
        <v>96</v>
      </c>
      <c r="R2003" s="170" t="s">
        <v>98</v>
      </c>
    </row>
    <row r="2004" spans="4:18" s="16" customFormat="1" ht="15.75" customHeight="1">
      <c r="D2004" s="172"/>
      <c r="E2004" s="172" t="s">
        <v>101</v>
      </c>
      <c r="G2004" s="173">
        <v>2</v>
      </c>
      <c r="P2004" s="172" t="s">
        <v>96</v>
      </c>
      <c r="Q2004" s="172" t="s">
        <v>102</v>
      </c>
      <c r="R2004" s="172" t="s">
        <v>98</v>
      </c>
    </row>
    <row r="2005" spans="1:16" s="16" customFormat="1" ht="45" customHeight="1">
      <c r="A2005" s="162" t="s">
        <v>1852</v>
      </c>
      <c r="B2005" s="162" t="s">
        <v>91</v>
      </c>
      <c r="C2005" s="162" t="s">
        <v>250</v>
      </c>
      <c r="D2005" s="16" t="s">
        <v>1853</v>
      </c>
      <c r="E2005" s="163" t="s">
        <v>1854</v>
      </c>
      <c r="F2005" s="162" t="s">
        <v>1313</v>
      </c>
      <c r="G2005" s="164">
        <v>1</v>
      </c>
      <c r="H2005" s="165"/>
      <c r="I2005" s="165">
        <f>ROUND(G2005*H2005,2)</f>
        <v>0</v>
      </c>
      <c r="J2005" s="166">
        <v>0</v>
      </c>
      <c r="K2005" s="164">
        <f>G2005*J2005</f>
        <v>0</v>
      </c>
      <c r="L2005" s="166">
        <v>0</v>
      </c>
      <c r="M2005" s="164">
        <f>G2005*L2005</f>
        <v>0</v>
      </c>
      <c r="N2005" s="187" t="s">
        <v>2203</v>
      </c>
      <c r="O2005" s="167">
        <v>4</v>
      </c>
      <c r="P2005" s="16" t="s">
        <v>96</v>
      </c>
    </row>
    <row r="2006" spans="4:18" s="16" customFormat="1" ht="15.75" customHeight="1">
      <c r="D2006" s="168"/>
      <c r="E2006" s="168" t="s">
        <v>1294</v>
      </c>
      <c r="G2006" s="169"/>
      <c r="P2006" s="168" t="s">
        <v>96</v>
      </c>
      <c r="Q2006" s="168" t="s">
        <v>89</v>
      </c>
      <c r="R2006" s="168" t="s">
        <v>98</v>
      </c>
    </row>
    <row r="2007" spans="4:18" s="16" customFormat="1" ht="15.75" customHeight="1">
      <c r="D2007" s="168"/>
      <c r="E2007" s="168" t="s">
        <v>1295</v>
      </c>
      <c r="G2007" s="169"/>
      <c r="P2007" s="168" t="s">
        <v>96</v>
      </c>
      <c r="Q2007" s="168" t="s">
        <v>89</v>
      </c>
      <c r="R2007" s="168" t="s">
        <v>98</v>
      </c>
    </row>
    <row r="2008" spans="4:18" s="16" customFormat="1" ht="15.75" customHeight="1">
      <c r="D2008" s="168"/>
      <c r="E2008" s="168" t="s">
        <v>1839</v>
      </c>
      <c r="G2008" s="169"/>
      <c r="P2008" s="168" t="s">
        <v>96</v>
      </c>
      <c r="Q2008" s="168" t="s">
        <v>89</v>
      </c>
      <c r="R2008" s="168" t="s">
        <v>98</v>
      </c>
    </row>
    <row r="2009" spans="4:18" s="16" customFormat="1" ht="15.75" customHeight="1">
      <c r="D2009" s="170"/>
      <c r="E2009" s="170" t="s">
        <v>89</v>
      </c>
      <c r="G2009" s="171">
        <v>1</v>
      </c>
      <c r="P2009" s="170" t="s">
        <v>96</v>
      </c>
      <c r="Q2009" s="170" t="s">
        <v>96</v>
      </c>
      <c r="R2009" s="170" t="s">
        <v>98</v>
      </c>
    </row>
    <row r="2010" spans="4:18" s="16" customFormat="1" ht="15.75" customHeight="1">
      <c r="D2010" s="172"/>
      <c r="E2010" s="172" t="s">
        <v>101</v>
      </c>
      <c r="G2010" s="173">
        <v>1</v>
      </c>
      <c r="P2010" s="172" t="s">
        <v>96</v>
      </c>
      <c r="Q2010" s="172" t="s">
        <v>102</v>
      </c>
      <c r="R2010" s="172" t="s">
        <v>98</v>
      </c>
    </row>
    <row r="2011" spans="1:16" s="16" customFormat="1" ht="45" customHeight="1">
      <c r="A2011" s="162" t="s">
        <v>1855</v>
      </c>
      <c r="B2011" s="162" t="s">
        <v>91</v>
      </c>
      <c r="C2011" s="162" t="s">
        <v>250</v>
      </c>
      <c r="D2011" s="16" t="s">
        <v>1856</v>
      </c>
      <c r="E2011" s="163" t="s">
        <v>1857</v>
      </c>
      <c r="F2011" s="162" t="s">
        <v>1313</v>
      </c>
      <c r="G2011" s="164">
        <v>13</v>
      </c>
      <c r="H2011" s="165"/>
      <c r="I2011" s="165">
        <f>ROUND(G2011*H2011,2)</f>
        <v>0</v>
      </c>
      <c r="J2011" s="166">
        <v>0</v>
      </c>
      <c r="K2011" s="164">
        <f>G2011*J2011</f>
        <v>0</v>
      </c>
      <c r="L2011" s="166">
        <v>0</v>
      </c>
      <c r="M2011" s="164">
        <f>G2011*L2011</f>
        <v>0</v>
      </c>
      <c r="N2011" s="187" t="s">
        <v>2203</v>
      </c>
      <c r="O2011" s="167">
        <v>4</v>
      </c>
      <c r="P2011" s="16" t="s">
        <v>96</v>
      </c>
    </row>
    <row r="2012" spans="4:18" s="16" customFormat="1" ht="15.75" customHeight="1">
      <c r="D2012" s="168"/>
      <c r="E2012" s="168" t="s">
        <v>1294</v>
      </c>
      <c r="G2012" s="169"/>
      <c r="P2012" s="168" t="s">
        <v>96</v>
      </c>
      <c r="Q2012" s="168" t="s">
        <v>89</v>
      </c>
      <c r="R2012" s="168" t="s">
        <v>98</v>
      </c>
    </row>
    <row r="2013" spans="4:18" s="16" customFormat="1" ht="15.75" customHeight="1">
      <c r="D2013" s="168"/>
      <c r="E2013" s="168" t="s">
        <v>1295</v>
      </c>
      <c r="G2013" s="169"/>
      <c r="P2013" s="168" t="s">
        <v>96</v>
      </c>
      <c r="Q2013" s="168" t="s">
        <v>89</v>
      </c>
      <c r="R2013" s="168" t="s">
        <v>98</v>
      </c>
    </row>
    <row r="2014" spans="4:18" s="16" customFormat="1" ht="15.75" customHeight="1">
      <c r="D2014" s="168"/>
      <c r="E2014" s="168" t="s">
        <v>1839</v>
      </c>
      <c r="G2014" s="169"/>
      <c r="P2014" s="168" t="s">
        <v>96</v>
      </c>
      <c r="Q2014" s="168" t="s">
        <v>89</v>
      </c>
      <c r="R2014" s="168" t="s">
        <v>98</v>
      </c>
    </row>
    <row r="2015" spans="4:18" s="16" customFormat="1" ht="15.75" customHeight="1">
      <c r="D2015" s="170"/>
      <c r="E2015" s="170" t="s">
        <v>149</v>
      </c>
      <c r="G2015" s="171">
        <v>13</v>
      </c>
      <c r="P2015" s="170" t="s">
        <v>96</v>
      </c>
      <c r="Q2015" s="170" t="s">
        <v>96</v>
      </c>
      <c r="R2015" s="170" t="s">
        <v>98</v>
      </c>
    </row>
    <row r="2016" spans="4:18" s="16" customFormat="1" ht="15.75" customHeight="1">
      <c r="D2016" s="172"/>
      <c r="E2016" s="172" t="s">
        <v>101</v>
      </c>
      <c r="G2016" s="173">
        <v>13</v>
      </c>
      <c r="P2016" s="172" t="s">
        <v>96</v>
      </c>
      <c r="Q2016" s="172" t="s">
        <v>102</v>
      </c>
      <c r="R2016" s="172" t="s">
        <v>98</v>
      </c>
    </row>
    <row r="2017" spans="1:16" s="16" customFormat="1" ht="13.5" customHeight="1">
      <c r="A2017" s="162" t="s">
        <v>1858</v>
      </c>
      <c r="B2017" s="162" t="s">
        <v>91</v>
      </c>
      <c r="C2017" s="162" t="s">
        <v>250</v>
      </c>
      <c r="D2017" s="16" t="s">
        <v>1859</v>
      </c>
      <c r="E2017" s="163" t="s">
        <v>1860</v>
      </c>
      <c r="F2017" s="162" t="s">
        <v>301</v>
      </c>
      <c r="G2017" s="164">
        <v>3</v>
      </c>
      <c r="H2017" s="165"/>
      <c r="I2017" s="165">
        <f>ROUND(G2017*H2017,2)</f>
        <v>0</v>
      </c>
      <c r="J2017" s="166">
        <v>0</v>
      </c>
      <c r="K2017" s="164">
        <f>G2017*J2017</f>
        <v>0</v>
      </c>
      <c r="L2017" s="166">
        <v>0</v>
      </c>
      <c r="M2017" s="164">
        <f>G2017*L2017</f>
        <v>0</v>
      </c>
      <c r="N2017" s="187" t="s">
        <v>2203</v>
      </c>
      <c r="O2017" s="167">
        <v>4</v>
      </c>
      <c r="P2017" s="16" t="s">
        <v>96</v>
      </c>
    </row>
    <row r="2018" spans="4:18" s="16" customFormat="1" ht="15.75" customHeight="1">
      <c r="D2018" s="168"/>
      <c r="E2018" s="168" t="s">
        <v>1294</v>
      </c>
      <c r="G2018" s="169"/>
      <c r="P2018" s="168" t="s">
        <v>96</v>
      </c>
      <c r="Q2018" s="168" t="s">
        <v>89</v>
      </c>
      <c r="R2018" s="168" t="s">
        <v>98</v>
      </c>
    </row>
    <row r="2019" spans="4:18" s="16" customFormat="1" ht="15.75" customHeight="1">
      <c r="D2019" s="168"/>
      <c r="E2019" s="168" t="s">
        <v>1295</v>
      </c>
      <c r="G2019" s="169"/>
      <c r="P2019" s="168" t="s">
        <v>96</v>
      </c>
      <c r="Q2019" s="168" t="s">
        <v>89</v>
      </c>
      <c r="R2019" s="168" t="s">
        <v>98</v>
      </c>
    </row>
    <row r="2020" spans="4:18" s="16" customFormat="1" ht="15.75" customHeight="1">
      <c r="D2020" s="168"/>
      <c r="E2020" s="168" t="s">
        <v>1839</v>
      </c>
      <c r="G2020" s="169"/>
      <c r="P2020" s="168" t="s">
        <v>96</v>
      </c>
      <c r="Q2020" s="168" t="s">
        <v>89</v>
      </c>
      <c r="R2020" s="168" t="s">
        <v>98</v>
      </c>
    </row>
    <row r="2021" spans="4:18" s="16" customFormat="1" ht="15.75" customHeight="1">
      <c r="D2021" s="170"/>
      <c r="E2021" s="170" t="s">
        <v>105</v>
      </c>
      <c r="G2021" s="171">
        <v>3</v>
      </c>
      <c r="P2021" s="170" t="s">
        <v>96</v>
      </c>
      <c r="Q2021" s="170" t="s">
        <v>96</v>
      </c>
      <c r="R2021" s="170" t="s">
        <v>98</v>
      </c>
    </row>
    <row r="2022" spans="4:18" s="16" customFormat="1" ht="15.75" customHeight="1">
      <c r="D2022" s="172"/>
      <c r="E2022" s="172" t="s">
        <v>101</v>
      </c>
      <c r="G2022" s="173">
        <v>3</v>
      </c>
      <c r="P2022" s="172" t="s">
        <v>96</v>
      </c>
      <c r="Q2022" s="172" t="s">
        <v>102</v>
      </c>
      <c r="R2022" s="172" t="s">
        <v>98</v>
      </c>
    </row>
    <row r="2023" spans="1:16" s="16" customFormat="1" ht="13.5" customHeight="1">
      <c r="A2023" s="162" t="s">
        <v>1861</v>
      </c>
      <c r="B2023" s="162" t="s">
        <v>91</v>
      </c>
      <c r="C2023" s="162" t="s">
        <v>250</v>
      </c>
      <c r="D2023" s="16" t="s">
        <v>1862</v>
      </c>
      <c r="E2023" s="163" t="s">
        <v>1863</v>
      </c>
      <c r="F2023" s="162" t="s">
        <v>301</v>
      </c>
      <c r="G2023" s="164">
        <v>3.66</v>
      </c>
      <c r="H2023" s="165"/>
      <c r="I2023" s="165">
        <f>ROUND(G2023*H2023,2)</f>
        <v>0</v>
      </c>
      <c r="J2023" s="166">
        <v>0</v>
      </c>
      <c r="K2023" s="164">
        <f>G2023*J2023</f>
        <v>0</v>
      </c>
      <c r="L2023" s="166">
        <v>0</v>
      </c>
      <c r="M2023" s="164">
        <f>G2023*L2023</f>
        <v>0</v>
      </c>
      <c r="N2023" s="187" t="s">
        <v>2203</v>
      </c>
      <c r="O2023" s="167">
        <v>4</v>
      </c>
      <c r="P2023" s="16" t="s">
        <v>96</v>
      </c>
    </row>
    <row r="2024" spans="4:18" s="16" customFormat="1" ht="15.75" customHeight="1">
      <c r="D2024" s="168"/>
      <c r="E2024" s="168" t="s">
        <v>1294</v>
      </c>
      <c r="G2024" s="169"/>
      <c r="P2024" s="168" t="s">
        <v>96</v>
      </c>
      <c r="Q2024" s="168" t="s">
        <v>89</v>
      </c>
      <c r="R2024" s="168" t="s">
        <v>98</v>
      </c>
    </row>
    <row r="2025" spans="4:18" s="16" customFormat="1" ht="15.75" customHeight="1">
      <c r="D2025" s="168"/>
      <c r="E2025" s="168" t="s">
        <v>1295</v>
      </c>
      <c r="G2025" s="169"/>
      <c r="P2025" s="168" t="s">
        <v>96</v>
      </c>
      <c r="Q2025" s="168" t="s">
        <v>89</v>
      </c>
      <c r="R2025" s="168" t="s">
        <v>98</v>
      </c>
    </row>
    <row r="2026" spans="4:18" s="16" customFormat="1" ht="15.75" customHeight="1">
      <c r="D2026" s="168"/>
      <c r="E2026" s="168" t="s">
        <v>1839</v>
      </c>
      <c r="G2026" s="169"/>
      <c r="P2026" s="168" t="s">
        <v>96</v>
      </c>
      <c r="Q2026" s="168" t="s">
        <v>89</v>
      </c>
      <c r="R2026" s="168" t="s">
        <v>98</v>
      </c>
    </row>
    <row r="2027" spans="4:18" s="16" customFormat="1" ht="15.75" customHeight="1">
      <c r="D2027" s="170"/>
      <c r="E2027" s="170" t="s">
        <v>1864</v>
      </c>
      <c r="G2027" s="171">
        <v>3.66</v>
      </c>
      <c r="P2027" s="170" t="s">
        <v>96</v>
      </c>
      <c r="Q2027" s="170" t="s">
        <v>96</v>
      </c>
      <c r="R2027" s="170" t="s">
        <v>98</v>
      </c>
    </row>
    <row r="2028" spans="4:18" s="16" customFormat="1" ht="15.75" customHeight="1">
      <c r="D2028" s="172"/>
      <c r="E2028" s="172" t="s">
        <v>101</v>
      </c>
      <c r="G2028" s="173">
        <v>3.66</v>
      </c>
      <c r="P2028" s="172" t="s">
        <v>96</v>
      </c>
      <c r="Q2028" s="172" t="s">
        <v>102</v>
      </c>
      <c r="R2028" s="172" t="s">
        <v>98</v>
      </c>
    </row>
    <row r="2029" spans="1:16" s="16" customFormat="1" ht="24" customHeight="1">
      <c r="A2029" s="162" t="s">
        <v>1865</v>
      </c>
      <c r="B2029" s="162" t="s">
        <v>91</v>
      </c>
      <c r="C2029" s="162" t="s">
        <v>250</v>
      </c>
      <c r="D2029" s="16" t="s">
        <v>1866</v>
      </c>
      <c r="E2029" s="163" t="s">
        <v>1867</v>
      </c>
      <c r="F2029" s="162" t="s">
        <v>1814</v>
      </c>
      <c r="G2029" s="164">
        <v>264.5</v>
      </c>
      <c r="H2029" s="165"/>
      <c r="I2029" s="165">
        <f>ROUND(G2029*H2029,2)</f>
        <v>0</v>
      </c>
      <c r="J2029" s="166">
        <v>0</v>
      </c>
      <c r="K2029" s="164">
        <f>G2029*J2029</f>
        <v>0</v>
      </c>
      <c r="L2029" s="166">
        <v>0</v>
      </c>
      <c r="M2029" s="164">
        <f>G2029*L2029</f>
        <v>0</v>
      </c>
      <c r="N2029" s="187" t="s">
        <v>2203</v>
      </c>
      <c r="O2029" s="167">
        <v>4</v>
      </c>
      <c r="P2029" s="16" t="s">
        <v>96</v>
      </c>
    </row>
    <row r="2030" spans="4:18" s="16" customFormat="1" ht="15.75" customHeight="1">
      <c r="D2030" s="168"/>
      <c r="E2030" s="168" t="s">
        <v>1294</v>
      </c>
      <c r="G2030" s="169"/>
      <c r="P2030" s="168" t="s">
        <v>96</v>
      </c>
      <c r="Q2030" s="168" t="s">
        <v>89</v>
      </c>
      <c r="R2030" s="168" t="s">
        <v>98</v>
      </c>
    </row>
    <row r="2031" spans="4:18" s="16" customFormat="1" ht="15.75" customHeight="1">
      <c r="D2031" s="168"/>
      <c r="E2031" s="168" t="s">
        <v>1295</v>
      </c>
      <c r="G2031" s="169"/>
      <c r="P2031" s="168" t="s">
        <v>96</v>
      </c>
      <c r="Q2031" s="168" t="s">
        <v>89</v>
      </c>
      <c r="R2031" s="168" t="s">
        <v>98</v>
      </c>
    </row>
    <row r="2032" spans="4:18" s="16" customFormat="1" ht="15.75" customHeight="1">
      <c r="D2032" s="168"/>
      <c r="E2032" s="168" t="s">
        <v>1839</v>
      </c>
      <c r="G2032" s="169"/>
      <c r="P2032" s="168" t="s">
        <v>96</v>
      </c>
      <c r="Q2032" s="168" t="s">
        <v>89</v>
      </c>
      <c r="R2032" s="168" t="s">
        <v>98</v>
      </c>
    </row>
    <row r="2033" spans="4:18" s="16" customFormat="1" ht="15.75" customHeight="1">
      <c r="D2033" s="170"/>
      <c r="E2033" s="170" t="s">
        <v>1868</v>
      </c>
      <c r="G2033" s="171">
        <v>264.5</v>
      </c>
      <c r="P2033" s="170" t="s">
        <v>96</v>
      </c>
      <c r="Q2033" s="170" t="s">
        <v>96</v>
      </c>
      <c r="R2033" s="170" t="s">
        <v>98</v>
      </c>
    </row>
    <row r="2034" spans="4:18" s="16" customFormat="1" ht="15.75" customHeight="1">
      <c r="D2034" s="172"/>
      <c r="E2034" s="172" t="s">
        <v>101</v>
      </c>
      <c r="G2034" s="173">
        <v>264.5</v>
      </c>
      <c r="P2034" s="172" t="s">
        <v>96</v>
      </c>
      <c r="Q2034" s="172" t="s">
        <v>102</v>
      </c>
      <c r="R2034" s="172" t="s">
        <v>98</v>
      </c>
    </row>
    <row r="2035" spans="1:16" s="16" customFormat="1" ht="34.5" customHeight="1">
      <c r="A2035" s="162" t="s">
        <v>1869</v>
      </c>
      <c r="B2035" s="162" t="s">
        <v>91</v>
      </c>
      <c r="C2035" s="162" t="s">
        <v>250</v>
      </c>
      <c r="D2035" s="16" t="s">
        <v>1870</v>
      </c>
      <c r="E2035" s="163" t="s">
        <v>1871</v>
      </c>
      <c r="F2035" s="162" t="s">
        <v>1313</v>
      </c>
      <c r="G2035" s="164">
        <v>3</v>
      </c>
      <c r="H2035" s="165"/>
      <c r="I2035" s="165">
        <f>ROUND(G2035*H2035,2)</f>
        <v>0</v>
      </c>
      <c r="J2035" s="166">
        <v>0</v>
      </c>
      <c r="K2035" s="164">
        <f>G2035*J2035</f>
        <v>0</v>
      </c>
      <c r="L2035" s="166">
        <v>0</v>
      </c>
      <c r="M2035" s="164">
        <f>G2035*L2035</f>
        <v>0</v>
      </c>
      <c r="N2035" s="187" t="s">
        <v>2203</v>
      </c>
      <c r="O2035" s="167">
        <v>4</v>
      </c>
      <c r="P2035" s="16" t="s">
        <v>96</v>
      </c>
    </row>
    <row r="2036" spans="4:18" s="16" customFormat="1" ht="15.75" customHeight="1">
      <c r="D2036" s="168"/>
      <c r="E2036" s="168" t="s">
        <v>1294</v>
      </c>
      <c r="G2036" s="169"/>
      <c r="P2036" s="168" t="s">
        <v>96</v>
      </c>
      <c r="Q2036" s="168" t="s">
        <v>89</v>
      </c>
      <c r="R2036" s="168" t="s">
        <v>98</v>
      </c>
    </row>
    <row r="2037" spans="4:18" s="16" customFormat="1" ht="15.75" customHeight="1">
      <c r="D2037" s="168"/>
      <c r="E2037" s="168" t="s">
        <v>1295</v>
      </c>
      <c r="G2037" s="169"/>
      <c r="P2037" s="168" t="s">
        <v>96</v>
      </c>
      <c r="Q2037" s="168" t="s">
        <v>89</v>
      </c>
      <c r="R2037" s="168" t="s">
        <v>98</v>
      </c>
    </row>
    <row r="2038" spans="4:18" s="16" customFormat="1" ht="15.75" customHeight="1">
      <c r="D2038" s="168"/>
      <c r="E2038" s="168" t="s">
        <v>1839</v>
      </c>
      <c r="G2038" s="169"/>
      <c r="P2038" s="168" t="s">
        <v>96</v>
      </c>
      <c r="Q2038" s="168" t="s">
        <v>89</v>
      </c>
      <c r="R2038" s="168" t="s">
        <v>98</v>
      </c>
    </row>
    <row r="2039" spans="4:18" s="16" customFormat="1" ht="15.75" customHeight="1">
      <c r="D2039" s="170"/>
      <c r="E2039" s="170" t="s">
        <v>105</v>
      </c>
      <c r="G2039" s="171">
        <v>3</v>
      </c>
      <c r="P2039" s="170" t="s">
        <v>96</v>
      </c>
      <c r="Q2039" s="170" t="s">
        <v>96</v>
      </c>
      <c r="R2039" s="170" t="s">
        <v>98</v>
      </c>
    </row>
    <row r="2040" spans="4:18" s="16" customFormat="1" ht="15.75" customHeight="1">
      <c r="D2040" s="172"/>
      <c r="E2040" s="172" t="s">
        <v>101</v>
      </c>
      <c r="G2040" s="173">
        <v>3</v>
      </c>
      <c r="P2040" s="172" t="s">
        <v>96</v>
      </c>
      <c r="Q2040" s="172" t="s">
        <v>102</v>
      </c>
      <c r="R2040" s="172" t="s">
        <v>98</v>
      </c>
    </row>
    <row r="2041" spans="1:16" s="16" customFormat="1" ht="13.5" customHeight="1">
      <c r="A2041" s="162" t="s">
        <v>1872</v>
      </c>
      <c r="B2041" s="162" t="s">
        <v>91</v>
      </c>
      <c r="C2041" s="162" t="s">
        <v>250</v>
      </c>
      <c r="D2041" s="16" t="s">
        <v>1873</v>
      </c>
      <c r="E2041" s="163" t="s">
        <v>1874</v>
      </c>
      <c r="F2041" s="162" t="s">
        <v>1814</v>
      </c>
      <c r="G2041" s="164">
        <v>540.5</v>
      </c>
      <c r="H2041" s="165"/>
      <c r="I2041" s="165">
        <f>ROUND(G2041*H2041,2)</f>
        <v>0</v>
      </c>
      <c r="J2041" s="166">
        <v>0</v>
      </c>
      <c r="K2041" s="164">
        <f>G2041*J2041</f>
        <v>0</v>
      </c>
      <c r="L2041" s="166">
        <v>0</v>
      </c>
      <c r="M2041" s="164">
        <f>G2041*L2041</f>
        <v>0</v>
      </c>
      <c r="N2041" s="187" t="s">
        <v>2203</v>
      </c>
      <c r="O2041" s="167">
        <v>4</v>
      </c>
      <c r="P2041" s="16" t="s">
        <v>96</v>
      </c>
    </row>
    <row r="2042" spans="4:18" s="16" customFormat="1" ht="15.75" customHeight="1">
      <c r="D2042" s="168"/>
      <c r="E2042" s="168" t="s">
        <v>1294</v>
      </c>
      <c r="G2042" s="169"/>
      <c r="P2042" s="168" t="s">
        <v>96</v>
      </c>
      <c r="Q2042" s="168" t="s">
        <v>89</v>
      </c>
      <c r="R2042" s="168" t="s">
        <v>98</v>
      </c>
    </row>
    <row r="2043" spans="4:18" s="16" customFormat="1" ht="15.75" customHeight="1">
      <c r="D2043" s="168"/>
      <c r="E2043" s="168" t="s">
        <v>1295</v>
      </c>
      <c r="G2043" s="169"/>
      <c r="P2043" s="168" t="s">
        <v>96</v>
      </c>
      <c r="Q2043" s="168" t="s">
        <v>89</v>
      </c>
      <c r="R2043" s="168" t="s">
        <v>98</v>
      </c>
    </row>
    <row r="2044" spans="4:18" s="16" customFormat="1" ht="15.75" customHeight="1">
      <c r="D2044" s="168"/>
      <c r="E2044" s="168" t="s">
        <v>1839</v>
      </c>
      <c r="G2044" s="169"/>
      <c r="P2044" s="168" t="s">
        <v>96</v>
      </c>
      <c r="Q2044" s="168" t="s">
        <v>89</v>
      </c>
      <c r="R2044" s="168" t="s">
        <v>98</v>
      </c>
    </row>
    <row r="2045" spans="4:18" s="16" customFormat="1" ht="15.75" customHeight="1">
      <c r="D2045" s="170"/>
      <c r="E2045" s="170" t="s">
        <v>1875</v>
      </c>
      <c r="G2045" s="171">
        <v>540.5</v>
      </c>
      <c r="P2045" s="170" t="s">
        <v>96</v>
      </c>
      <c r="Q2045" s="170" t="s">
        <v>96</v>
      </c>
      <c r="R2045" s="170" t="s">
        <v>98</v>
      </c>
    </row>
    <row r="2046" spans="4:18" s="16" customFormat="1" ht="15.75" customHeight="1">
      <c r="D2046" s="172"/>
      <c r="E2046" s="172" t="s">
        <v>101</v>
      </c>
      <c r="G2046" s="173">
        <v>540.5</v>
      </c>
      <c r="P2046" s="172" t="s">
        <v>96</v>
      </c>
      <c r="Q2046" s="172" t="s">
        <v>102</v>
      </c>
      <c r="R2046" s="172" t="s">
        <v>98</v>
      </c>
    </row>
    <row r="2047" spans="1:16" s="16" customFormat="1" ht="34.5" customHeight="1">
      <c r="A2047" s="162" t="s">
        <v>1876</v>
      </c>
      <c r="B2047" s="162" t="s">
        <v>91</v>
      </c>
      <c r="C2047" s="162" t="s">
        <v>250</v>
      </c>
      <c r="D2047" s="16" t="s">
        <v>1877</v>
      </c>
      <c r="E2047" s="163" t="s">
        <v>1878</v>
      </c>
      <c r="F2047" s="162" t="s">
        <v>1313</v>
      </c>
      <c r="G2047" s="164">
        <v>1</v>
      </c>
      <c r="H2047" s="165"/>
      <c r="I2047" s="165">
        <f>ROUND(G2047*H2047,2)</f>
        <v>0</v>
      </c>
      <c r="J2047" s="166">
        <v>0</v>
      </c>
      <c r="K2047" s="164">
        <f>G2047*J2047</f>
        <v>0</v>
      </c>
      <c r="L2047" s="166">
        <v>0</v>
      </c>
      <c r="M2047" s="164">
        <f>G2047*L2047</f>
        <v>0</v>
      </c>
      <c r="N2047" s="187" t="s">
        <v>2203</v>
      </c>
      <c r="O2047" s="167">
        <v>4</v>
      </c>
      <c r="P2047" s="16" t="s">
        <v>96</v>
      </c>
    </row>
    <row r="2048" spans="4:18" s="16" customFormat="1" ht="15.75" customHeight="1">
      <c r="D2048" s="168"/>
      <c r="E2048" s="168" t="s">
        <v>1294</v>
      </c>
      <c r="G2048" s="169"/>
      <c r="P2048" s="168" t="s">
        <v>96</v>
      </c>
      <c r="Q2048" s="168" t="s">
        <v>89</v>
      </c>
      <c r="R2048" s="168" t="s">
        <v>98</v>
      </c>
    </row>
    <row r="2049" spans="4:18" s="16" customFormat="1" ht="15.75" customHeight="1">
      <c r="D2049" s="168"/>
      <c r="E2049" s="168" t="s">
        <v>1295</v>
      </c>
      <c r="G2049" s="169"/>
      <c r="P2049" s="168" t="s">
        <v>96</v>
      </c>
      <c r="Q2049" s="168" t="s">
        <v>89</v>
      </c>
      <c r="R2049" s="168" t="s">
        <v>98</v>
      </c>
    </row>
    <row r="2050" spans="4:18" s="16" customFormat="1" ht="15.75" customHeight="1">
      <c r="D2050" s="168"/>
      <c r="E2050" s="168" t="s">
        <v>1839</v>
      </c>
      <c r="G2050" s="169"/>
      <c r="P2050" s="168" t="s">
        <v>96</v>
      </c>
      <c r="Q2050" s="168" t="s">
        <v>89</v>
      </c>
      <c r="R2050" s="168" t="s">
        <v>98</v>
      </c>
    </row>
    <row r="2051" spans="4:18" s="16" customFormat="1" ht="15.75" customHeight="1">
      <c r="D2051" s="170"/>
      <c r="E2051" s="170" t="s">
        <v>89</v>
      </c>
      <c r="G2051" s="171">
        <v>1</v>
      </c>
      <c r="P2051" s="170" t="s">
        <v>96</v>
      </c>
      <c r="Q2051" s="170" t="s">
        <v>96</v>
      </c>
      <c r="R2051" s="170" t="s">
        <v>98</v>
      </c>
    </row>
    <row r="2052" spans="4:18" s="16" customFormat="1" ht="15.75" customHeight="1">
      <c r="D2052" s="172"/>
      <c r="E2052" s="172" t="s">
        <v>101</v>
      </c>
      <c r="G2052" s="173">
        <v>1</v>
      </c>
      <c r="P2052" s="172" t="s">
        <v>96</v>
      </c>
      <c r="Q2052" s="172" t="s">
        <v>102</v>
      </c>
      <c r="R2052" s="172" t="s">
        <v>98</v>
      </c>
    </row>
    <row r="2053" spans="1:16" s="16" customFormat="1" ht="13.5" customHeight="1">
      <c r="A2053" s="162" t="s">
        <v>1879</v>
      </c>
      <c r="B2053" s="162" t="s">
        <v>91</v>
      </c>
      <c r="C2053" s="162" t="s">
        <v>250</v>
      </c>
      <c r="D2053" s="16" t="s">
        <v>1880</v>
      </c>
      <c r="E2053" s="163" t="s">
        <v>1881</v>
      </c>
      <c r="F2053" s="162" t="s">
        <v>1738</v>
      </c>
      <c r="G2053" s="164">
        <v>1</v>
      </c>
      <c r="H2053" s="165"/>
      <c r="I2053" s="165">
        <f>ROUND(G2053*H2053,2)</f>
        <v>0</v>
      </c>
      <c r="J2053" s="166">
        <v>0</v>
      </c>
      <c r="K2053" s="164">
        <f>G2053*J2053</f>
        <v>0</v>
      </c>
      <c r="L2053" s="166">
        <v>0</v>
      </c>
      <c r="M2053" s="164">
        <f>G2053*L2053</f>
        <v>0</v>
      </c>
      <c r="N2053" s="187" t="s">
        <v>2203</v>
      </c>
      <c r="O2053" s="167">
        <v>4</v>
      </c>
      <c r="P2053" s="16" t="s">
        <v>96</v>
      </c>
    </row>
    <row r="2054" spans="4:18" s="16" customFormat="1" ht="15.75" customHeight="1">
      <c r="D2054" s="168"/>
      <c r="E2054" s="168" t="s">
        <v>1294</v>
      </c>
      <c r="G2054" s="169"/>
      <c r="P2054" s="168" t="s">
        <v>96</v>
      </c>
      <c r="Q2054" s="168" t="s">
        <v>89</v>
      </c>
      <c r="R2054" s="168" t="s">
        <v>98</v>
      </c>
    </row>
    <row r="2055" spans="4:18" s="16" customFormat="1" ht="15.75" customHeight="1">
      <c r="D2055" s="168"/>
      <c r="E2055" s="168" t="s">
        <v>1295</v>
      </c>
      <c r="G2055" s="169"/>
      <c r="P2055" s="168" t="s">
        <v>96</v>
      </c>
      <c r="Q2055" s="168" t="s">
        <v>89</v>
      </c>
      <c r="R2055" s="168" t="s">
        <v>98</v>
      </c>
    </row>
    <row r="2056" spans="4:18" s="16" customFormat="1" ht="15.75" customHeight="1">
      <c r="D2056" s="168"/>
      <c r="E2056" s="168" t="s">
        <v>1839</v>
      </c>
      <c r="G2056" s="169"/>
      <c r="P2056" s="168" t="s">
        <v>96</v>
      </c>
      <c r="Q2056" s="168" t="s">
        <v>89</v>
      </c>
      <c r="R2056" s="168" t="s">
        <v>98</v>
      </c>
    </row>
    <row r="2057" spans="4:18" s="16" customFormat="1" ht="15.75" customHeight="1">
      <c r="D2057" s="170"/>
      <c r="E2057" s="170" t="s">
        <v>89</v>
      </c>
      <c r="G2057" s="171">
        <v>1</v>
      </c>
      <c r="P2057" s="170" t="s">
        <v>96</v>
      </c>
      <c r="Q2057" s="170" t="s">
        <v>96</v>
      </c>
      <c r="R2057" s="170" t="s">
        <v>98</v>
      </c>
    </row>
    <row r="2058" spans="4:18" s="16" customFormat="1" ht="15.75" customHeight="1">
      <c r="D2058" s="172"/>
      <c r="E2058" s="172" t="s">
        <v>101</v>
      </c>
      <c r="G2058" s="173">
        <v>1</v>
      </c>
      <c r="P2058" s="172" t="s">
        <v>96</v>
      </c>
      <c r="Q2058" s="172" t="s">
        <v>102</v>
      </c>
      <c r="R2058" s="172" t="s">
        <v>98</v>
      </c>
    </row>
    <row r="2059" spans="1:19" s="16" customFormat="1" ht="13.5" customHeight="1">
      <c r="A2059" s="198" t="s">
        <v>1882</v>
      </c>
      <c r="B2059" s="198" t="s">
        <v>91</v>
      </c>
      <c r="C2059" s="198" t="s">
        <v>250</v>
      </c>
      <c r="D2059" s="199" t="s">
        <v>1883</v>
      </c>
      <c r="E2059" s="200" t="s">
        <v>2229</v>
      </c>
      <c r="F2059" s="198" t="s">
        <v>301</v>
      </c>
      <c r="G2059" s="201">
        <v>27.2</v>
      </c>
      <c r="H2059" s="202"/>
      <c r="I2059" s="202">
        <f>ROUND(G2059*H2059,2)</f>
        <v>0</v>
      </c>
      <c r="J2059" s="203">
        <v>0</v>
      </c>
      <c r="K2059" s="201">
        <f>G2059*J2059</f>
        <v>0</v>
      </c>
      <c r="L2059" s="203">
        <v>0</v>
      </c>
      <c r="M2059" s="201">
        <f>G2059*L2059</f>
        <v>0</v>
      </c>
      <c r="N2059" s="204" t="s">
        <v>2203</v>
      </c>
      <c r="O2059" s="167">
        <v>4</v>
      </c>
      <c r="P2059" s="16" t="s">
        <v>96</v>
      </c>
      <c r="S2059" s="16" t="s">
        <v>2216</v>
      </c>
    </row>
    <row r="2060" spans="1:18" s="16" customFormat="1" ht="15.75" customHeight="1">
      <c r="A2060" s="199"/>
      <c r="B2060" s="199"/>
      <c r="C2060" s="199"/>
      <c r="D2060" s="205"/>
      <c r="E2060" s="205" t="s">
        <v>1294</v>
      </c>
      <c r="F2060" s="199"/>
      <c r="G2060" s="206"/>
      <c r="H2060" s="199"/>
      <c r="I2060" s="199"/>
      <c r="J2060" s="199"/>
      <c r="K2060" s="199"/>
      <c r="L2060" s="199"/>
      <c r="M2060" s="199"/>
      <c r="N2060" s="199"/>
      <c r="P2060" s="168" t="s">
        <v>96</v>
      </c>
      <c r="Q2060" s="168" t="s">
        <v>89</v>
      </c>
      <c r="R2060" s="168" t="s">
        <v>98</v>
      </c>
    </row>
    <row r="2061" spans="1:18" s="16" customFormat="1" ht="15.75" customHeight="1">
      <c r="A2061" s="199"/>
      <c r="B2061" s="199"/>
      <c r="C2061" s="199"/>
      <c r="D2061" s="205"/>
      <c r="E2061" s="205" t="s">
        <v>1295</v>
      </c>
      <c r="F2061" s="199"/>
      <c r="G2061" s="206"/>
      <c r="H2061" s="199"/>
      <c r="I2061" s="199"/>
      <c r="J2061" s="199"/>
      <c r="K2061" s="199"/>
      <c r="L2061" s="199"/>
      <c r="M2061" s="199"/>
      <c r="N2061" s="199"/>
      <c r="P2061" s="168" t="s">
        <v>96</v>
      </c>
      <c r="Q2061" s="168" t="s">
        <v>89</v>
      </c>
      <c r="R2061" s="168" t="s">
        <v>98</v>
      </c>
    </row>
    <row r="2062" spans="1:18" s="16" customFormat="1" ht="15.75" customHeight="1">
      <c r="A2062" s="199"/>
      <c r="B2062" s="199"/>
      <c r="C2062" s="199"/>
      <c r="D2062" s="205"/>
      <c r="E2062" s="205" t="s">
        <v>1839</v>
      </c>
      <c r="F2062" s="199"/>
      <c r="G2062" s="206"/>
      <c r="H2062" s="199"/>
      <c r="I2062" s="199"/>
      <c r="J2062" s="199"/>
      <c r="K2062" s="199"/>
      <c r="L2062" s="199"/>
      <c r="M2062" s="199"/>
      <c r="N2062" s="199"/>
      <c r="P2062" s="168" t="s">
        <v>96</v>
      </c>
      <c r="Q2062" s="168" t="s">
        <v>89</v>
      </c>
      <c r="R2062" s="168" t="s">
        <v>98</v>
      </c>
    </row>
    <row r="2063" spans="1:18" s="16" customFormat="1" ht="15.75" customHeight="1">
      <c r="A2063" s="199"/>
      <c r="B2063" s="199"/>
      <c r="C2063" s="199"/>
      <c r="D2063" s="207"/>
      <c r="E2063" s="207">
        <v>27.2</v>
      </c>
      <c r="F2063" s="199"/>
      <c r="G2063" s="208">
        <v>27.2</v>
      </c>
      <c r="H2063" s="199"/>
      <c r="I2063" s="199"/>
      <c r="J2063" s="199"/>
      <c r="K2063" s="199"/>
      <c r="L2063" s="199"/>
      <c r="M2063" s="199"/>
      <c r="N2063" s="199"/>
      <c r="P2063" s="170" t="s">
        <v>96</v>
      </c>
      <c r="Q2063" s="170" t="s">
        <v>96</v>
      </c>
      <c r="R2063" s="170" t="s">
        <v>98</v>
      </c>
    </row>
    <row r="2064" spans="1:18" s="16" customFormat="1" ht="15.75" customHeight="1">
      <c r="A2064" s="199"/>
      <c r="B2064" s="199"/>
      <c r="C2064" s="199"/>
      <c r="D2064" s="209"/>
      <c r="E2064" s="209" t="s">
        <v>101</v>
      </c>
      <c r="F2064" s="199"/>
      <c r="G2064" s="210">
        <v>27.2</v>
      </c>
      <c r="H2064" s="199"/>
      <c r="I2064" s="199"/>
      <c r="J2064" s="199"/>
      <c r="K2064" s="199"/>
      <c r="L2064" s="199"/>
      <c r="M2064" s="199"/>
      <c r="N2064" s="199"/>
      <c r="P2064" s="172" t="s">
        <v>96</v>
      </c>
      <c r="Q2064" s="172" t="s">
        <v>102</v>
      </c>
      <c r="R2064" s="172" t="s">
        <v>98</v>
      </c>
    </row>
    <row r="2065" spans="1:16" s="16" customFormat="1" ht="24" customHeight="1">
      <c r="A2065" s="162" t="s">
        <v>1884</v>
      </c>
      <c r="B2065" s="162" t="s">
        <v>91</v>
      </c>
      <c r="C2065" s="162" t="s">
        <v>250</v>
      </c>
      <c r="D2065" s="16" t="s">
        <v>1885</v>
      </c>
      <c r="E2065" s="163" t="s">
        <v>1886</v>
      </c>
      <c r="F2065" s="162" t="s">
        <v>1313</v>
      </c>
      <c r="G2065" s="164">
        <v>8</v>
      </c>
      <c r="H2065" s="165"/>
      <c r="I2065" s="165">
        <f>ROUND(G2065*H2065,2)</f>
        <v>0</v>
      </c>
      <c r="J2065" s="166">
        <v>0</v>
      </c>
      <c r="K2065" s="164">
        <f>G2065*J2065</f>
        <v>0</v>
      </c>
      <c r="L2065" s="166">
        <v>0</v>
      </c>
      <c r="M2065" s="164">
        <f>G2065*L2065</f>
        <v>0</v>
      </c>
      <c r="N2065" s="187" t="s">
        <v>2203</v>
      </c>
      <c r="O2065" s="167">
        <v>4</v>
      </c>
      <c r="P2065" s="16" t="s">
        <v>96</v>
      </c>
    </row>
    <row r="2066" spans="4:18" s="16" customFormat="1" ht="15.75" customHeight="1">
      <c r="D2066" s="168"/>
      <c r="E2066" s="168" t="s">
        <v>1294</v>
      </c>
      <c r="G2066" s="169"/>
      <c r="P2066" s="168" t="s">
        <v>96</v>
      </c>
      <c r="Q2066" s="168" t="s">
        <v>89</v>
      </c>
      <c r="R2066" s="168" t="s">
        <v>98</v>
      </c>
    </row>
    <row r="2067" spans="4:18" s="16" customFormat="1" ht="15.75" customHeight="1">
      <c r="D2067" s="168"/>
      <c r="E2067" s="168" t="s">
        <v>1295</v>
      </c>
      <c r="G2067" s="169"/>
      <c r="P2067" s="168" t="s">
        <v>96</v>
      </c>
      <c r="Q2067" s="168" t="s">
        <v>89</v>
      </c>
      <c r="R2067" s="168" t="s">
        <v>98</v>
      </c>
    </row>
    <row r="2068" spans="4:18" s="16" customFormat="1" ht="15.75" customHeight="1">
      <c r="D2068" s="168"/>
      <c r="E2068" s="168" t="s">
        <v>1839</v>
      </c>
      <c r="G2068" s="169"/>
      <c r="P2068" s="168" t="s">
        <v>96</v>
      </c>
      <c r="Q2068" s="168" t="s">
        <v>89</v>
      </c>
      <c r="R2068" s="168" t="s">
        <v>98</v>
      </c>
    </row>
    <row r="2069" spans="4:18" s="16" customFormat="1" ht="15.75" customHeight="1">
      <c r="D2069" s="170"/>
      <c r="E2069" s="170" t="s">
        <v>129</v>
      </c>
      <c r="G2069" s="171">
        <v>8</v>
      </c>
      <c r="P2069" s="170" t="s">
        <v>96</v>
      </c>
      <c r="Q2069" s="170" t="s">
        <v>96</v>
      </c>
      <c r="R2069" s="170" t="s">
        <v>98</v>
      </c>
    </row>
    <row r="2070" spans="4:18" s="16" customFormat="1" ht="15.75" customHeight="1">
      <c r="D2070" s="172"/>
      <c r="E2070" s="172" t="s">
        <v>101</v>
      </c>
      <c r="G2070" s="173">
        <v>8</v>
      </c>
      <c r="P2070" s="172" t="s">
        <v>96</v>
      </c>
      <c r="Q2070" s="172" t="s">
        <v>102</v>
      </c>
      <c r="R2070" s="172" t="s">
        <v>98</v>
      </c>
    </row>
    <row r="2071" spans="1:16" s="16" customFormat="1" ht="24" customHeight="1">
      <c r="A2071" s="162" t="s">
        <v>1887</v>
      </c>
      <c r="B2071" s="162" t="s">
        <v>91</v>
      </c>
      <c r="C2071" s="162" t="s">
        <v>250</v>
      </c>
      <c r="D2071" s="16" t="s">
        <v>1888</v>
      </c>
      <c r="E2071" s="163" t="s">
        <v>1889</v>
      </c>
      <c r="F2071" s="162" t="s">
        <v>301</v>
      </c>
      <c r="G2071" s="164">
        <v>0.6</v>
      </c>
      <c r="H2071" s="165"/>
      <c r="I2071" s="165">
        <f>ROUND(G2071*H2071,2)</f>
        <v>0</v>
      </c>
      <c r="J2071" s="166">
        <v>0</v>
      </c>
      <c r="K2071" s="164">
        <f>G2071*J2071</f>
        <v>0</v>
      </c>
      <c r="L2071" s="166">
        <v>0</v>
      </c>
      <c r="M2071" s="164">
        <f>G2071*L2071</f>
        <v>0</v>
      </c>
      <c r="N2071" s="187" t="s">
        <v>2203</v>
      </c>
      <c r="O2071" s="167">
        <v>4</v>
      </c>
      <c r="P2071" s="16" t="s">
        <v>96</v>
      </c>
    </row>
    <row r="2072" spans="4:18" s="16" customFormat="1" ht="15.75" customHeight="1">
      <c r="D2072" s="168"/>
      <c r="E2072" s="168" t="s">
        <v>1294</v>
      </c>
      <c r="G2072" s="169"/>
      <c r="P2072" s="168" t="s">
        <v>96</v>
      </c>
      <c r="Q2072" s="168" t="s">
        <v>89</v>
      </c>
      <c r="R2072" s="168" t="s">
        <v>98</v>
      </c>
    </row>
    <row r="2073" spans="4:18" s="16" customFormat="1" ht="15.75" customHeight="1">
      <c r="D2073" s="168"/>
      <c r="E2073" s="168" t="s">
        <v>1295</v>
      </c>
      <c r="G2073" s="169"/>
      <c r="P2073" s="168" t="s">
        <v>96</v>
      </c>
      <c r="Q2073" s="168" t="s">
        <v>89</v>
      </c>
      <c r="R2073" s="168" t="s">
        <v>98</v>
      </c>
    </row>
    <row r="2074" spans="4:18" s="16" customFormat="1" ht="15.75" customHeight="1">
      <c r="D2074" s="168"/>
      <c r="E2074" s="168" t="s">
        <v>1839</v>
      </c>
      <c r="G2074" s="169"/>
      <c r="P2074" s="168" t="s">
        <v>96</v>
      </c>
      <c r="Q2074" s="168" t="s">
        <v>89</v>
      </c>
      <c r="R2074" s="168" t="s">
        <v>98</v>
      </c>
    </row>
    <row r="2075" spans="4:18" s="16" customFormat="1" ht="15.75" customHeight="1">
      <c r="D2075" s="170"/>
      <c r="E2075" s="170" t="s">
        <v>1890</v>
      </c>
      <c r="G2075" s="171">
        <v>0.6</v>
      </c>
      <c r="P2075" s="170" t="s">
        <v>96</v>
      </c>
      <c r="Q2075" s="170" t="s">
        <v>96</v>
      </c>
      <c r="R2075" s="170" t="s">
        <v>98</v>
      </c>
    </row>
    <row r="2076" spans="4:18" s="16" customFormat="1" ht="15.75" customHeight="1">
      <c r="D2076" s="172"/>
      <c r="E2076" s="172" t="s">
        <v>101</v>
      </c>
      <c r="G2076" s="173">
        <v>0.6</v>
      </c>
      <c r="P2076" s="172" t="s">
        <v>96</v>
      </c>
      <c r="Q2076" s="172" t="s">
        <v>102</v>
      </c>
      <c r="R2076" s="172" t="s">
        <v>98</v>
      </c>
    </row>
    <row r="2077" spans="1:16" s="16" customFormat="1" ht="24" customHeight="1">
      <c r="A2077" s="162" t="s">
        <v>1891</v>
      </c>
      <c r="B2077" s="162" t="s">
        <v>91</v>
      </c>
      <c r="C2077" s="162" t="s">
        <v>250</v>
      </c>
      <c r="D2077" s="16" t="s">
        <v>1892</v>
      </c>
      <c r="E2077" s="163" t="s">
        <v>1893</v>
      </c>
      <c r="F2077" s="162" t="s">
        <v>301</v>
      </c>
      <c r="G2077" s="164">
        <v>0.85</v>
      </c>
      <c r="H2077" s="165"/>
      <c r="I2077" s="165">
        <f>ROUND(G2077*H2077,2)</f>
        <v>0</v>
      </c>
      <c r="J2077" s="166">
        <v>0</v>
      </c>
      <c r="K2077" s="164">
        <f>G2077*J2077</f>
        <v>0</v>
      </c>
      <c r="L2077" s="166">
        <v>0</v>
      </c>
      <c r="M2077" s="164">
        <f>G2077*L2077</f>
        <v>0</v>
      </c>
      <c r="N2077" s="187" t="s">
        <v>2203</v>
      </c>
      <c r="O2077" s="167">
        <v>4</v>
      </c>
      <c r="P2077" s="16" t="s">
        <v>96</v>
      </c>
    </row>
    <row r="2078" spans="4:18" s="16" customFormat="1" ht="15.75" customHeight="1">
      <c r="D2078" s="168"/>
      <c r="E2078" s="168" t="s">
        <v>1294</v>
      </c>
      <c r="G2078" s="169"/>
      <c r="P2078" s="168" t="s">
        <v>96</v>
      </c>
      <c r="Q2078" s="168" t="s">
        <v>89</v>
      </c>
      <c r="R2078" s="168" t="s">
        <v>98</v>
      </c>
    </row>
    <row r="2079" spans="4:18" s="16" customFormat="1" ht="15.75" customHeight="1">
      <c r="D2079" s="168"/>
      <c r="E2079" s="168" t="s">
        <v>1295</v>
      </c>
      <c r="G2079" s="169"/>
      <c r="P2079" s="168" t="s">
        <v>96</v>
      </c>
      <c r="Q2079" s="168" t="s">
        <v>89</v>
      </c>
      <c r="R2079" s="168" t="s">
        <v>98</v>
      </c>
    </row>
    <row r="2080" spans="4:18" s="16" customFormat="1" ht="15.75" customHeight="1">
      <c r="D2080" s="168"/>
      <c r="E2080" s="168" t="s">
        <v>1839</v>
      </c>
      <c r="G2080" s="169"/>
      <c r="P2080" s="168" t="s">
        <v>96</v>
      </c>
      <c r="Q2080" s="168" t="s">
        <v>89</v>
      </c>
      <c r="R2080" s="168" t="s">
        <v>98</v>
      </c>
    </row>
    <row r="2081" spans="4:18" s="16" customFormat="1" ht="15.75" customHeight="1">
      <c r="D2081" s="170"/>
      <c r="E2081" s="170" t="s">
        <v>1894</v>
      </c>
      <c r="G2081" s="171">
        <v>0.85</v>
      </c>
      <c r="P2081" s="170" t="s">
        <v>96</v>
      </c>
      <c r="Q2081" s="170" t="s">
        <v>96</v>
      </c>
      <c r="R2081" s="170" t="s">
        <v>98</v>
      </c>
    </row>
    <row r="2082" spans="4:18" s="16" customFormat="1" ht="15.75" customHeight="1">
      <c r="D2082" s="172"/>
      <c r="E2082" s="172" t="s">
        <v>101</v>
      </c>
      <c r="G2082" s="173">
        <v>0.85</v>
      </c>
      <c r="P2082" s="172" t="s">
        <v>96</v>
      </c>
      <c r="Q2082" s="172" t="s">
        <v>102</v>
      </c>
      <c r="R2082" s="172" t="s">
        <v>98</v>
      </c>
    </row>
    <row r="2083" spans="1:16" s="16" customFormat="1" ht="34.5" customHeight="1">
      <c r="A2083" s="162" t="s">
        <v>1895</v>
      </c>
      <c r="B2083" s="162" t="s">
        <v>91</v>
      </c>
      <c r="C2083" s="162" t="s">
        <v>250</v>
      </c>
      <c r="D2083" s="16" t="s">
        <v>1896</v>
      </c>
      <c r="E2083" s="163" t="s">
        <v>1897</v>
      </c>
      <c r="F2083" s="162" t="s">
        <v>1313</v>
      </c>
      <c r="G2083" s="164">
        <v>1</v>
      </c>
      <c r="H2083" s="165"/>
      <c r="I2083" s="165">
        <f>ROUND(G2083*H2083,2)</f>
        <v>0</v>
      </c>
      <c r="J2083" s="166">
        <v>0</v>
      </c>
      <c r="K2083" s="164">
        <f>G2083*J2083</f>
        <v>0</v>
      </c>
      <c r="L2083" s="166">
        <v>0</v>
      </c>
      <c r="M2083" s="164">
        <f>G2083*L2083</f>
        <v>0</v>
      </c>
      <c r="N2083" s="187" t="s">
        <v>2203</v>
      </c>
      <c r="O2083" s="167">
        <v>4</v>
      </c>
      <c r="P2083" s="16" t="s">
        <v>96</v>
      </c>
    </row>
    <row r="2084" spans="4:18" s="16" customFormat="1" ht="15.75" customHeight="1">
      <c r="D2084" s="168"/>
      <c r="E2084" s="168" t="s">
        <v>1294</v>
      </c>
      <c r="G2084" s="169"/>
      <c r="P2084" s="168" t="s">
        <v>96</v>
      </c>
      <c r="Q2084" s="168" t="s">
        <v>89</v>
      </c>
      <c r="R2084" s="168" t="s">
        <v>98</v>
      </c>
    </row>
    <row r="2085" spans="4:18" s="16" customFormat="1" ht="15.75" customHeight="1">
      <c r="D2085" s="168"/>
      <c r="E2085" s="168" t="s">
        <v>1295</v>
      </c>
      <c r="G2085" s="169"/>
      <c r="P2085" s="168" t="s">
        <v>96</v>
      </c>
      <c r="Q2085" s="168" t="s">
        <v>89</v>
      </c>
      <c r="R2085" s="168" t="s">
        <v>98</v>
      </c>
    </row>
    <row r="2086" spans="4:18" s="16" customFormat="1" ht="15.75" customHeight="1">
      <c r="D2086" s="168"/>
      <c r="E2086" s="168" t="s">
        <v>1839</v>
      </c>
      <c r="G2086" s="169"/>
      <c r="P2086" s="168" t="s">
        <v>96</v>
      </c>
      <c r="Q2086" s="168" t="s">
        <v>89</v>
      </c>
      <c r="R2086" s="168" t="s">
        <v>98</v>
      </c>
    </row>
    <row r="2087" spans="4:18" s="16" customFormat="1" ht="15.75" customHeight="1">
      <c r="D2087" s="170"/>
      <c r="E2087" s="170" t="s">
        <v>89</v>
      </c>
      <c r="G2087" s="171">
        <v>1</v>
      </c>
      <c r="P2087" s="170" t="s">
        <v>96</v>
      </c>
      <c r="Q2087" s="170" t="s">
        <v>96</v>
      </c>
      <c r="R2087" s="170" t="s">
        <v>98</v>
      </c>
    </row>
    <row r="2088" spans="4:18" s="16" customFormat="1" ht="15.75" customHeight="1">
      <c r="D2088" s="172"/>
      <c r="E2088" s="172" t="s">
        <v>101</v>
      </c>
      <c r="G2088" s="173">
        <v>1</v>
      </c>
      <c r="P2088" s="172" t="s">
        <v>96</v>
      </c>
      <c r="Q2088" s="172" t="s">
        <v>102</v>
      </c>
      <c r="R2088" s="172" t="s">
        <v>98</v>
      </c>
    </row>
    <row r="2089" spans="1:16" s="16" customFormat="1" ht="24" customHeight="1">
      <c r="A2089" s="162" t="s">
        <v>1898</v>
      </c>
      <c r="B2089" s="162" t="s">
        <v>91</v>
      </c>
      <c r="C2089" s="162" t="s">
        <v>250</v>
      </c>
      <c r="D2089" s="16" t="s">
        <v>1899</v>
      </c>
      <c r="E2089" s="163" t="s">
        <v>1900</v>
      </c>
      <c r="F2089" s="162" t="s">
        <v>1313</v>
      </c>
      <c r="G2089" s="164">
        <v>6</v>
      </c>
      <c r="H2089" s="165"/>
      <c r="I2089" s="165">
        <f>ROUND(G2089*H2089,2)</f>
        <v>0</v>
      </c>
      <c r="J2089" s="166">
        <v>0</v>
      </c>
      <c r="K2089" s="164">
        <f>G2089*J2089</f>
        <v>0</v>
      </c>
      <c r="L2089" s="166">
        <v>0</v>
      </c>
      <c r="M2089" s="164">
        <f>G2089*L2089</f>
        <v>0</v>
      </c>
      <c r="N2089" s="187" t="s">
        <v>2203</v>
      </c>
      <c r="O2089" s="167">
        <v>4</v>
      </c>
      <c r="P2089" s="16" t="s">
        <v>96</v>
      </c>
    </row>
    <row r="2090" spans="4:18" s="16" customFormat="1" ht="15.75" customHeight="1">
      <c r="D2090" s="168"/>
      <c r="E2090" s="168" t="s">
        <v>1294</v>
      </c>
      <c r="G2090" s="169"/>
      <c r="P2090" s="168" t="s">
        <v>96</v>
      </c>
      <c r="Q2090" s="168" t="s">
        <v>89</v>
      </c>
      <c r="R2090" s="168" t="s">
        <v>98</v>
      </c>
    </row>
    <row r="2091" spans="4:18" s="16" customFormat="1" ht="15.75" customHeight="1">
      <c r="D2091" s="168"/>
      <c r="E2091" s="168" t="s">
        <v>1295</v>
      </c>
      <c r="G2091" s="169"/>
      <c r="P2091" s="168" t="s">
        <v>96</v>
      </c>
      <c r="Q2091" s="168" t="s">
        <v>89</v>
      </c>
      <c r="R2091" s="168" t="s">
        <v>98</v>
      </c>
    </row>
    <row r="2092" spans="4:18" s="16" customFormat="1" ht="15.75" customHeight="1">
      <c r="D2092" s="168"/>
      <c r="E2092" s="168" t="s">
        <v>1839</v>
      </c>
      <c r="G2092" s="169"/>
      <c r="P2092" s="168" t="s">
        <v>96</v>
      </c>
      <c r="Q2092" s="168" t="s">
        <v>89</v>
      </c>
      <c r="R2092" s="168" t="s">
        <v>98</v>
      </c>
    </row>
    <row r="2093" spans="4:18" s="16" customFormat="1" ht="15.75" customHeight="1">
      <c r="D2093" s="170"/>
      <c r="E2093" s="170" t="s">
        <v>119</v>
      </c>
      <c r="G2093" s="171">
        <v>6</v>
      </c>
      <c r="P2093" s="170" t="s">
        <v>96</v>
      </c>
      <c r="Q2093" s="170" t="s">
        <v>96</v>
      </c>
      <c r="R2093" s="170" t="s">
        <v>98</v>
      </c>
    </row>
    <row r="2094" spans="4:18" s="16" customFormat="1" ht="15.75" customHeight="1">
      <c r="D2094" s="172"/>
      <c r="E2094" s="172" t="s">
        <v>101</v>
      </c>
      <c r="G2094" s="173">
        <v>6</v>
      </c>
      <c r="P2094" s="172" t="s">
        <v>96</v>
      </c>
      <c r="Q2094" s="172" t="s">
        <v>102</v>
      </c>
      <c r="R2094" s="172" t="s">
        <v>98</v>
      </c>
    </row>
    <row r="2095" spans="1:16" s="16" customFormat="1" ht="24" customHeight="1">
      <c r="A2095" s="162" t="s">
        <v>1901</v>
      </c>
      <c r="B2095" s="162" t="s">
        <v>91</v>
      </c>
      <c r="C2095" s="162" t="s">
        <v>250</v>
      </c>
      <c r="D2095" s="16" t="s">
        <v>1902</v>
      </c>
      <c r="E2095" s="163" t="s">
        <v>1903</v>
      </c>
      <c r="F2095" s="162" t="s">
        <v>1313</v>
      </c>
      <c r="G2095" s="164">
        <v>4</v>
      </c>
      <c r="H2095" s="165"/>
      <c r="I2095" s="165">
        <f>ROUND(G2095*H2095,2)</f>
        <v>0</v>
      </c>
      <c r="J2095" s="166">
        <v>0</v>
      </c>
      <c r="K2095" s="164">
        <f>G2095*J2095</f>
        <v>0</v>
      </c>
      <c r="L2095" s="166">
        <v>0</v>
      </c>
      <c r="M2095" s="164">
        <f>G2095*L2095</f>
        <v>0</v>
      </c>
      <c r="N2095" s="187" t="s">
        <v>2203</v>
      </c>
      <c r="O2095" s="167">
        <v>4</v>
      </c>
      <c r="P2095" s="16" t="s">
        <v>96</v>
      </c>
    </row>
    <row r="2096" spans="4:18" s="16" customFormat="1" ht="15.75" customHeight="1">
      <c r="D2096" s="168"/>
      <c r="E2096" s="168" t="s">
        <v>1294</v>
      </c>
      <c r="G2096" s="169"/>
      <c r="P2096" s="168" t="s">
        <v>96</v>
      </c>
      <c r="Q2096" s="168" t="s">
        <v>89</v>
      </c>
      <c r="R2096" s="168" t="s">
        <v>98</v>
      </c>
    </row>
    <row r="2097" spans="4:18" s="16" customFormat="1" ht="15.75" customHeight="1">
      <c r="D2097" s="168"/>
      <c r="E2097" s="168" t="s">
        <v>1295</v>
      </c>
      <c r="G2097" s="169"/>
      <c r="P2097" s="168" t="s">
        <v>96</v>
      </c>
      <c r="Q2097" s="168" t="s">
        <v>89</v>
      </c>
      <c r="R2097" s="168" t="s">
        <v>98</v>
      </c>
    </row>
    <row r="2098" spans="4:18" s="16" customFormat="1" ht="15.75" customHeight="1">
      <c r="D2098" s="168"/>
      <c r="E2098" s="168" t="s">
        <v>1839</v>
      </c>
      <c r="G2098" s="169"/>
      <c r="P2098" s="168" t="s">
        <v>96</v>
      </c>
      <c r="Q2098" s="168" t="s">
        <v>89</v>
      </c>
      <c r="R2098" s="168" t="s">
        <v>98</v>
      </c>
    </row>
    <row r="2099" spans="4:18" s="16" customFormat="1" ht="15.75" customHeight="1">
      <c r="D2099" s="170"/>
      <c r="E2099" s="170" t="s">
        <v>102</v>
      </c>
      <c r="G2099" s="171">
        <v>4</v>
      </c>
      <c r="P2099" s="170" t="s">
        <v>96</v>
      </c>
      <c r="Q2099" s="170" t="s">
        <v>96</v>
      </c>
      <c r="R2099" s="170" t="s">
        <v>98</v>
      </c>
    </row>
    <row r="2100" spans="4:18" s="16" customFormat="1" ht="15.75" customHeight="1">
      <c r="D2100" s="172"/>
      <c r="E2100" s="172" t="s">
        <v>101</v>
      </c>
      <c r="G2100" s="173">
        <v>4</v>
      </c>
      <c r="P2100" s="172" t="s">
        <v>96</v>
      </c>
      <c r="Q2100" s="172" t="s">
        <v>102</v>
      </c>
      <c r="R2100" s="172" t="s">
        <v>98</v>
      </c>
    </row>
    <row r="2101" spans="1:16" s="16" customFormat="1" ht="24" customHeight="1">
      <c r="A2101" s="162" t="s">
        <v>164</v>
      </c>
      <c r="B2101" s="162" t="s">
        <v>91</v>
      </c>
      <c r="C2101" s="162" t="s">
        <v>250</v>
      </c>
      <c r="D2101" s="16" t="s">
        <v>1904</v>
      </c>
      <c r="E2101" s="163" t="s">
        <v>1905</v>
      </c>
      <c r="F2101" s="162" t="s">
        <v>1313</v>
      </c>
      <c r="G2101" s="164">
        <v>3</v>
      </c>
      <c r="H2101" s="165"/>
      <c r="I2101" s="165">
        <f>ROUND(G2101*H2101,2)</f>
        <v>0</v>
      </c>
      <c r="J2101" s="166">
        <v>0</v>
      </c>
      <c r="K2101" s="164">
        <f>G2101*J2101</f>
        <v>0</v>
      </c>
      <c r="L2101" s="166">
        <v>0</v>
      </c>
      <c r="M2101" s="164">
        <f>G2101*L2101</f>
        <v>0</v>
      </c>
      <c r="N2101" s="187" t="s">
        <v>2203</v>
      </c>
      <c r="O2101" s="167">
        <v>4</v>
      </c>
      <c r="P2101" s="16" t="s">
        <v>96</v>
      </c>
    </row>
    <row r="2102" spans="4:18" s="16" customFormat="1" ht="15.75" customHeight="1">
      <c r="D2102" s="168"/>
      <c r="E2102" s="168" t="s">
        <v>1294</v>
      </c>
      <c r="G2102" s="169"/>
      <c r="P2102" s="168" t="s">
        <v>96</v>
      </c>
      <c r="Q2102" s="168" t="s">
        <v>89</v>
      </c>
      <c r="R2102" s="168" t="s">
        <v>98</v>
      </c>
    </row>
    <row r="2103" spans="4:18" s="16" customFormat="1" ht="15.75" customHeight="1">
      <c r="D2103" s="168"/>
      <c r="E2103" s="168" t="s">
        <v>1295</v>
      </c>
      <c r="G2103" s="169"/>
      <c r="P2103" s="168" t="s">
        <v>96</v>
      </c>
      <c r="Q2103" s="168" t="s">
        <v>89</v>
      </c>
      <c r="R2103" s="168" t="s">
        <v>98</v>
      </c>
    </row>
    <row r="2104" spans="4:18" s="16" customFormat="1" ht="15.75" customHeight="1">
      <c r="D2104" s="168"/>
      <c r="E2104" s="168" t="s">
        <v>1839</v>
      </c>
      <c r="G2104" s="169"/>
      <c r="P2104" s="168" t="s">
        <v>96</v>
      </c>
      <c r="Q2104" s="168" t="s">
        <v>89</v>
      </c>
      <c r="R2104" s="168" t="s">
        <v>98</v>
      </c>
    </row>
    <row r="2105" spans="4:18" s="16" customFormat="1" ht="15.75" customHeight="1">
      <c r="D2105" s="170"/>
      <c r="E2105" s="170" t="s">
        <v>105</v>
      </c>
      <c r="G2105" s="171">
        <v>3</v>
      </c>
      <c r="P2105" s="170" t="s">
        <v>96</v>
      </c>
      <c r="Q2105" s="170" t="s">
        <v>96</v>
      </c>
      <c r="R2105" s="170" t="s">
        <v>98</v>
      </c>
    </row>
    <row r="2106" spans="4:18" s="16" customFormat="1" ht="15.75" customHeight="1">
      <c r="D2106" s="172"/>
      <c r="E2106" s="172" t="s">
        <v>101</v>
      </c>
      <c r="G2106" s="173">
        <v>3</v>
      </c>
      <c r="P2106" s="172" t="s">
        <v>96</v>
      </c>
      <c r="Q2106" s="172" t="s">
        <v>102</v>
      </c>
      <c r="R2106" s="172" t="s">
        <v>98</v>
      </c>
    </row>
    <row r="2107" spans="1:16" s="16" customFormat="1" ht="24" customHeight="1">
      <c r="A2107" s="162" t="s">
        <v>1906</v>
      </c>
      <c r="B2107" s="162" t="s">
        <v>91</v>
      </c>
      <c r="C2107" s="162" t="s">
        <v>250</v>
      </c>
      <c r="D2107" s="16" t="s">
        <v>1907</v>
      </c>
      <c r="E2107" s="163" t="s">
        <v>1908</v>
      </c>
      <c r="F2107" s="162" t="s">
        <v>1313</v>
      </c>
      <c r="G2107" s="164">
        <v>1</v>
      </c>
      <c r="H2107" s="165"/>
      <c r="I2107" s="165">
        <f>ROUND(G2107*H2107,2)</f>
        <v>0</v>
      </c>
      <c r="J2107" s="166">
        <v>0</v>
      </c>
      <c r="K2107" s="164">
        <f>G2107*J2107</f>
        <v>0</v>
      </c>
      <c r="L2107" s="166">
        <v>0</v>
      </c>
      <c r="M2107" s="164">
        <f>G2107*L2107</f>
        <v>0</v>
      </c>
      <c r="N2107" s="187" t="s">
        <v>2203</v>
      </c>
      <c r="O2107" s="167">
        <v>4</v>
      </c>
      <c r="P2107" s="16" t="s">
        <v>96</v>
      </c>
    </row>
    <row r="2108" spans="4:18" s="16" customFormat="1" ht="15.75" customHeight="1">
      <c r="D2108" s="168"/>
      <c r="E2108" s="168" t="s">
        <v>1294</v>
      </c>
      <c r="G2108" s="169"/>
      <c r="P2108" s="168" t="s">
        <v>96</v>
      </c>
      <c r="Q2108" s="168" t="s">
        <v>89</v>
      </c>
      <c r="R2108" s="168" t="s">
        <v>98</v>
      </c>
    </row>
    <row r="2109" spans="4:18" s="16" customFormat="1" ht="15.75" customHeight="1">
      <c r="D2109" s="168"/>
      <c r="E2109" s="168" t="s">
        <v>1295</v>
      </c>
      <c r="G2109" s="169"/>
      <c r="P2109" s="168" t="s">
        <v>96</v>
      </c>
      <c r="Q2109" s="168" t="s">
        <v>89</v>
      </c>
      <c r="R2109" s="168" t="s">
        <v>98</v>
      </c>
    </row>
    <row r="2110" spans="4:18" s="16" customFormat="1" ht="15.75" customHeight="1">
      <c r="D2110" s="168"/>
      <c r="E2110" s="168" t="s">
        <v>1839</v>
      </c>
      <c r="G2110" s="169"/>
      <c r="P2110" s="168" t="s">
        <v>96</v>
      </c>
      <c r="Q2110" s="168" t="s">
        <v>89</v>
      </c>
      <c r="R2110" s="168" t="s">
        <v>98</v>
      </c>
    </row>
    <row r="2111" spans="4:18" s="16" customFormat="1" ht="15.75" customHeight="1">
      <c r="D2111" s="170"/>
      <c r="E2111" s="170" t="s">
        <v>89</v>
      </c>
      <c r="G2111" s="171">
        <v>1</v>
      </c>
      <c r="P2111" s="170" t="s">
        <v>96</v>
      </c>
      <c r="Q2111" s="170" t="s">
        <v>96</v>
      </c>
      <c r="R2111" s="170" t="s">
        <v>98</v>
      </c>
    </row>
    <row r="2112" spans="4:18" s="16" customFormat="1" ht="15.75" customHeight="1">
      <c r="D2112" s="172"/>
      <c r="E2112" s="172" t="s">
        <v>101</v>
      </c>
      <c r="G2112" s="173">
        <v>1</v>
      </c>
      <c r="P2112" s="172" t="s">
        <v>96</v>
      </c>
      <c r="Q2112" s="172" t="s">
        <v>102</v>
      </c>
      <c r="R2112" s="172" t="s">
        <v>98</v>
      </c>
    </row>
    <row r="2113" spans="1:16" s="16" customFormat="1" ht="24" customHeight="1">
      <c r="A2113" s="162" t="s">
        <v>1909</v>
      </c>
      <c r="B2113" s="162" t="s">
        <v>91</v>
      </c>
      <c r="C2113" s="162" t="s">
        <v>250</v>
      </c>
      <c r="D2113" s="16" t="s">
        <v>1910</v>
      </c>
      <c r="E2113" s="163" t="s">
        <v>1911</v>
      </c>
      <c r="F2113" s="162" t="s">
        <v>1313</v>
      </c>
      <c r="G2113" s="164">
        <v>1</v>
      </c>
      <c r="H2113" s="165"/>
      <c r="I2113" s="165">
        <f>ROUND(G2113*H2113,2)</f>
        <v>0</v>
      </c>
      <c r="J2113" s="166">
        <v>0</v>
      </c>
      <c r="K2113" s="164">
        <f>G2113*J2113</f>
        <v>0</v>
      </c>
      <c r="L2113" s="166">
        <v>0</v>
      </c>
      <c r="M2113" s="164">
        <f>G2113*L2113</f>
        <v>0</v>
      </c>
      <c r="N2113" s="187" t="s">
        <v>2203</v>
      </c>
      <c r="O2113" s="167">
        <v>4</v>
      </c>
      <c r="P2113" s="16" t="s">
        <v>96</v>
      </c>
    </row>
    <row r="2114" spans="4:18" s="16" customFormat="1" ht="15.75" customHeight="1">
      <c r="D2114" s="168"/>
      <c r="E2114" s="168" t="s">
        <v>1294</v>
      </c>
      <c r="G2114" s="169"/>
      <c r="P2114" s="168" t="s">
        <v>96</v>
      </c>
      <c r="Q2114" s="168" t="s">
        <v>89</v>
      </c>
      <c r="R2114" s="168" t="s">
        <v>98</v>
      </c>
    </row>
    <row r="2115" spans="4:18" s="16" customFormat="1" ht="15.75" customHeight="1">
      <c r="D2115" s="168"/>
      <c r="E2115" s="168" t="s">
        <v>1295</v>
      </c>
      <c r="G2115" s="169"/>
      <c r="P2115" s="168" t="s">
        <v>96</v>
      </c>
      <c r="Q2115" s="168" t="s">
        <v>89</v>
      </c>
      <c r="R2115" s="168" t="s">
        <v>98</v>
      </c>
    </row>
    <row r="2116" spans="4:18" s="16" customFormat="1" ht="15.75" customHeight="1">
      <c r="D2116" s="168"/>
      <c r="E2116" s="168" t="s">
        <v>1839</v>
      </c>
      <c r="G2116" s="169"/>
      <c r="P2116" s="168" t="s">
        <v>96</v>
      </c>
      <c r="Q2116" s="168" t="s">
        <v>89</v>
      </c>
      <c r="R2116" s="168" t="s">
        <v>98</v>
      </c>
    </row>
    <row r="2117" spans="4:18" s="16" customFormat="1" ht="15.75" customHeight="1">
      <c r="D2117" s="170"/>
      <c r="E2117" s="170" t="s">
        <v>89</v>
      </c>
      <c r="G2117" s="171">
        <v>1</v>
      </c>
      <c r="P2117" s="170" t="s">
        <v>96</v>
      </c>
      <c r="Q2117" s="170" t="s">
        <v>96</v>
      </c>
      <c r="R2117" s="170" t="s">
        <v>98</v>
      </c>
    </row>
    <row r="2118" spans="4:18" s="16" customFormat="1" ht="15.75" customHeight="1">
      <c r="D2118" s="172"/>
      <c r="E2118" s="172" t="s">
        <v>101</v>
      </c>
      <c r="G2118" s="173">
        <v>1</v>
      </c>
      <c r="P2118" s="172" t="s">
        <v>96</v>
      </c>
      <c r="Q2118" s="172" t="s">
        <v>102</v>
      </c>
      <c r="R2118" s="172" t="s">
        <v>98</v>
      </c>
    </row>
    <row r="2119" spans="1:16" s="16" customFormat="1" ht="24" customHeight="1">
      <c r="A2119" s="162" t="s">
        <v>1912</v>
      </c>
      <c r="B2119" s="162" t="s">
        <v>91</v>
      </c>
      <c r="C2119" s="162" t="s">
        <v>250</v>
      </c>
      <c r="D2119" s="16" t="s">
        <v>1913</v>
      </c>
      <c r="E2119" s="163" t="s">
        <v>1914</v>
      </c>
      <c r="F2119" s="162" t="s">
        <v>1313</v>
      </c>
      <c r="G2119" s="164">
        <v>2</v>
      </c>
      <c r="H2119" s="165"/>
      <c r="I2119" s="165">
        <f>ROUND(G2119*H2119,2)</f>
        <v>0</v>
      </c>
      <c r="J2119" s="166">
        <v>0</v>
      </c>
      <c r="K2119" s="164">
        <f>G2119*J2119</f>
        <v>0</v>
      </c>
      <c r="L2119" s="166">
        <v>0</v>
      </c>
      <c r="M2119" s="164">
        <f>G2119*L2119</f>
        <v>0</v>
      </c>
      <c r="N2119" s="187" t="s">
        <v>2203</v>
      </c>
      <c r="O2119" s="167">
        <v>4</v>
      </c>
      <c r="P2119" s="16" t="s">
        <v>96</v>
      </c>
    </row>
    <row r="2120" spans="4:18" s="16" customFormat="1" ht="15.75" customHeight="1">
      <c r="D2120" s="168"/>
      <c r="E2120" s="168" t="s">
        <v>1294</v>
      </c>
      <c r="G2120" s="169"/>
      <c r="P2120" s="168" t="s">
        <v>96</v>
      </c>
      <c r="Q2120" s="168" t="s">
        <v>89</v>
      </c>
      <c r="R2120" s="168" t="s">
        <v>98</v>
      </c>
    </row>
    <row r="2121" spans="4:18" s="16" customFormat="1" ht="15.75" customHeight="1">
      <c r="D2121" s="168"/>
      <c r="E2121" s="168" t="s">
        <v>1295</v>
      </c>
      <c r="G2121" s="169"/>
      <c r="P2121" s="168" t="s">
        <v>96</v>
      </c>
      <c r="Q2121" s="168" t="s">
        <v>89</v>
      </c>
      <c r="R2121" s="168" t="s">
        <v>98</v>
      </c>
    </row>
    <row r="2122" spans="4:18" s="16" customFormat="1" ht="15.75" customHeight="1">
      <c r="D2122" s="168"/>
      <c r="E2122" s="168" t="s">
        <v>1839</v>
      </c>
      <c r="G2122" s="169"/>
      <c r="P2122" s="168" t="s">
        <v>96</v>
      </c>
      <c r="Q2122" s="168" t="s">
        <v>89</v>
      </c>
      <c r="R2122" s="168" t="s">
        <v>98</v>
      </c>
    </row>
    <row r="2123" spans="4:18" s="16" customFormat="1" ht="15.75" customHeight="1">
      <c r="D2123" s="170"/>
      <c r="E2123" s="170" t="s">
        <v>96</v>
      </c>
      <c r="G2123" s="171">
        <v>2</v>
      </c>
      <c r="P2123" s="170" t="s">
        <v>96</v>
      </c>
      <c r="Q2123" s="170" t="s">
        <v>96</v>
      </c>
      <c r="R2123" s="170" t="s">
        <v>98</v>
      </c>
    </row>
    <row r="2124" spans="4:18" s="16" customFormat="1" ht="15.75" customHeight="1">
      <c r="D2124" s="172"/>
      <c r="E2124" s="172" t="s">
        <v>101</v>
      </c>
      <c r="G2124" s="173">
        <v>2</v>
      </c>
      <c r="P2124" s="172" t="s">
        <v>96</v>
      </c>
      <c r="Q2124" s="172" t="s">
        <v>102</v>
      </c>
      <c r="R2124" s="172" t="s">
        <v>98</v>
      </c>
    </row>
    <row r="2125" spans="1:16" s="16" customFormat="1" ht="34.5" customHeight="1">
      <c r="A2125" s="162" t="s">
        <v>1915</v>
      </c>
      <c r="B2125" s="162" t="s">
        <v>91</v>
      </c>
      <c r="C2125" s="162" t="s">
        <v>250</v>
      </c>
      <c r="D2125" s="16" t="s">
        <v>1916</v>
      </c>
      <c r="E2125" s="163" t="s">
        <v>1917</v>
      </c>
      <c r="F2125" s="162" t="s">
        <v>1313</v>
      </c>
      <c r="G2125" s="164">
        <v>1</v>
      </c>
      <c r="H2125" s="165"/>
      <c r="I2125" s="165">
        <f>ROUND(G2125*H2125,2)</f>
        <v>0</v>
      </c>
      <c r="J2125" s="166">
        <v>0</v>
      </c>
      <c r="K2125" s="164">
        <f>G2125*J2125</f>
        <v>0</v>
      </c>
      <c r="L2125" s="166">
        <v>0</v>
      </c>
      <c r="M2125" s="164">
        <f>G2125*L2125</f>
        <v>0</v>
      </c>
      <c r="N2125" s="187" t="s">
        <v>2203</v>
      </c>
      <c r="O2125" s="167">
        <v>4</v>
      </c>
      <c r="P2125" s="16" t="s">
        <v>96</v>
      </c>
    </row>
    <row r="2126" spans="4:18" s="16" customFormat="1" ht="15.75" customHeight="1">
      <c r="D2126" s="168"/>
      <c r="E2126" s="168" t="s">
        <v>1294</v>
      </c>
      <c r="G2126" s="169"/>
      <c r="P2126" s="168" t="s">
        <v>96</v>
      </c>
      <c r="Q2126" s="168" t="s">
        <v>89</v>
      </c>
      <c r="R2126" s="168" t="s">
        <v>98</v>
      </c>
    </row>
    <row r="2127" spans="4:18" s="16" customFormat="1" ht="15.75" customHeight="1">
      <c r="D2127" s="168"/>
      <c r="E2127" s="168" t="s">
        <v>1295</v>
      </c>
      <c r="G2127" s="169"/>
      <c r="P2127" s="168" t="s">
        <v>96</v>
      </c>
      <c r="Q2127" s="168" t="s">
        <v>89</v>
      </c>
      <c r="R2127" s="168" t="s">
        <v>98</v>
      </c>
    </row>
    <row r="2128" spans="4:18" s="16" customFormat="1" ht="15.75" customHeight="1">
      <c r="D2128" s="168"/>
      <c r="E2128" s="168" t="s">
        <v>1839</v>
      </c>
      <c r="G2128" s="169"/>
      <c r="P2128" s="168" t="s">
        <v>96</v>
      </c>
      <c r="Q2128" s="168" t="s">
        <v>89</v>
      </c>
      <c r="R2128" s="168" t="s">
        <v>98</v>
      </c>
    </row>
    <row r="2129" spans="4:18" s="16" customFormat="1" ht="15.75" customHeight="1">
      <c r="D2129" s="170"/>
      <c r="E2129" s="170" t="s">
        <v>89</v>
      </c>
      <c r="G2129" s="171">
        <v>1</v>
      </c>
      <c r="P2129" s="170" t="s">
        <v>96</v>
      </c>
      <c r="Q2129" s="170" t="s">
        <v>96</v>
      </c>
      <c r="R2129" s="170" t="s">
        <v>98</v>
      </c>
    </row>
    <row r="2130" spans="4:18" s="16" customFormat="1" ht="15.75" customHeight="1">
      <c r="D2130" s="172"/>
      <c r="E2130" s="172" t="s">
        <v>101</v>
      </c>
      <c r="G2130" s="173">
        <v>1</v>
      </c>
      <c r="P2130" s="172" t="s">
        <v>96</v>
      </c>
      <c r="Q2130" s="172" t="s">
        <v>102</v>
      </c>
      <c r="R2130" s="172" t="s">
        <v>98</v>
      </c>
    </row>
    <row r="2131" spans="1:16" s="16" customFormat="1" ht="34.5" customHeight="1">
      <c r="A2131" s="162" t="s">
        <v>1918</v>
      </c>
      <c r="B2131" s="162" t="s">
        <v>91</v>
      </c>
      <c r="C2131" s="162" t="s">
        <v>250</v>
      </c>
      <c r="D2131" s="16" t="s">
        <v>1919</v>
      </c>
      <c r="E2131" s="163" t="s">
        <v>1920</v>
      </c>
      <c r="F2131" s="162" t="s">
        <v>1313</v>
      </c>
      <c r="G2131" s="164">
        <v>2</v>
      </c>
      <c r="H2131" s="165"/>
      <c r="I2131" s="165">
        <f>ROUND(G2131*H2131,2)</f>
        <v>0</v>
      </c>
      <c r="J2131" s="166">
        <v>0</v>
      </c>
      <c r="K2131" s="164">
        <f>G2131*J2131</f>
        <v>0</v>
      </c>
      <c r="L2131" s="166">
        <v>0</v>
      </c>
      <c r="M2131" s="164">
        <f>G2131*L2131</f>
        <v>0</v>
      </c>
      <c r="N2131" s="187" t="s">
        <v>2203</v>
      </c>
      <c r="O2131" s="167">
        <v>4</v>
      </c>
      <c r="P2131" s="16" t="s">
        <v>96</v>
      </c>
    </row>
    <row r="2132" spans="4:18" s="16" customFormat="1" ht="15.75" customHeight="1">
      <c r="D2132" s="168"/>
      <c r="E2132" s="168" t="s">
        <v>1294</v>
      </c>
      <c r="G2132" s="169"/>
      <c r="P2132" s="168" t="s">
        <v>96</v>
      </c>
      <c r="Q2132" s="168" t="s">
        <v>89</v>
      </c>
      <c r="R2132" s="168" t="s">
        <v>98</v>
      </c>
    </row>
    <row r="2133" spans="4:18" s="16" customFormat="1" ht="15.75" customHeight="1">
      <c r="D2133" s="168"/>
      <c r="E2133" s="168" t="s">
        <v>1295</v>
      </c>
      <c r="G2133" s="169"/>
      <c r="P2133" s="168" t="s">
        <v>96</v>
      </c>
      <c r="Q2133" s="168" t="s">
        <v>89</v>
      </c>
      <c r="R2133" s="168" t="s">
        <v>98</v>
      </c>
    </row>
    <row r="2134" spans="4:18" s="16" customFormat="1" ht="15.75" customHeight="1">
      <c r="D2134" s="168"/>
      <c r="E2134" s="168" t="s">
        <v>1839</v>
      </c>
      <c r="G2134" s="169"/>
      <c r="P2134" s="168" t="s">
        <v>96</v>
      </c>
      <c r="Q2134" s="168" t="s">
        <v>89</v>
      </c>
      <c r="R2134" s="168" t="s">
        <v>98</v>
      </c>
    </row>
    <row r="2135" spans="4:18" s="16" customFormat="1" ht="15.75" customHeight="1">
      <c r="D2135" s="170"/>
      <c r="E2135" s="170" t="s">
        <v>96</v>
      </c>
      <c r="G2135" s="171">
        <v>2</v>
      </c>
      <c r="P2135" s="170" t="s">
        <v>96</v>
      </c>
      <c r="Q2135" s="170" t="s">
        <v>96</v>
      </c>
      <c r="R2135" s="170" t="s">
        <v>98</v>
      </c>
    </row>
    <row r="2136" spans="4:18" s="16" customFormat="1" ht="15.75" customHeight="1">
      <c r="D2136" s="172"/>
      <c r="E2136" s="172" t="s">
        <v>101</v>
      </c>
      <c r="G2136" s="173">
        <v>2</v>
      </c>
      <c r="P2136" s="172" t="s">
        <v>96</v>
      </c>
      <c r="Q2136" s="172" t="s">
        <v>102</v>
      </c>
      <c r="R2136" s="172" t="s">
        <v>98</v>
      </c>
    </row>
    <row r="2137" spans="1:16" s="16" customFormat="1" ht="24" customHeight="1">
      <c r="A2137" s="162" t="s">
        <v>1921</v>
      </c>
      <c r="B2137" s="162" t="s">
        <v>91</v>
      </c>
      <c r="C2137" s="162" t="s">
        <v>250</v>
      </c>
      <c r="D2137" s="16" t="s">
        <v>1922</v>
      </c>
      <c r="E2137" s="163" t="s">
        <v>1923</v>
      </c>
      <c r="F2137" s="162" t="s">
        <v>1313</v>
      </c>
      <c r="G2137" s="164">
        <v>1</v>
      </c>
      <c r="H2137" s="165"/>
      <c r="I2137" s="165">
        <f>ROUND(G2137*H2137,2)</f>
        <v>0</v>
      </c>
      <c r="J2137" s="166">
        <v>0</v>
      </c>
      <c r="K2137" s="164">
        <f>G2137*J2137</f>
        <v>0</v>
      </c>
      <c r="L2137" s="166">
        <v>0</v>
      </c>
      <c r="M2137" s="164">
        <f>G2137*L2137</f>
        <v>0</v>
      </c>
      <c r="N2137" s="187" t="s">
        <v>2203</v>
      </c>
      <c r="O2137" s="167">
        <v>4</v>
      </c>
      <c r="P2137" s="16" t="s">
        <v>96</v>
      </c>
    </row>
    <row r="2138" spans="4:18" s="16" customFormat="1" ht="15.75" customHeight="1">
      <c r="D2138" s="168"/>
      <c r="E2138" s="168" t="s">
        <v>1294</v>
      </c>
      <c r="G2138" s="169"/>
      <c r="P2138" s="168" t="s">
        <v>96</v>
      </c>
      <c r="Q2138" s="168" t="s">
        <v>89</v>
      </c>
      <c r="R2138" s="168" t="s">
        <v>98</v>
      </c>
    </row>
    <row r="2139" spans="4:18" s="16" customFormat="1" ht="15.75" customHeight="1">
      <c r="D2139" s="168"/>
      <c r="E2139" s="168" t="s">
        <v>1295</v>
      </c>
      <c r="G2139" s="169"/>
      <c r="P2139" s="168" t="s">
        <v>96</v>
      </c>
      <c r="Q2139" s="168" t="s">
        <v>89</v>
      </c>
      <c r="R2139" s="168" t="s">
        <v>98</v>
      </c>
    </row>
    <row r="2140" spans="4:18" s="16" customFormat="1" ht="15.75" customHeight="1">
      <c r="D2140" s="168"/>
      <c r="E2140" s="168" t="s">
        <v>1839</v>
      </c>
      <c r="G2140" s="169"/>
      <c r="P2140" s="168" t="s">
        <v>96</v>
      </c>
      <c r="Q2140" s="168" t="s">
        <v>89</v>
      </c>
      <c r="R2140" s="168" t="s">
        <v>98</v>
      </c>
    </row>
    <row r="2141" spans="4:18" s="16" customFormat="1" ht="15.75" customHeight="1">
      <c r="D2141" s="170"/>
      <c r="E2141" s="170" t="s">
        <v>89</v>
      </c>
      <c r="G2141" s="171">
        <v>1</v>
      </c>
      <c r="P2141" s="170" t="s">
        <v>96</v>
      </c>
      <c r="Q2141" s="170" t="s">
        <v>96</v>
      </c>
      <c r="R2141" s="170" t="s">
        <v>98</v>
      </c>
    </row>
    <row r="2142" spans="4:18" s="16" customFormat="1" ht="15.75" customHeight="1">
      <c r="D2142" s="172"/>
      <c r="E2142" s="172" t="s">
        <v>101</v>
      </c>
      <c r="G2142" s="173">
        <v>1</v>
      </c>
      <c r="P2142" s="172" t="s">
        <v>96</v>
      </c>
      <c r="Q2142" s="172" t="s">
        <v>102</v>
      </c>
      <c r="R2142" s="172" t="s">
        <v>98</v>
      </c>
    </row>
    <row r="2143" spans="1:16" s="16" customFormat="1" ht="24" customHeight="1">
      <c r="A2143" s="162" t="s">
        <v>1924</v>
      </c>
      <c r="B2143" s="162" t="s">
        <v>91</v>
      </c>
      <c r="C2143" s="162" t="s">
        <v>250</v>
      </c>
      <c r="D2143" s="16" t="s">
        <v>1925</v>
      </c>
      <c r="E2143" s="163" t="s">
        <v>1926</v>
      </c>
      <c r="F2143" s="162" t="s">
        <v>1313</v>
      </c>
      <c r="G2143" s="164">
        <v>4</v>
      </c>
      <c r="H2143" s="165"/>
      <c r="I2143" s="165">
        <f>ROUND(G2143*H2143,2)</f>
        <v>0</v>
      </c>
      <c r="J2143" s="166">
        <v>0</v>
      </c>
      <c r="K2143" s="164">
        <f>G2143*J2143</f>
        <v>0</v>
      </c>
      <c r="L2143" s="166">
        <v>0</v>
      </c>
      <c r="M2143" s="164">
        <f>G2143*L2143</f>
        <v>0</v>
      </c>
      <c r="N2143" s="187" t="s">
        <v>2203</v>
      </c>
      <c r="O2143" s="167">
        <v>4</v>
      </c>
      <c r="P2143" s="16" t="s">
        <v>96</v>
      </c>
    </row>
    <row r="2144" spans="4:18" s="16" customFormat="1" ht="15.75" customHeight="1">
      <c r="D2144" s="168"/>
      <c r="E2144" s="168" t="s">
        <v>1294</v>
      </c>
      <c r="G2144" s="169"/>
      <c r="P2144" s="168" t="s">
        <v>96</v>
      </c>
      <c r="Q2144" s="168" t="s">
        <v>89</v>
      </c>
      <c r="R2144" s="168" t="s">
        <v>98</v>
      </c>
    </row>
    <row r="2145" spans="4:18" s="16" customFormat="1" ht="15.75" customHeight="1">
      <c r="D2145" s="168"/>
      <c r="E2145" s="168" t="s">
        <v>1295</v>
      </c>
      <c r="G2145" s="169"/>
      <c r="P2145" s="168" t="s">
        <v>96</v>
      </c>
      <c r="Q2145" s="168" t="s">
        <v>89</v>
      </c>
      <c r="R2145" s="168" t="s">
        <v>98</v>
      </c>
    </row>
    <row r="2146" spans="4:18" s="16" customFormat="1" ht="15.75" customHeight="1">
      <c r="D2146" s="168"/>
      <c r="E2146" s="168" t="s">
        <v>1839</v>
      </c>
      <c r="G2146" s="169"/>
      <c r="P2146" s="168" t="s">
        <v>96</v>
      </c>
      <c r="Q2146" s="168" t="s">
        <v>89</v>
      </c>
      <c r="R2146" s="168" t="s">
        <v>98</v>
      </c>
    </row>
    <row r="2147" spans="4:18" s="16" customFormat="1" ht="15.75" customHeight="1">
      <c r="D2147" s="170"/>
      <c r="E2147" s="170" t="s">
        <v>102</v>
      </c>
      <c r="G2147" s="171">
        <v>4</v>
      </c>
      <c r="P2147" s="170" t="s">
        <v>96</v>
      </c>
      <c r="Q2147" s="170" t="s">
        <v>96</v>
      </c>
      <c r="R2147" s="170" t="s">
        <v>98</v>
      </c>
    </row>
    <row r="2148" spans="4:18" s="16" customFormat="1" ht="15.75" customHeight="1">
      <c r="D2148" s="172"/>
      <c r="E2148" s="172" t="s">
        <v>101</v>
      </c>
      <c r="G2148" s="173">
        <v>4</v>
      </c>
      <c r="P2148" s="172" t="s">
        <v>96</v>
      </c>
      <c r="Q2148" s="172" t="s">
        <v>102</v>
      </c>
      <c r="R2148" s="172" t="s">
        <v>98</v>
      </c>
    </row>
    <row r="2149" spans="1:16" s="16" customFormat="1" ht="24" customHeight="1">
      <c r="A2149" s="162" t="s">
        <v>1927</v>
      </c>
      <c r="B2149" s="162" t="s">
        <v>91</v>
      </c>
      <c r="C2149" s="162" t="s">
        <v>250</v>
      </c>
      <c r="D2149" s="16" t="s">
        <v>1928</v>
      </c>
      <c r="E2149" s="163" t="s">
        <v>1929</v>
      </c>
      <c r="F2149" s="162" t="s">
        <v>301</v>
      </c>
      <c r="G2149" s="164">
        <v>1.3</v>
      </c>
      <c r="H2149" s="165"/>
      <c r="I2149" s="165">
        <f>ROUND(G2149*H2149,2)</f>
        <v>0</v>
      </c>
      <c r="J2149" s="166">
        <v>0</v>
      </c>
      <c r="K2149" s="164">
        <f>G2149*J2149</f>
        <v>0</v>
      </c>
      <c r="L2149" s="166">
        <v>0</v>
      </c>
      <c r="M2149" s="164">
        <f>G2149*L2149</f>
        <v>0</v>
      </c>
      <c r="N2149" s="187" t="s">
        <v>2203</v>
      </c>
      <c r="O2149" s="167">
        <v>4</v>
      </c>
      <c r="P2149" s="16" t="s">
        <v>96</v>
      </c>
    </row>
    <row r="2150" spans="4:18" s="16" customFormat="1" ht="15.75" customHeight="1">
      <c r="D2150" s="168"/>
      <c r="E2150" s="168" t="s">
        <v>1294</v>
      </c>
      <c r="G2150" s="169"/>
      <c r="P2150" s="168" t="s">
        <v>96</v>
      </c>
      <c r="Q2150" s="168" t="s">
        <v>89</v>
      </c>
      <c r="R2150" s="168" t="s">
        <v>98</v>
      </c>
    </row>
    <row r="2151" spans="4:18" s="16" customFormat="1" ht="15.75" customHeight="1">
      <c r="D2151" s="168"/>
      <c r="E2151" s="168" t="s">
        <v>1295</v>
      </c>
      <c r="G2151" s="169"/>
      <c r="P2151" s="168" t="s">
        <v>96</v>
      </c>
      <c r="Q2151" s="168" t="s">
        <v>89</v>
      </c>
      <c r="R2151" s="168" t="s">
        <v>98</v>
      </c>
    </row>
    <row r="2152" spans="4:18" s="16" customFormat="1" ht="15.75" customHeight="1">
      <c r="D2152" s="168"/>
      <c r="E2152" s="168" t="s">
        <v>1839</v>
      </c>
      <c r="G2152" s="169"/>
      <c r="P2152" s="168" t="s">
        <v>96</v>
      </c>
      <c r="Q2152" s="168" t="s">
        <v>89</v>
      </c>
      <c r="R2152" s="168" t="s">
        <v>98</v>
      </c>
    </row>
    <row r="2153" spans="4:18" s="16" customFormat="1" ht="15.75" customHeight="1">
      <c r="D2153" s="170"/>
      <c r="E2153" s="170" t="s">
        <v>1930</v>
      </c>
      <c r="G2153" s="171">
        <v>1.3</v>
      </c>
      <c r="P2153" s="170" t="s">
        <v>96</v>
      </c>
      <c r="Q2153" s="170" t="s">
        <v>96</v>
      </c>
      <c r="R2153" s="170" t="s">
        <v>98</v>
      </c>
    </row>
    <row r="2154" spans="4:18" s="16" customFormat="1" ht="15.75" customHeight="1">
      <c r="D2154" s="172"/>
      <c r="E2154" s="172" t="s">
        <v>101</v>
      </c>
      <c r="G2154" s="173">
        <v>1.3</v>
      </c>
      <c r="P2154" s="172" t="s">
        <v>96</v>
      </c>
      <c r="Q2154" s="172" t="s">
        <v>102</v>
      </c>
      <c r="R2154" s="172" t="s">
        <v>98</v>
      </c>
    </row>
    <row r="2155" spans="1:16" s="16" customFormat="1" ht="24" customHeight="1">
      <c r="A2155" s="162" t="s">
        <v>1931</v>
      </c>
      <c r="B2155" s="162" t="s">
        <v>91</v>
      </c>
      <c r="C2155" s="162" t="s">
        <v>250</v>
      </c>
      <c r="D2155" s="16" t="s">
        <v>1932</v>
      </c>
      <c r="E2155" s="163" t="s">
        <v>1933</v>
      </c>
      <c r="F2155" s="162" t="s">
        <v>301</v>
      </c>
      <c r="G2155" s="164">
        <v>2.5</v>
      </c>
      <c r="H2155" s="165"/>
      <c r="I2155" s="165">
        <f>ROUND(G2155*H2155,2)</f>
        <v>0</v>
      </c>
      <c r="J2155" s="166">
        <v>0</v>
      </c>
      <c r="K2155" s="164">
        <f>G2155*J2155</f>
        <v>0</v>
      </c>
      <c r="L2155" s="166">
        <v>0</v>
      </c>
      <c r="M2155" s="164">
        <f>G2155*L2155</f>
        <v>0</v>
      </c>
      <c r="N2155" s="187" t="s">
        <v>2203</v>
      </c>
      <c r="O2155" s="167">
        <v>4</v>
      </c>
      <c r="P2155" s="16" t="s">
        <v>96</v>
      </c>
    </row>
    <row r="2156" spans="4:18" s="16" customFormat="1" ht="15.75" customHeight="1">
      <c r="D2156" s="168"/>
      <c r="E2156" s="168" t="s">
        <v>1294</v>
      </c>
      <c r="G2156" s="169"/>
      <c r="P2156" s="168" t="s">
        <v>96</v>
      </c>
      <c r="Q2156" s="168" t="s">
        <v>89</v>
      </c>
      <c r="R2156" s="168" t="s">
        <v>98</v>
      </c>
    </row>
    <row r="2157" spans="4:18" s="16" customFormat="1" ht="15.75" customHeight="1">
      <c r="D2157" s="168"/>
      <c r="E2157" s="168" t="s">
        <v>1295</v>
      </c>
      <c r="G2157" s="169"/>
      <c r="P2157" s="168" t="s">
        <v>96</v>
      </c>
      <c r="Q2157" s="168" t="s">
        <v>89</v>
      </c>
      <c r="R2157" s="168" t="s">
        <v>98</v>
      </c>
    </row>
    <row r="2158" spans="4:18" s="16" customFormat="1" ht="15.75" customHeight="1">
      <c r="D2158" s="168"/>
      <c r="E2158" s="168" t="s">
        <v>1839</v>
      </c>
      <c r="G2158" s="169"/>
      <c r="P2158" s="168" t="s">
        <v>96</v>
      </c>
      <c r="Q2158" s="168" t="s">
        <v>89</v>
      </c>
      <c r="R2158" s="168" t="s">
        <v>98</v>
      </c>
    </row>
    <row r="2159" spans="4:18" s="16" customFormat="1" ht="15.75" customHeight="1">
      <c r="D2159" s="170"/>
      <c r="E2159" s="170" t="s">
        <v>1330</v>
      </c>
      <c r="G2159" s="171">
        <v>2.5</v>
      </c>
      <c r="P2159" s="170" t="s">
        <v>96</v>
      </c>
      <c r="Q2159" s="170" t="s">
        <v>96</v>
      </c>
      <c r="R2159" s="170" t="s">
        <v>98</v>
      </c>
    </row>
    <row r="2160" spans="4:18" s="16" customFormat="1" ht="15.75" customHeight="1">
      <c r="D2160" s="172"/>
      <c r="E2160" s="172" t="s">
        <v>101</v>
      </c>
      <c r="G2160" s="173">
        <v>2.5</v>
      </c>
      <c r="P2160" s="172" t="s">
        <v>96</v>
      </c>
      <c r="Q2160" s="172" t="s">
        <v>102</v>
      </c>
      <c r="R2160" s="172" t="s">
        <v>98</v>
      </c>
    </row>
    <row r="2161" spans="1:16" s="16" customFormat="1" ht="24" customHeight="1">
      <c r="A2161" s="162" t="s">
        <v>1934</v>
      </c>
      <c r="B2161" s="162" t="s">
        <v>91</v>
      </c>
      <c r="C2161" s="162" t="s">
        <v>250</v>
      </c>
      <c r="D2161" s="16" t="s">
        <v>1935</v>
      </c>
      <c r="E2161" s="163" t="s">
        <v>1936</v>
      </c>
      <c r="F2161" s="162" t="s">
        <v>1814</v>
      </c>
      <c r="G2161" s="164">
        <v>435</v>
      </c>
      <c r="H2161" s="165"/>
      <c r="I2161" s="165">
        <f>ROUND(G2161*H2161,2)</f>
        <v>0</v>
      </c>
      <c r="J2161" s="166">
        <v>0</v>
      </c>
      <c r="K2161" s="164">
        <f>G2161*J2161</f>
        <v>0</v>
      </c>
      <c r="L2161" s="166">
        <v>0</v>
      </c>
      <c r="M2161" s="164">
        <f>G2161*L2161</f>
        <v>0</v>
      </c>
      <c r="N2161" s="187" t="s">
        <v>2203</v>
      </c>
      <c r="O2161" s="167">
        <v>4</v>
      </c>
      <c r="P2161" s="16" t="s">
        <v>96</v>
      </c>
    </row>
    <row r="2162" spans="4:18" s="16" customFormat="1" ht="15.75" customHeight="1">
      <c r="D2162" s="168"/>
      <c r="E2162" s="168" t="s">
        <v>1294</v>
      </c>
      <c r="G2162" s="169"/>
      <c r="P2162" s="168" t="s">
        <v>96</v>
      </c>
      <c r="Q2162" s="168" t="s">
        <v>89</v>
      </c>
      <c r="R2162" s="168" t="s">
        <v>98</v>
      </c>
    </row>
    <row r="2163" spans="4:18" s="16" customFormat="1" ht="15.75" customHeight="1">
      <c r="D2163" s="168"/>
      <c r="E2163" s="168" t="s">
        <v>1295</v>
      </c>
      <c r="G2163" s="169"/>
      <c r="P2163" s="168" t="s">
        <v>96</v>
      </c>
      <c r="Q2163" s="168" t="s">
        <v>89</v>
      </c>
      <c r="R2163" s="168" t="s">
        <v>98</v>
      </c>
    </row>
    <row r="2164" spans="4:18" s="16" customFormat="1" ht="15.75" customHeight="1">
      <c r="D2164" s="168"/>
      <c r="E2164" s="168" t="s">
        <v>1839</v>
      </c>
      <c r="G2164" s="169"/>
      <c r="P2164" s="168" t="s">
        <v>96</v>
      </c>
      <c r="Q2164" s="168" t="s">
        <v>89</v>
      </c>
      <c r="R2164" s="168" t="s">
        <v>98</v>
      </c>
    </row>
    <row r="2165" spans="4:18" s="16" customFormat="1" ht="15.75" customHeight="1">
      <c r="D2165" s="170"/>
      <c r="E2165" s="170" t="s">
        <v>1937</v>
      </c>
      <c r="G2165" s="171">
        <v>435</v>
      </c>
      <c r="P2165" s="170" t="s">
        <v>96</v>
      </c>
      <c r="Q2165" s="170" t="s">
        <v>96</v>
      </c>
      <c r="R2165" s="170" t="s">
        <v>98</v>
      </c>
    </row>
    <row r="2166" spans="4:18" s="16" customFormat="1" ht="15.75" customHeight="1">
      <c r="D2166" s="172"/>
      <c r="E2166" s="172" t="s">
        <v>101</v>
      </c>
      <c r="G2166" s="173">
        <v>435</v>
      </c>
      <c r="P2166" s="172" t="s">
        <v>96</v>
      </c>
      <c r="Q2166" s="172" t="s">
        <v>102</v>
      </c>
      <c r="R2166" s="172" t="s">
        <v>98</v>
      </c>
    </row>
    <row r="2167" spans="1:16" s="16" customFormat="1" ht="34.5" customHeight="1">
      <c r="A2167" s="162" t="s">
        <v>1938</v>
      </c>
      <c r="B2167" s="162" t="s">
        <v>91</v>
      </c>
      <c r="C2167" s="162" t="s">
        <v>250</v>
      </c>
      <c r="D2167" s="16" t="s">
        <v>1939</v>
      </c>
      <c r="E2167" s="163" t="s">
        <v>1940</v>
      </c>
      <c r="F2167" s="162" t="s">
        <v>1814</v>
      </c>
      <c r="G2167" s="164">
        <v>48.8</v>
      </c>
      <c r="H2167" s="165"/>
      <c r="I2167" s="165">
        <f>ROUND(G2167*H2167,2)</f>
        <v>0</v>
      </c>
      <c r="J2167" s="166">
        <v>0</v>
      </c>
      <c r="K2167" s="164">
        <f>G2167*J2167</f>
        <v>0</v>
      </c>
      <c r="L2167" s="166">
        <v>0</v>
      </c>
      <c r="M2167" s="164">
        <f>G2167*L2167</f>
        <v>0</v>
      </c>
      <c r="N2167" s="187" t="s">
        <v>2203</v>
      </c>
      <c r="O2167" s="167">
        <v>4</v>
      </c>
      <c r="P2167" s="16" t="s">
        <v>96</v>
      </c>
    </row>
    <row r="2168" spans="4:18" s="16" customFormat="1" ht="15.75" customHeight="1">
      <c r="D2168" s="168"/>
      <c r="E2168" s="168" t="s">
        <v>1294</v>
      </c>
      <c r="G2168" s="169"/>
      <c r="P2168" s="168" t="s">
        <v>96</v>
      </c>
      <c r="Q2168" s="168" t="s">
        <v>89</v>
      </c>
      <c r="R2168" s="168" t="s">
        <v>98</v>
      </c>
    </row>
    <row r="2169" spans="4:18" s="16" customFormat="1" ht="15.75" customHeight="1">
      <c r="D2169" s="168"/>
      <c r="E2169" s="168" t="s">
        <v>1295</v>
      </c>
      <c r="G2169" s="169"/>
      <c r="P2169" s="168" t="s">
        <v>96</v>
      </c>
      <c r="Q2169" s="168" t="s">
        <v>89</v>
      </c>
      <c r="R2169" s="168" t="s">
        <v>98</v>
      </c>
    </row>
    <row r="2170" spans="4:18" s="16" customFormat="1" ht="15.75" customHeight="1">
      <c r="D2170" s="168"/>
      <c r="E2170" s="168" t="s">
        <v>1839</v>
      </c>
      <c r="G2170" s="169"/>
      <c r="P2170" s="168" t="s">
        <v>96</v>
      </c>
      <c r="Q2170" s="168" t="s">
        <v>89</v>
      </c>
      <c r="R2170" s="168" t="s">
        <v>98</v>
      </c>
    </row>
    <row r="2171" spans="4:18" s="16" customFormat="1" ht="15.75" customHeight="1">
      <c r="D2171" s="170"/>
      <c r="E2171" s="170" t="s">
        <v>1941</v>
      </c>
      <c r="G2171" s="171">
        <v>48.8</v>
      </c>
      <c r="P2171" s="170" t="s">
        <v>96</v>
      </c>
      <c r="Q2171" s="170" t="s">
        <v>96</v>
      </c>
      <c r="R2171" s="170" t="s">
        <v>98</v>
      </c>
    </row>
    <row r="2172" spans="4:18" s="16" customFormat="1" ht="15.75" customHeight="1">
      <c r="D2172" s="172"/>
      <c r="E2172" s="172" t="s">
        <v>101</v>
      </c>
      <c r="G2172" s="173">
        <v>48.8</v>
      </c>
      <c r="P2172" s="172" t="s">
        <v>96</v>
      </c>
      <c r="Q2172" s="172" t="s">
        <v>102</v>
      </c>
      <c r="R2172" s="172" t="s">
        <v>98</v>
      </c>
    </row>
    <row r="2173" spans="1:16" s="16" customFormat="1" ht="13.5" customHeight="1">
      <c r="A2173" s="162" t="s">
        <v>1942</v>
      </c>
      <c r="B2173" s="162" t="s">
        <v>91</v>
      </c>
      <c r="C2173" s="162" t="s">
        <v>250</v>
      </c>
      <c r="D2173" s="16" t="s">
        <v>1943</v>
      </c>
      <c r="E2173" s="163" t="s">
        <v>1944</v>
      </c>
      <c r="F2173" s="162" t="s">
        <v>1313</v>
      </c>
      <c r="G2173" s="164">
        <v>2</v>
      </c>
      <c r="H2173" s="165"/>
      <c r="I2173" s="165">
        <f>ROUND(G2173*H2173,2)</f>
        <v>0</v>
      </c>
      <c r="J2173" s="166">
        <v>0</v>
      </c>
      <c r="K2173" s="164">
        <f>G2173*J2173</f>
        <v>0</v>
      </c>
      <c r="L2173" s="166">
        <v>0</v>
      </c>
      <c r="M2173" s="164">
        <f>G2173*L2173</f>
        <v>0</v>
      </c>
      <c r="N2173" s="187" t="s">
        <v>2203</v>
      </c>
      <c r="O2173" s="167">
        <v>4</v>
      </c>
      <c r="P2173" s="16" t="s">
        <v>96</v>
      </c>
    </row>
    <row r="2174" spans="4:18" s="16" customFormat="1" ht="15.75" customHeight="1">
      <c r="D2174" s="168"/>
      <c r="E2174" s="168" t="s">
        <v>1294</v>
      </c>
      <c r="G2174" s="169"/>
      <c r="P2174" s="168" t="s">
        <v>96</v>
      </c>
      <c r="Q2174" s="168" t="s">
        <v>89</v>
      </c>
      <c r="R2174" s="168" t="s">
        <v>98</v>
      </c>
    </row>
    <row r="2175" spans="4:18" s="16" customFormat="1" ht="15.75" customHeight="1">
      <c r="D2175" s="168"/>
      <c r="E2175" s="168" t="s">
        <v>1295</v>
      </c>
      <c r="G2175" s="169"/>
      <c r="P2175" s="168" t="s">
        <v>96</v>
      </c>
      <c r="Q2175" s="168" t="s">
        <v>89</v>
      </c>
      <c r="R2175" s="168" t="s">
        <v>98</v>
      </c>
    </row>
    <row r="2176" spans="4:18" s="16" customFormat="1" ht="15.75" customHeight="1">
      <c r="D2176" s="168"/>
      <c r="E2176" s="168" t="s">
        <v>1839</v>
      </c>
      <c r="G2176" s="169"/>
      <c r="P2176" s="168" t="s">
        <v>96</v>
      </c>
      <c r="Q2176" s="168" t="s">
        <v>89</v>
      </c>
      <c r="R2176" s="168" t="s">
        <v>98</v>
      </c>
    </row>
    <row r="2177" spans="4:18" s="16" customFormat="1" ht="15.75" customHeight="1">
      <c r="D2177" s="170"/>
      <c r="E2177" s="170" t="s">
        <v>96</v>
      </c>
      <c r="G2177" s="171">
        <v>2</v>
      </c>
      <c r="P2177" s="170" t="s">
        <v>96</v>
      </c>
      <c r="Q2177" s="170" t="s">
        <v>96</v>
      </c>
      <c r="R2177" s="170" t="s">
        <v>98</v>
      </c>
    </row>
    <row r="2178" spans="4:18" s="16" customFormat="1" ht="15.75" customHeight="1">
      <c r="D2178" s="172"/>
      <c r="E2178" s="172" t="s">
        <v>101</v>
      </c>
      <c r="G2178" s="173">
        <v>2</v>
      </c>
      <c r="P2178" s="172" t="s">
        <v>96</v>
      </c>
      <c r="Q2178" s="172" t="s">
        <v>102</v>
      </c>
      <c r="R2178" s="172" t="s">
        <v>98</v>
      </c>
    </row>
    <row r="2179" spans="1:16" s="16" customFormat="1" ht="24" customHeight="1">
      <c r="A2179" s="162" t="s">
        <v>1945</v>
      </c>
      <c r="B2179" s="162" t="s">
        <v>91</v>
      </c>
      <c r="C2179" s="162" t="s">
        <v>250</v>
      </c>
      <c r="D2179" s="16" t="s">
        <v>1946</v>
      </c>
      <c r="E2179" s="163" t="s">
        <v>1947</v>
      </c>
      <c r="F2179" s="162" t="s">
        <v>1313</v>
      </c>
      <c r="G2179" s="164">
        <v>1</v>
      </c>
      <c r="H2179" s="165"/>
      <c r="I2179" s="165">
        <f>ROUND(G2179*H2179,2)</f>
        <v>0</v>
      </c>
      <c r="J2179" s="166">
        <v>0</v>
      </c>
      <c r="K2179" s="164">
        <f>G2179*J2179</f>
        <v>0</v>
      </c>
      <c r="L2179" s="166">
        <v>0</v>
      </c>
      <c r="M2179" s="164">
        <f>G2179*L2179</f>
        <v>0</v>
      </c>
      <c r="N2179" s="187" t="s">
        <v>2203</v>
      </c>
      <c r="O2179" s="167">
        <v>4</v>
      </c>
      <c r="P2179" s="16" t="s">
        <v>96</v>
      </c>
    </row>
    <row r="2180" spans="4:18" s="16" customFormat="1" ht="15.75" customHeight="1">
      <c r="D2180" s="168"/>
      <c r="E2180" s="168" t="s">
        <v>1294</v>
      </c>
      <c r="G2180" s="169"/>
      <c r="P2180" s="168" t="s">
        <v>96</v>
      </c>
      <c r="Q2180" s="168" t="s">
        <v>89</v>
      </c>
      <c r="R2180" s="168" t="s">
        <v>98</v>
      </c>
    </row>
    <row r="2181" spans="4:18" s="16" customFormat="1" ht="15.75" customHeight="1">
      <c r="D2181" s="168"/>
      <c r="E2181" s="168" t="s">
        <v>1295</v>
      </c>
      <c r="G2181" s="169"/>
      <c r="P2181" s="168" t="s">
        <v>96</v>
      </c>
      <c r="Q2181" s="168" t="s">
        <v>89</v>
      </c>
      <c r="R2181" s="168" t="s">
        <v>98</v>
      </c>
    </row>
    <row r="2182" spans="4:18" s="16" customFormat="1" ht="15.75" customHeight="1">
      <c r="D2182" s="168"/>
      <c r="E2182" s="168" t="s">
        <v>1839</v>
      </c>
      <c r="G2182" s="169"/>
      <c r="P2182" s="168" t="s">
        <v>96</v>
      </c>
      <c r="Q2182" s="168" t="s">
        <v>89</v>
      </c>
      <c r="R2182" s="168" t="s">
        <v>98</v>
      </c>
    </row>
    <row r="2183" spans="4:18" s="16" customFormat="1" ht="15.75" customHeight="1">
      <c r="D2183" s="170"/>
      <c r="E2183" s="170" t="s">
        <v>89</v>
      </c>
      <c r="G2183" s="171">
        <v>1</v>
      </c>
      <c r="P2183" s="170" t="s">
        <v>96</v>
      </c>
      <c r="Q2183" s="170" t="s">
        <v>96</v>
      </c>
      <c r="R2183" s="170" t="s">
        <v>98</v>
      </c>
    </row>
    <row r="2184" spans="4:18" s="16" customFormat="1" ht="15.75" customHeight="1">
      <c r="D2184" s="172"/>
      <c r="E2184" s="172" t="s">
        <v>101</v>
      </c>
      <c r="G2184" s="173">
        <v>1</v>
      </c>
      <c r="P2184" s="172" t="s">
        <v>96</v>
      </c>
      <c r="Q2184" s="172" t="s">
        <v>102</v>
      </c>
      <c r="R2184" s="172" t="s">
        <v>98</v>
      </c>
    </row>
    <row r="2185" spans="1:16" s="16" customFormat="1" ht="13.5" customHeight="1">
      <c r="A2185" s="162" t="s">
        <v>1948</v>
      </c>
      <c r="B2185" s="162" t="s">
        <v>91</v>
      </c>
      <c r="C2185" s="162" t="s">
        <v>250</v>
      </c>
      <c r="D2185" s="16" t="s">
        <v>1949</v>
      </c>
      <c r="E2185" s="163" t="s">
        <v>1950</v>
      </c>
      <c r="F2185" s="162" t="s">
        <v>1313</v>
      </c>
      <c r="G2185" s="164">
        <v>0</v>
      </c>
      <c r="H2185" s="165"/>
      <c r="I2185" s="165">
        <f>ROUND(G2185*H2185,2)</f>
        <v>0</v>
      </c>
      <c r="J2185" s="166">
        <v>0</v>
      </c>
      <c r="K2185" s="164">
        <f>G2185*J2185</f>
        <v>0</v>
      </c>
      <c r="L2185" s="166">
        <v>0</v>
      </c>
      <c r="M2185" s="164">
        <f>G2185*L2185</f>
        <v>0</v>
      </c>
      <c r="N2185" s="187" t="s">
        <v>2203</v>
      </c>
      <c r="O2185" s="167">
        <v>4</v>
      </c>
      <c r="P2185" s="16" t="s">
        <v>96</v>
      </c>
    </row>
    <row r="2186" spans="4:18" s="16" customFormat="1" ht="15.75" customHeight="1">
      <c r="D2186" s="168"/>
      <c r="E2186" s="168" t="s">
        <v>1294</v>
      </c>
      <c r="G2186" s="169"/>
      <c r="P2186" s="168" t="s">
        <v>96</v>
      </c>
      <c r="Q2186" s="168" t="s">
        <v>89</v>
      </c>
      <c r="R2186" s="168" t="s">
        <v>98</v>
      </c>
    </row>
    <row r="2187" spans="4:18" s="16" customFormat="1" ht="15.75" customHeight="1">
      <c r="D2187" s="168"/>
      <c r="E2187" s="168" t="s">
        <v>1295</v>
      </c>
      <c r="G2187" s="169"/>
      <c r="P2187" s="168" t="s">
        <v>96</v>
      </c>
      <c r="Q2187" s="168" t="s">
        <v>89</v>
      </c>
      <c r="R2187" s="168" t="s">
        <v>98</v>
      </c>
    </row>
    <row r="2188" spans="4:18" s="16" customFormat="1" ht="15.75" customHeight="1">
      <c r="D2188" s="168"/>
      <c r="E2188" s="168" t="s">
        <v>1839</v>
      </c>
      <c r="G2188" s="169"/>
      <c r="P2188" s="168" t="s">
        <v>96</v>
      </c>
      <c r="Q2188" s="168" t="s">
        <v>89</v>
      </c>
      <c r="R2188" s="168" t="s">
        <v>98</v>
      </c>
    </row>
    <row r="2189" spans="4:18" s="16" customFormat="1" ht="15.75" customHeight="1">
      <c r="D2189" s="170"/>
      <c r="E2189" s="170" t="s">
        <v>88</v>
      </c>
      <c r="G2189" s="171">
        <v>0</v>
      </c>
      <c r="P2189" s="170" t="s">
        <v>96</v>
      </c>
      <c r="Q2189" s="170" t="s">
        <v>96</v>
      </c>
      <c r="R2189" s="170" t="s">
        <v>98</v>
      </c>
    </row>
    <row r="2190" spans="4:18" s="16" customFormat="1" ht="15.75" customHeight="1">
      <c r="D2190" s="172"/>
      <c r="E2190" s="172" t="s">
        <v>101</v>
      </c>
      <c r="G2190" s="173">
        <v>0</v>
      </c>
      <c r="P2190" s="172" t="s">
        <v>96</v>
      </c>
      <c r="Q2190" s="172" t="s">
        <v>102</v>
      </c>
      <c r="R2190" s="172" t="s">
        <v>98</v>
      </c>
    </row>
    <row r="2191" spans="1:16" s="16" customFormat="1" ht="24" customHeight="1">
      <c r="A2191" s="162" t="s">
        <v>1951</v>
      </c>
      <c r="B2191" s="162" t="s">
        <v>91</v>
      </c>
      <c r="C2191" s="162" t="s">
        <v>250</v>
      </c>
      <c r="D2191" s="16" t="s">
        <v>1952</v>
      </c>
      <c r="E2191" s="163" t="s">
        <v>1829</v>
      </c>
      <c r="F2191" s="162" t="s">
        <v>1814</v>
      </c>
      <c r="G2191" s="164">
        <v>1047.65</v>
      </c>
      <c r="H2191" s="165"/>
      <c r="I2191" s="165">
        <f>ROUND(G2191*H2191,2)</f>
        <v>0</v>
      </c>
      <c r="J2191" s="166">
        <v>0</v>
      </c>
      <c r="K2191" s="164">
        <f>G2191*J2191</f>
        <v>0</v>
      </c>
      <c r="L2191" s="166">
        <v>0</v>
      </c>
      <c r="M2191" s="164">
        <f>G2191*L2191</f>
        <v>0</v>
      </c>
      <c r="N2191" s="187" t="s">
        <v>2203</v>
      </c>
      <c r="O2191" s="167">
        <v>16</v>
      </c>
      <c r="P2191" s="16" t="s">
        <v>96</v>
      </c>
    </row>
    <row r="2192" spans="4:18" s="16" customFormat="1" ht="15.75" customHeight="1">
      <c r="D2192" s="168"/>
      <c r="E2192" s="168" t="s">
        <v>225</v>
      </c>
      <c r="G2192" s="169"/>
      <c r="P2192" s="168" t="s">
        <v>96</v>
      </c>
      <c r="Q2192" s="168" t="s">
        <v>89</v>
      </c>
      <c r="R2192" s="168" t="s">
        <v>98</v>
      </c>
    </row>
    <row r="2193" spans="4:18" s="16" customFormat="1" ht="15.75" customHeight="1">
      <c r="D2193" s="168"/>
      <c r="E2193" s="168" t="s">
        <v>1830</v>
      </c>
      <c r="G2193" s="169"/>
      <c r="P2193" s="168" t="s">
        <v>96</v>
      </c>
      <c r="Q2193" s="168" t="s">
        <v>89</v>
      </c>
      <c r="R2193" s="168" t="s">
        <v>98</v>
      </c>
    </row>
    <row r="2194" spans="4:18" s="16" customFormat="1" ht="15.75" customHeight="1">
      <c r="D2194" s="170"/>
      <c r="E2194" s="170" t="s">
        <v>1953</v>
      </c>
      <c r="G2194" s="171">
        <v>783.15</v>
      </c>
      <c r="P2194" s="170" t="s">
        <v>96</v>
      </c>
      <c r="Q2194" s="170" t="s">
        <v>96</v>
      </c>
      <c r="R2194" s="170" t="s">
        <v>98</v>
      </c>
    </row>
    <row r="2195" spans="4:18" s="16" customFormat="1" ht="15.75" customHeight="1">
      <c r="D2195" s="170"/>
      <c r="E2195" s="170" t="s">
        <v>1954</v>
      </c>
      <c r="G2195" s="171">
        <v>264.5</v>
      </c>
      <c r="P2195" s="170" t="s">
        <v>96</v>
      </c>
      <c r="Q2195" s="170" t="s">
        <v>96</v>
      </c>
      <c r="R2195" s="170" t="s">
        <v>98</v>
      </c>
    </row>
    <row r="2196" spans="4:18" s="16" customFormat="1" ht="15.75" customHeight="1">
      <c r="D2196" s="172"/>
      <c r="E2196" s="172" t="s">
        <v>101</v>
      </c>
      <c r="G2196" s="173">
        <v>1047.65</v>
      </c>
      <c r="P2196" s="172" t="s">
        <v>96</v>
      </c>
      <c r="Q2196" s="172" t="s">
        <v>102</v>
      </c>
      <c r="R2196" s="172" t="s">
        <v>98</v>
      </c>
    </row>
    <row r="2197" spans="1:16" s="16" customFormat="1" ht="13.5" customHeight="1">
      <c r="A2197" s="162" t="s">
        <v>1955</v>
      </c>
      <c r="B2197" s="162" t="s">
        <v>91</v>
      </c>
      <c r="C2197" s="162" t="s">
        <v>1809</v>
      </c>
      <c r="D2197" s="16" t="s">
        <v>1956</v>
      </c>
      <c r="E2197" s="163" t="s">
        <v>1957</v>
      </c>
      <c r="F2197" s="162" t="s">
        <v>301</v>
      </c>
      <c r="G2197" s="164">
        <v>15.95</v>
      </c>
      <c r="H2197" s="165"/>
      <c r="I2197" s="165">
        <f>ROUND(G2197*H2197,2)</f>
        <v>0</v>
      </c>
      <c r="J2197" s="166">
        <v>5E-05</v>
      </c>
      <c r="K2197" s="164">
        <f>G2197*J2197</f>
        <v>0.0007975</v>
      </c>
      <c r="L2197" s="166">
        <v>0.001</v>
      </c>
      <c r="M2197" s="164">
        <f>G2197*L2197</f>
        <v>0.01595</v>
      </c>
      <c r="N2197" s="187" t="s">
        <v>2203</v>
      </c>
      <c r="O2197" s="167">
        <v>16</v>
      </c>
      <c r="P2197" s="16" t="s">
        <v>96</v>
      </c>
    </row>
    <row r="2198" spans="4:18" s="16" customFormat="1" ht="15.75" customHeight="1">
      <c r="D2198" s="168"/>
      <c r="E2198" s="168" t="s">
        <v>240</v>
      </c>
      <c r="G2198" s="169"/>
      <c r="P2198" s="168" t="s">
        <v>96</v>
      </c>
      <c r="Q2198" s="168" t="s">
        <v>89</v>
      </c>
      <c r="R2198" s="168" t="s">
        <v>98</v>
      </c>
    </row>
    <row r="2199" spans="4:18" s="16" customFormat="1" ht="15.75" customHeight="1">
      <c r="D2199" s="170"/>
      <c r="E2199" s="170" t="s">
        <v>1958</v>
      </c>
      <c r="G2199" s="171">
        <v>15.95</v>
      </c>
      <c r="P2199" s="170" t="s">
        <v>96</v>
      </c>
      <c r="Q2199" s="170" t="s">
        <v>96</v>
      </c>
      <c r="R2199" s="170" t="s">
        <v>98</v>
      </c>
    </row>
    <row r="2200" spans="4:18" s="16" customFormat="1" ht="15.75" customHeight="1">
      <c r="D2200" s="172"/>
      <c r="E2200" s="172" t="s">
        <v>101</v>
      </c>
      <c r="G2200" s="173">
        <v>15.95</v>
      </c>
      <c r="P2200" s="172" t="s">
        <v>96</v>
      </c>
      <c r="Q2200" s="172" t="s">
        <v>102</v>
      </c>
      <c r="R2200" s="172" t="s">
        <v>98</v>
      </c>
    </row>
    <row r="2201" spans="1:16" s="16" customFormat="1" ht="13.5" customHeight="1">
      <c r="A2201" s="162" t="s">
        <v>1959</v>
      </c>
      <c r="B2201" s="162" t="s">
        <v>91</v>
      </c>
      <c r="C2201" s="162" t="s">
        <v>1809</v>
      </c>
      <c r="D2201" s="16" t="s">
        <v>1960</v>
      </c>
      <c r="E2201" s="163" t="s">
        <v>1961</v>
      </c>
      <c r="F2201" s="162" t="s">
        <v>1814</v>
      </c>
      <c r="G2201" s="164">
        <v>6910.54</v>
      </c>
      <c r="H2201" s="165"/>
      <c r="I2201" s="165">
        <f>ROUND(G2201*H2201,2)</f>
        <v>0</v>
      </c>
      <c r="J2201" s="166">
        <v>5E-05</v>
      </c>
      <c r="K2201" s="164">
        <f>G2201*J2201</f>
        <v>0.34552700000000003</v>
      </c>
      <c r="L2201" s="166">
        <v>0.001</v>
      </c>
      <c r="M2201" s="164">
        <f>G2201*L2201</f>
        <v>6.91054</v>
      </c>
      <c r="N2201" s="187" t="s">
        <v>2203</v>
      </c>
      <c r="O2201" s="167">
        <v>16</v>
      </c>
      <c r="P2201" s="16" t="s">
        <v>96</v>
      </c>
    </row>
    <row r="2202" spans="4:18" s="16" customFormat="1" ht="15.75" customHeight="1">
      <c r="D2202" s="168"/>
      <c r="E2202" s="168" t="s">
        <v>240</v>
      </c>
      <c r="G2202" s="169"/>
      <c r="P2202" s="168" t="s">
        <v>96</v>
      </c>
      <c r="Q2202" s="168" t="s">
        <v>89</v>
      </c>
      <c r="R2202" s="168" t="s">
        <v>98</v>
      </c>
    </row>
    <row r="2203" spans="4:18" s="16" customFormat="1" ht="15.75" customHeight="1">
      <c r="D2203" s="168"/>
      <c r="E2203" s="168" t="s">
        <v>1962</v>
      </c>
      <c r="G2203" s="169"/>
      <c r="P2203" s="168" t="s">
        <v>96</v>
      </c>
      <c r="Q2203" s="168" t="s">
        <v>89</v>
      </c>
      <c r="R2203" s="168" t="s">
        <v>98</v>
      </c>
    </row>
    <row r="2204" spans="4:18" s="16" customFormat="1" ht="15.75" customHeight="1">
      <c r="D2204" s="170"/>
      <c r="E2204" s="170" t="s">
        <v>1963</v>
      </c>
      <c r="G2204" s="171">
        <v>3300.04</v>
      </c>
      <c r="P2204" s="170" t="s">
        <v>96</v>
      </c>
      <c r="Q2204" s="170" t="s">
        <v>96</v>
      </c>
      <c r="R2204" s="170" t="s">
        <v>98</v>
      </c>
    </row>
    <row r="2205" spans="4:18" s="16" customFormat="1" ht="15.75" customHeight="1">
      <c r="D2205" s="170"/>
      <c r="E2205" s="170" t="s">
        <v>1964</v>
      </c>
      <c r="G2205" s="171">
        <v>3610.5</v>
      </c>
      <c r="P2205" s="170" t="s">
        <v>96</v>
      </c>
      <c r="Q2205" s="170" t="s">
        <v>96</v>
      </c>
      <c r="R2205" s="170" t="s">
        <v>98</v>
      </c>
    </row>
    <row r="2206" spans="4:18" s="16" customFormat="1" ht="15.75" customHeight="1">
      <c r="D2206" s="172"/>
      <c r="E2206" s="172" t="s">
        <v>101</v>
      </c>
      <c r="G2206" s="173">
        <v>6910.54</v>
      </c>
      <c r="P2206" s="172" t="s">
        <v>96</v>
      </c>
      <c r="Q2206" s="172" t="s">
        <v>102</v>
      </c>
      <c r="R2206" s="172" t="s">
        <v>98</v>
      </c>
    </row>
    <row r="2207" spans="1:16" s="16" customFormat="1" ht="24" customHeight="1">
      <c r="A2207" s="162" t="s">
        <v>1965</v>
      </c>
      <c r="B2207" s="162" t="s">
        <v>91</v>
      </c>
      <c r="C2207" s="162" t="s">
        <v>1809</v>
      </c>
      <c r="D2207" s="16" t="s">
        <v>1966</v>
      </c>
      <c r="E2207" s="163" t="s">
        <v>1967</v>
      </c>
      <c r="F2207" s="162" t="s">
        <v>253</v>
      </c>
      <c r="G2207" s="164">
        <v>1</v>
      </c>
      <c r="H2207" s="165"/>
      <c r="I2207" s="165">
        <f>ROUND(G2207*H2207,2)</f>
        <v>0</v>
      </c>
      <c r="J2207" s="166">
        <v>5E-05</v>
      </c>
      <c r="K2207" s="164">
        <f>G2207*J2207</f>
        <v>5E-05</v>
      </c>
      <c r="L2207" s="166">
        <v>0.001</v>
      </c>
      <c r="M2207" s="164">
        <f>G2207*L2207</f>
        <v>0.001</v>
      </c>
      <c r="N2207" s="187" t="s">
        <v>2203</v>
      </c>
      <c r="O2207" s="167">
        <v>16</v>
      </c>
      <c r="P2207" s="16" t="s">
        <v>96</v>
      </c>
    </row>
    <row r="2208" spans="4:18" s="16" customFormat="1" ht="15.75" customHeight="1">
      <c r="D2208" s="168"/>
      <c r="E2208" s="168" t="s">
        <v>225</v>
      </c>
      <c r="G2208" s="169"/>
      <c r="P2208" s="168" t="s">
        <v>96</v>
      </c>
      <c r="Q2208" s="168" t="s">
        <v>89</v>
      </c>
      <c r="R2208" s="168" t="s">
        <v>98</v>
      </c>
    </row>
    <row r="2209" spans="4:18" s="16" customFormat="1" ht="15.75" customHeight="1">
      <c r="D2209" s="170"/>
      <c r="E2209" s="170" t="s">
        <v>254</v>
      </c>
      <c r="G2209" s="171">
        <v>1</v>
      </c>
      <c r="P2209" s="170" t="s">
        <v>96</v>
      </c>
      <c r="Q2209" s="170" t="s">
        <v>96</v>
      </c>
      <c r="R2209" s="170" t="s">
        <v>98</v>
      </c>
    </row>
    <row r="2210" spans="4:18" s="16" customFormat="1" ht="15.75" customHeight="1">
      <c r="D2210" s="172"/>
      <c r="E2210" s="172" t="s">
        <v>101</v>
      </c>
      <c r="G2210" s="173">
        <v>1</v>
      </c>
      <c r="P2210" s="172" t="s">
        <v>96</v>
      </c>
      <c r="Q2210" s="172" t="s">
        <v>102</v>
      </c>
      <c r="R2210" s="172" t="s">
        <v>98</v>
      </c>
    </row>
    <row r="2211" spans="1:16" s="16" customFormat="1" ht="13.5" customHeight="1">
      <c r="A2211" s="162" t="s">
        <v>1968</v>
      </c>
      <c r="B2211" s="162" t="s">
        <v>91</v>
      </c>
      <c r="C2211" s="162" t="s">
        <v>1809</v>
      </c>
      <c r="D2211" s="16" t="s">
        <v>1969</v>
      </c>
      <c r="E2211" s="163" t="s">
        <v>1970</v>
      </c>
      <c r="F2211" s="162" t="s">
        <v>41</v>
      </c>
      <c r="G2211" s="164">
        <v>74240.244</v>
      </c>
      <c r="H2211" s="165"/>
      <c r="I2211" s="165">
        <f>ROUND(G2211*H2211,2)</f>
        <v>0</v>
      </c>
      <c r="J2211" s="166">
        <v>0</v>
      </c>
      <c r="K2211" s="164">
        <f>G2211*J2211</f>
        <v>0</v>
      </c>
      <c r="L2211" s="166">
        <v>0</v>
      </c>
      <c r="M2211" s="164">
        <f>G2211*L2211</f>
        <v>0</v>
      </c>
      <c r="N2211" s="187" t="s">
        <v>2202</v>
      </c>
      <c r="O2211" s="167">
        <v>16</v>
      </c>
      <c r="P2211" s="16" t="s">
        <v>96</v>
      </c>
    </row>
    <row r="2212" spans="2:16" s="134" customFormat="1" ht="12.75" customHeight="1">
      <c r="B2212" s="139" t="s">
        <v>49</v>
      </c>
      <c r="D2212" s="140" t="s">
        <v>1971</v>
      </c>
      <c r="E2212" s="140" t="s">
        <v>1972</v>
      </c>
      <c r="I2212" s="141">
        <f>SUM(I2213:I2224)</f>
        <v>0</v>
      </c>
      <c r="K2212" s="142">
        <f>SUM(K2213:K2224)</f>
        <v>5.358313</v>
      </c>
      <c r="M2212" s="142">
        <f>SUM(M2213:M2224)</f>
        <v>0</v>
      </c>
      <c r="P2212" s="140" t="s">
        <v>89</v>
      </c>
    </row>
    <row r="2213" spans="1:16" s="16" customFormat="1" ht="24" customHeight="1">
      <c r="A2213" s="162" t="s">
        <v>1973</v>
      </c>
      <c r="B2213" s="162" t="s">
        <v>91</v>
      </c>
      <c r="C2213" s="162" t="s">
        <v>1971</v>
      </c>
      <c r="D2213" s="16" t="s">
        <v>1974</v>
      </c>
      <c r="E2213" s="163" t="s">
        <v>1975</v>
      </c>
      <c r="F2213" s="162" t="s">
        <v>95</v>
      </c>
      <c r="G2213" s="164">
        <v>191.3</v>
      </c>
      <c r="H2213" s="165"/>
      <c r="I2213" s="165">
        <f>ROUND(G2213*H2213,2)</f>
        <v>0</v>
      </c>
      <c r="J2213" s="166">
        <v>0.00392</v>
      </c>
      <c r="K2213" s="164">
        <f>G2213*J2213</f>
        <v>0.749896</v>
      </c>
      <c r="L2213" s="166">
        <v>0</v>
      </c>
      <c r="M2213" s="164">
        <f>G2213*L2213</f>
        <v>0</v>
      </c>
      <c r="N2213" s="187" t="s">
        <v>2203</v>
      </c>
      <c r="O2213" s="167">
        <v>16</v>
      </c>
      <c r="P2213" s="16" t="s">
        <v>96</v>
      </c>
    </row>
    <row r="2214" spans="4:18" s="16" customFormat="1" ht="15.75" customHeight="1">
      <c r="D2214" s="168"/>
      <c r="E2214" s="168" t="s">
        <v>191</v>
      </c>
      <c r="G2214" s="169"/>
      <c r="P2214" s="168" t="s">
        <v>96</v>
      </c>
      <c r="Q2214" s="168" t="s">
        <v>89</v>
      </c>
      <c r="R2214" s="168" t="s">
        <v>98</v>
      </c>
    </row>
    <row r="2215" spans="4:18" s="16" customFormat="1" ht="15.75" customHeight="1">
      <c r="D2215" s="168"/>
      <c r="E2215" s="168" t="s">
        <v>1976</v>
      </c>
      <c r="G2215" s="169"/>
      <c r="P2215" s="168" t="s">
        <v>96</v>
      </c>
      <c r="Q2215" s="168" t="s">
        <v>89</v>
      </c>
      <c r="R2215" s="168" t="s">
        <v>98</v>
      </c>
    </row>
    <row r="2216" spans="4:18" s="16" customFormat="1" ht="15.75" customHeight="1">
      <c r="D2216" s="168"/>
      <c r="E2216" s="168" t="s">
        <v>1977</v>
      </c>
      <c r="G2216" s="169"/>
      <c r="P2216" s="168" t="s">
        <v>96</v>
      </c>
      <c r="Q2216" s="168" t="s">
        <v>89</v>
      </c>
      <c r="R2216" s="168" t="s">
        <v>98</v>
      </c>
    </row>
    <row r="2217" spans="4:18" s="16" customFormat="1" ht="15.75" customHeight="1">
      <c r="D2217" s="170"/>
      <c r="E2217" s="170" t="s">
        <v>1978</v>
      </c>
      <c r="G2217" s="171">
        <v>191.3</v>
      </c>
      <c r="P2217" s="170" t="s">
        <v>96</v>
      </c>
      <c r="Q2217" s="170" t="s">
        <v>96</v>
      </c>
      <c r="R2217" s="170" t="s">
        <v>98</v>
      </c>
    </row>
    <row r="2218" spans="4:18" s="16" customFormat="1" ht="15.75" customHeight="1">
      <c r="D2218" s="172"/>
      <c r="E2218" s="172" t="s">
        <v>101</v>
      </c>
      <c r="G2218" s="173">
        <v>191.3</v>
      </c>
      <c r="P2218" s="172" t="s">
        <v>96</v>
      </c>
      <c r="Q2218" s="172" t="s">
        <v>102</v>
      </c>
      <c r="R2218" s="172" t="s">
        <v>98</v>
      </c>
    </row>
    <row r="2219" spans="1:16" s="16" customFormat="1" ht="34.5" customHeight="1">
      <c r="A2219" s="174" t="s">
        <v>1979</v>
      </c>
      <c r="B2219" s="174" t="s">
        <v>327</v>
      </c>
      <c r="C2219" s="174" t="s">
        <v>328</v>
      </c>
      <c r="D2219" s="175" t="s">
        <v>1980</v>
      </c>
      <c r="E2219" s="176" t="s">
        <v>1981</v>
      </c>
      <c r="F2219" s="174" t="s">
        <v>95</v>
      </c>
      <c r="G2219" s="177">
        <v>229.56</v>
      </c>
      <c r="H2219" s="178"/>
      <c r="I2219" s="178">
        <f aca="true" t="shared" si="15" ref="I2219:I2224">ROUND(G2219*H2219,2)</f>
        <v>0</v>
      </c>
      <c r="J2219" s="179">
        <v>0.0118</v>
      </c>
      <c r="K2219" s="177">
        <f aca="true" t="shared" si="16" ref="K2219:K2224">G2219*J2219</f>
        <v>2.708808</v>
      </c>
      <c r="L2219" s="179">
        <v>0</v>
      </c>
      <c r="M2219" s="177">
        <f aca="true" t="shared" si="17" ref="M2219:M2224">G2219*L2219</f>
        <v>0</v>
      </c>
      <c r="N2219" s="187" t="s">
        <v>2203</v>
      </c>
      <c r="O2219" s="180">
        <v>32</v>
      </c>
      <c r="P2219" s="175" t="s">
        <v>96</v>
      </c>
    </row>
    <row r="2220" spans="1:16" s="16" customFormat="1" ht="13.5" customHeight="1">
      <c r="A2220" s="162" t="s">
        <v>1982</v>
      </c>
      <c r="B2220" s="162" t="s">
        <v>91</v>
      </c>
      <c r="C2220" s="162" t="s">
        <v>1971</v>
      </c>
      <c r="D2220" s="16" t="s">
        <v>1983</v>
      </c>
      <c r="E2220" s="163" t="s">
        <v>1984</v>
      </c>
      <c r="F2220" s="162" t="s">
        <v>95</v>
      </c>
      <c r="G2220" s="164">
        <v>191.3</v>
      </c>
      <c r="H2220" s="165"/>
      <c r="I2220" s="165">
        <f t="shared" si="15"/>
        <v>0</v>
      </c>
      <c r="J2220" s="166">
        <v>0</v>
      </c>
      <c r="K2220" s="164">
        <f t="shared" si="16"/>
        <v>0</v>
      </c>
      <c r="L2220" s="166">
        <v>0</v>
      </c>
      <c r="M2220" s="164">
        <f t="shared" si="17"/>
        <v>0</v>
      </c>
      <c r="N2220" s="187" t="s">
        <v>2202</v>
      </c>
      <c r="O2220" s="167">
        <v>16</v>
      </c>
      <c r="P2220" s="16" t="s">
        <v>96</v>
      </c>
    </row>
    <row r="2221" spans="1:16" s="16" customFormat="1" ht="13.5" customHeight="1">
      <c r="A2221" s="162" t="s">
        <v>1985</v>
      </c>
      <c r="B2221" s="162" t="s">
        <v>91</v>
      </c>
      <c r="C2221" s="162" t="s">
        <v>1971</v>
      </c>
      <c r="D2221" s="16" t="s">
        <v>1986</v>
      </c>
      <c r="E2221" s="163" t="s">
        <v>1987</v>
      </c>
      <c r="F2221" s="162" t="s">
        <v>95</v>
      </c>
      <c r="G2221" s="164">
        <v>191.3</v>
      </c>
      <c r="H2221" s="165"/>
      <c r="I2221" s="165">
        <f t="shared" si="15"/>
        <v>0</v>
      </c>
      <c r="J2221" s="166">
        <v>0.0003</v>
      </c>
      <c r="K2221" s="164">
        <f t="shared" si="16"/>
        <v>0.05739</v>
      </c>
      <c r="L2221" s="166">
        <v>0</v>
      </c>
      <c r="M2221" s="164">
        <f t="shared" si="17"/>
        <v>0</v>
      </c>
      <c r="N2221" s="187" t="s">
        <v>2202</v>
      </c>
      <c r="O2221" s="167">
        <v>16</v>
      </c>
      <c r="P2221" s="16" t="s">
        <v>96</v>
      </c>
    </row>
    <row r="2222" spans="1:16" s="16" customFormat="1" ht="13.5" customHeight="1">
      <c r="A2222" s="162" t="s">
        <v>1988</v>
      </c>
      <c r="B2222" s="162" t="s">
        <v>91</v>
      </c>
      <c r="C2222" s="162" t="s">
        <v>1971</v>
      </c>
      <c r="D2222" s="16" t="s">
        <v>1989</v>
      </c>
      <c r="E2222" s="163" t="s">
        <v>1990</v>
      </c>
      <c r="F2222" s="162" t="s">
        <v>95</v>
      </c>
      <c r="G2222" s="164">
        <v>191.3</v>
      </c>
      <c r="H2222" s="165"/>
      <c r="I2222" s="165">
        <f t="shared" si="15"/>
        <v>0</v>
      </c>
      <c r="J2222" s="166">
        <v>0.0077</v>
      </c>
      <c r="K2222" s="164">
        <f t="shared" si="16"/>
        <v>1.4730100000000002</v>
      </c>
      <c r="L2222" s="166">
        <v>0</v>
      </c>
      <c r="M2222" s="164">
        <f t="shared" si="17"/>
        <v>0</v>
      </c>
      <c r="N2222" s="187" t="s">
        <v>2202</v>
      </c>
      <c r="O2222" s="167">
        <v>16</v>
      </c>
      <c r="P2222" s="16" t="s">
        <v>96</v>
      </c>
    </row>
    <row r="2223" spans="1:16" s="16" customFormat="1" ht="24" customHeight="1">
      <c r="A2223" s="162" t="s">
        <v>1991</v>
      </c>
      <c r="B2223" s="162" t="s">
        <v>91</v>
      </c>
      <c r="C2223" s="162" t="s">
        <v>1971</v>
      </c>
      <c r="D2223" s="16" t="s">
        <v>1992</v>
      </c>
      <c r="E2223" s="163" t="s">
        <v>1993</v>
      </c>
      <c r="F2223" s="162" t="s">
        <v>95</v>
      </c>
      <c r="G2223" s="164">
        <v>191.3</v>
      </c>
      <c r="H2223" s="165"/>
      <c r="I2223" s="165">
        <f t="shared" si="15"/>
        <v>0</v>
      </c>
      <c r="J2223" s="166">
        <v>0.00193</v>
      </c>
      <c r="K2223" s="164">
        <f t="shared" si="16"/>
        <v>0.369209</v>
      </c>
      <c r="L2223" s="166">
        <v>0</v>
      </c>
      <c r="M2223" s="164">
        <f t="shared" si="17"/>
        <v>0</v>
      </c>
      <c r="N2223" s="187" t="s">
        <v>2202</v>
      </c>
      <c r="O2223" s="167">
        <v>16</v>
      </c>
      <c r="P2223" s="16" t="s">
        <v>96</v>
      </c>
    </row>
    <row r="2224" spans="1:16" s="16" customFormat="1" ht="13.5" customHeight="1">
      <c r="A2224" s="162" t="s">
        <v>1994</v>
      </c>
      <c r="B2224" s="162" t="s">
        <v>91</v>
      </c>
      <c r="C2224" s="162" t="s">
        <v>1971</v>
      </c>
      <c r="D2224" s="16" t="s">
        <v>1995</v>
      </c>
      <c r="E2224" s="163" t="s">
        <v>1996</v>
      </c>
      <c r="F2224" s="162" t="s">
        <v>41</v>
      </c>
      <c r="G2224" s="164">
        <v>2042.701</v>
      </c>
      <c r="H2224" s="165"/>
      <c r="I2224" s="165">
        <f t="shared" si="15"/>
        <v>0</v>
      </c>
      <c r="J2224" s="166">
        <v>0</v>
      </c>
      <c r="K2224" s="164">
        <f t="shared" si="16"/>
        <v>0</v>
      </c>
      <c r="L2224" s="166">
        <v>0</v>
      </c>
      <c r="M2224" s="164">
        <f t="shared" si="17"/>
        <v>0</v>
      </c>
      <c r="N2224" s="187" t="s">
        <v>2202</v>
      </c>
      <c r="O2224" s="167">
        <v>16</v>
      </c>
      <c r="P2224" s="16" t="s">
        <v>96</v>
      </c>
    </row>
    <row r="2225" spans="2:16" s="134" customFormat="1" ht="12.75" customHeight="1">
      <c r="B2225" s="139" t="s">
        <v>49</v>
      </c>
      <c r="D2225" s="140" t="s">
        <v>1997</v>
      </c>
      <c r="E2225" s="140" t="s">
        <v>1998</v>
      </c>
      <c r="I2225" s="141">
        <f>SUM(I2226:I2239)</f>
        <v>0</v>
      </c>
      <c r="K2225" s="142">
        <f>SUM(K2226:K2239)</f>
        <v>63.271300000000004</v>
      </c>
      <c r="M2225" s="142">
        <f>SUM(M2226:M2239)</f>
        <v>0</v>
      </c>
      <c r="P2225" s="140" t="s">
        <v>89</v>
      </c>
    </row>
    <row r="2226" spans="1:16" s="16" customFormat="1" ht="24" customHeight="1">
      <c r="A2226" s="162" t="s">
        <v>1999</v>
      </c>
      <c r="B2226" s="162" t="s">
        <v>91</v>
      </c>
      <c r="C2226" s="162" t="s">
        <v>1997</v>
      </c>
      <c r="D2226" s="16" t="s">
        <v>2000</v>
      </c>
      <c r="E2226" s="163" t="s">
        <v>2001</v>
      </c>
      <c r="F2226" s="162" t="s">
        <v>95</v>
      </c>
      <c r="G2226" s="164">
        <v>115.1</v>
      </c>
      <c r="H2226" s="165"/>
      <c r="I2226" s="165">
        <f>ROUND(G2226*H2226,2)</f>
        <v>0</v>
      </c>
      <c r="J2226" s="166">
        <v>0.07654</v>
      </c>
      <c r="K2226" s="164">
        <f>G2226*J2226</f>
        <v>8.809754</v>
      </c>
      <c r="L2226" s="166">
        <v>0</v>
      </c>
      <c r="M2226" s="164">
        <f>G2226*L2226</f>
        <v>0</v>
      </c>
      <c r="N2226" s="187" t="s">
        <v>2202</v>
      </c>
      <c r="O2226" s="167">
        <v>16</v>
      </c>
      <c r="P2226" s="16" t="s">
        <v>96</v>
      </c>
    </row>
    <row r="2227" spans="4:18" s="16" customFormat="1" ht="15.75" customHeight="1">
      <c r="D2227" s="170"/>
      <c r="E2227" s="170" t="s">
        <v>2002</v>
      </c>
      <c r="G2227" s="171">
        <v>115.1</v>
      </c>
      <c r="P2227" s="170" t="s">
        <v>96</v>
      </c>
      <c r="Q2227" s="170" t="s">
        <v>96</v>
      </c>
      <c r="R2227" s="170" t="s">
        <v>98</v>
      </c>
    </row>
    <row r="2228" spans="4:18" s="16" customFormat="1" ht="15.75" customHeight="1">
      <c r="D2228" s="172"/>
      <c r="E2228" s="172" t="s">
        <v>101</v>
      </c>
      <c r="G2228" s="173">
        <v>115.1</v>
      </c>
      <c r="N2228" s="187"/>
      <c r="P2228" s="172" t="s">
        <v>96</v>
      </c>
      <c r="Q2228" s="172" t="s">
        <v>102</v>
      </c>
      <c r="R2228" s="172" t="s">
        <v>98</v>
      </c>
    </row>
    <row r="2229" spans="1:16" s="16" customFormat="1" ht="13.5" customHeight="1">
      <c r="A2229" s="162" t="s">
        <v>2003</v>
      </c>
      <c r="B2229" s="162" t="s">
        <v>91</v>
      </c>
      <c r="C2229" s="162" t="s">
        <v>1997</v>
      </c>
      <c r="D2229" s="16" t="s">
        <v>2004</v>
      </c>
      <c r="E2229" s="163" t="s">
        <v>2005</v>
      </c>
      <c r="F2229" s="162" t="s">
        <v>95</v>
      </c>
      <c r="G2229" s="164">
        <v>675.24</v>
      </c>
      <c r="H2229" s="165"/>
      <c r="I2229" s="165">
        <f>ROUND(G2229*H2229,2)</f>
        <v>0</v>
      </c>
      <c r="J2229" s="166">
        <v>0.0201</v>
      </c>
      <c r="K2229" s="164">
        <f>G2229*J2229</f>
        <v>13.572324</v>
      </c>
      <c r="L2229" s="166">
        <v>0</v>
      </c>
      <c r="M2229" s="164">
        <f>G2229*L2229</f>
        <v>0</v>
      </c>
      <c r="N2229" s="187" t="s">
        <v>2203</v>
      </c>
      <c r="O2229" s="167">
        <v>16</v>
      </c>
      <c r="P2229" s="16" t="s">
        <v>96</v>
      </c>
    </row>
    <row r="2230" spans="4:18" s="16" customFormat="1" ht="15.75" customHeight="1">
      <c r="D2230" s="168"/>
      <c r="E2230" s="168" t="s">
        <v>191</v>
      </c>
      <c r="G2230" s="169"/>
      <c r="P2230" s="168" t="s">
        <v>96</v>
      </c>
      <c r="Q2230" s="168" t="s">
        <v>89</v>
      </c>
      <c r="R2230" s="168" t="s">
        <v>98</v>
      </c>
    </row>
    <row r="2231" spans="4:18" s="16" customFormat="1" ht="15.75" customHeight="1">
      <c r="D2231" s="168"/>
      <c r="E2231" s="168" t="s">
        <v>2006</v>
      </c>
      <c r="G2231" s="169"/>
      <c r="P2231" s="168" t="s">
        <v>96</v>
      </c>
      <c r="Q2231" s="168" t="s">
        <v>89</v>
      </c>
      <c r="R2231" s="168" t="s">
        <v>98</v>
      </c>
    </row>
    <row r="2232" spans="4:18" s="16" customFormat="1" ht="15.75" customHeight="1">
      <c r="D2232" s="168"/>
      <c r="E2232" s="168" t="s">
        <v>2007</v>
      </c>
      <c r="G2232" s="169"/>
      <c r="P2232" s="168" t="s">
        <v>96</v>
      </c>
      <c r="Q2232" s="168" t="s">
        <v>89</v>
      </c>
      <c r="R2232" s="168" t="s">
        <v>98</v>
      </c>
    </row>
    <row r="2233" spans="4:18" s="16" customFormat="1" ht="15.75" customHeight="1">
      <c r="D2233" s="168"/>
      <c r="E2233" s="168" t="s">
        <v>2008</v>
      </c>
      <c r="G2233" s="169"/>
      <c r="P2233" s="168" t="s">
        <v>96</v>
      </c>
      <c r="Q2233" s="168" t="s">
        <v>89</v>
      </c>
      <c r="R2233" s="168" t="s">
        <v>98</v>
      </c>
    </row>
    <row r="2234" spans="4:18" s="16" customFormat="1" ht="15.75" customHeight="1">
      <c r="D2234" s="170"/>
      <c r="E2234" s="170" t="s">
        <v>2009</v>
      </c>
      <c r="G2234" s="171">
        <v>675.24</v>
      </c>
      <c r="P2234" s="170" t="s">
        <v>96</v>
      </c>
      <c r="Q2234" s="170" t="s">
        <v>96</v>
      </c>
      <c r="R2234" s="170" t="s">
        <v>98</v>
      </c>
    </row>
    <row r="2235" spans="4:18" s="16" customFormat="1" ht="15.75" customHeight="1">
      <c r="D2235" s="172"/>
      <c r="E2235" s="172" t="s">
        <v>101</v>
      </c>
      <c r="G2235" s="173">
        <v>675.24</v>
      </c>
      <c r="P2235" s="172" t="s">
        <v>96</v>
      </c>
      <c r="Q2235" s="172" t="s">
        <v>102</v>
      </c>
      <c r="R2235" s="172" t="s">
        <v>98</v>
      </c>
    </row>
    <row r="2236" spans="1:16" s="16" customFormat="1" ht="24" customHeight="1">
      <c r="A2236" s="174" t="s">
        <v>2010</v>
      </c>
      <c r="B2236" s="174" t="s">
        <v>327</v>
      </c>
      <c r="C2236" s="174" t="s">
        <v>328</v>
      </c>
      <c r="D2236" s="175" t="s">
        <v>2011</v>
      </c>
      <c r="E2236" s="176" t="s">
        <v>2012</v>
      </c>
      <c r="F2236" s="174" t="s">
        <v>177</v>
      </c>
      <c r="G2236" s="177">
        <v>40.514</v>
      </c>
      <c r="H2236" s="178"/>
      <c r="I2236" s="178">
        <f>ROUND(G2236*H2236,2)</f>
        <v>0</v>
      </c>
      <c r="J2236" s="179">
        <v>1</v>
      </c>
      <c r="K2236" s="177">
        <f>G2236*J2236</f>
        <v>40.514</v>
      </c>
      <c r="L2236" s="179">
        <v>0</v>
      </c>
      <c r="M2236" s="177">
        <f>G2236*L2236</f>
        <v>0</v>
      </c>
      <c r="N2236" s="187" t="s">
        <v>2203</v>
      </c>
      <c r="O2236" s="180">
        <v>32</v>
      </c>
      <c r="P2236" s="175" t="s">
        <v>96</v>
      </c>
    </row>
    <row r="2237" spans="1:16" s="16" customFormat="1" ht="13.5" customHeight="1">
      <c r="A2237" s="162" t="s">
        <v>2013</v>
      </c>
      <c r="B2237" s="162" t="s">
        <v>91</v>
      </c>
      <c r="C2237" s="162" t="s">
        <v>208</v>
      </c>
      <c r="D2237" s="16" t="s">
        <v>2014</v>
      </c>
      <c r="E2237" s="163" t="s">
        <v>2015</v>
      </c>
      <c r="F2237" s="162" t="s">
        <v>95</v>
      </c>
      <c r="G2237" s="164">
        <v>1250.74</v>
      </c>
      <c r="H2237" s="165"/>
      <c r="I2237" s="165">
        <f>ROUND(G2237*H2237,2)</f>
        <v>0</v>
      </c>
      <c r="J2237" s="166">
        <v>0.0003</v>
      </c>
      <c r="K2237" s="164">
        <f>G2237*J2237</f>
        <v>0.37522199999999994</v>
      </c>
      <c r="L2237" s="166">
        <v>0</v>
      </c>
      <c r="M2237" s="164">
        <f>G2237*L2237</f>
        <v>0</v>
      </c>
      <c r="N2237" s="187" t="s">
        <v>2202</v>
      </c>
      <c r="O2237" s="167">
        <v>16</v>
      </c>
      <c r="P2237" s="16" t="s">
        <v>96</v>
      </c>
    </row>
    <row r="2238" spans="1:16" s="16" customFormat="1" ht="13.5" customHeight="1">
      <c r="A2238" s="162" t="s">
        <v>2016</v>
      </c>
      <c r="B2238" s="162" t="s">
        <v>91</v>
      </c>
      <c r="C2238" s="162" t="s">
        <v>1997</v>
      </c>
      <c r="D2238" s="16" t="s">
        <v>2017</v>
      </c>
      <c r="E2238" s="163" t="s">
        <v>2018</v>
      </c>
      <c r="F2238" s="162" t="s">
        <v>95</v>
      </c>
      <c r="G2238" s="164">
        <v>1250.74</v>
      </c>
      <c r="H2238" s="165"/>
      <c r="I2238" s="165">
        <f>ROUND(G2238*H2238,2)</f>
        <v>0</v>
      </c>
      <c r="J2238" s="166">
        <v>0</v>
      </c>
      <c r="K2238" s="164">
        <f>G2238*J2238</f>
        <v>0</v>
      </c>
      <c r="L2238" s="166">
        <v>0</v>
      </c>
      <c r="M2238" s="164">
        <f>G2238*L2238</f>
        <v>0</v>
      </c>
      <c r="N2238" s="187" t="s">
        <v>2202</v>
      </c>
      <c r="O2238" s="167">
        <v>16</v>
      </c>
      <c r="P2238" s="16" t="s">
        <v>96</v>
      </c>
    </row>
    <row r="2239" spans="1:16" s="16" customFormat="1" ht="13.5" customHeight="1">
      <c r="A2239" s="162" t="s">
        <v>2019</v>
      </c>
      <c r="B2239" s="162" t="s">
        <v>91</v>
      </c>
      <c r="C2239" s="162" t="s">
        <v>1997</v>
      </c>
      <c r="D2239" s="16" t="s">
        <v>2020</v>
      </c>
      <c r="E2239" s="163" t="s">
        <v>2021</v>
      </c>
      <c r="F2239" s="162" t="s">
        <v>41</v>
      </c>
      <c r="G2239" s="164">
        <v>8140.744</v>
      </c>
      <c r="H2239" s="165"/>
      <c r="I2239" s="165">
        <f>ROUND(G2239*H2239,2)</f>
        <v>0</v>
      </c>
      <c r="J2239" s="166">
        <v>0</v>
      </c>
      <c r="K2239" s="164">
        <f>G2239*J2239</f>
        <v>0</v>
      </c>
      <c r="L2239" s="166">
        <v>0</v>
      </c>
      <c r="M2239" s="164">
        <f>G2239*L2239</f>
        <v>0</v>
      </c>
      <c r="N2239" s="187" t="s">
        <v>2202</v>
      </c>
      <c r="O2239" s="167">
        <v>16</v>
      </c>
      <c r="P2239" s="16" t="s">
        <v>96</v>
      </c>
    </row>
    <row r="2240" spans="2:16" s="134" customFormat="1" ht="12.75" customHeight="1">
      <c r="B2240" s="139" t="s">
        <v>49</v>
      </c>
      <c r="D2240" s="140" t="s">
        <v>2022</v>
      </c>
      <c r="E2240" s="140" t="s">
        <v>2023</v>
      </c>
      <c r="I2240" s="141">
        <f>SUM(I2241:I2256)</f>
        <v>0</v>
      </c>
      <c r="K2240" s="142">
        <f>SUM(K2241:K2256)</f>
        <v>38.04316125</v>
      </c>
      <c r="M2240" s="142">
        <f>SUM(M2241:M2256)</f>
        <v>17.356499999999997</v>
      </c>
      <c r="P2240" s="140" t="s">
        <v>89</v>
      </c>
    </row>
    <row r="2241" spans="1:16" s="16" customFormat="1" ht="13.5" customHeight="1">
      <c r="A2241" s="162" t="s">
        <v>2024</v>
      </c>
      <c r="B2241" s="162" t="s">
        <v>91</v>
      </c>
      <c r="C2241" s="162" t="s">
        <v>2022</v>
      </c>
      <c r="D2241" s="16" t="s">
        <v>2025</v>
      </c>
      <c r="E2241" s="163" t="s">
        <v>2026</v>
      </c>
      <c r="F2241" s="162" t="s">
        <v>95</v>
      </c>
      <c r="G2241" s="164">
        <v>1157.1</v>
      </c>
      <c r="H2241" s="165"/>
      <c r="I2241" s="165">
        <f>ROUND(G2241*H2241,2)</f>
        <v>0</v>
      </c>
      <c r="J2241" s="166">
        <v>0</v>
      </c>
      <c r="K2241" s="164">
        <f>G2241*J2241</f>
        <v>0</v>
      </c>
      <c r="L2241" s="166">
        <v>0.015</v>
      </c>
      <c r="M2241" s="164">
        <f>G2241*L2241</f>
        <v>17.356499999999997</v>
      </c>
      <c r="N2241" s="187" t="s">
        <v>2202</v>
      </c>
      <c r="O2241" s="167">
        <v>16</v>
      </c>
      <c r="P2241" s="16" t="s">
        <v>96</v>
      </c>
    </row>
    <row r="2242" spans="4:18" s="16" customFormat="1" ht="15.75" customHeight="1">
      <c r="D2242" s="168"/>
      <c r="E2242" s="168" t="s">
        <v>191</v>
      </c>
      <c r="G2242" s="169"/>
      <c r="P2242" s="168" t="s">
        <v>96</v>
      </c>
      <c r="Q2242" s="168" t="s">
        <v>89</v>
      </c>
      <c r="R2242" s="168" t="s">
        <v>98</v>
      </c>
    </row>
    <row r="2243" spans="4:18" s="16" customFormat="1" ht="15.75" customHeight="1">
      <c r="D2243" s="168"/>
      <c r="E2243" s="168" t="s">
        <v>2027</v>
      </c>
      <c r="G2243" s="169"/>
      <c r="P2243" s="168" t="s">
        <v>96</v>
      </c>
      <c r="Q2243" s="168" t="s">
        <v>89</v>
      </c>
      <c r="R2243" s="168" t="s">
        <v>98</v>
      </c>
    </row>
    <row r="2244" spans="4:18" s="16" customFormat="1" ht="15.75" customHeight="1">
      <c r="D2244" s="170"/>
      <c r="E2244" s="170" t="s">
        <v>2028</v>
      </c>
      <c r="G2244" s="171">
        <v>1157.1</v>
      </c>
      <c r="P2244" s="170" t="s">
        <v>96</v>
      </c>
      <c r="Q2244" s="170" t="s">
        <v>96</v>
      </c>
      <c r="R2244" s="170" t="s">
        <v>98</v>
      </c>
    </row>
    <row r="2245" spans="4:18" s="16" customFormat="1" ht="15.75" customHeight="1">
      <c r="D2245" s="172"/>
      <c r="E2245" s="172" t="s">
        <v>101</v>
      </c>
      <c r="G2245" s="173">
        <v>1157.1</v>
      </c>
      <c r="P2245" s="172" t="s">
        <v>96</v>
      </c>
      <c r="Q2245" s="172" t="s">
        <v>102</v>
      </c>
      <c r="R2245" s="172" t="s">
        <v>98</v>
      </c>
    </row>
    <row r="2246" spans="1:16" s="16" customFormat="1" ht="45" customHeight="1">
      <c r="A2246" s="174" t="s">
        <v>2029</v>
      </c>
      <c r="B2246" s="174" t="s">
        <v>327</v>
      </c>
      <c r="C2246" s="174" t="s">
        <v>328</v>
      </c>
      <c r="D2246" s="175" t="s">
        <v>2030</v>
      </c>
      <c r="E2246" s="176" t="s">
        <v>2031</v>
      </c>
      <c r="F2246" s="174" t="s">
        <v>95</v>
      </c>
      <c r="G2246" s="177">
        <v>2114.275</v>
      </c>
      <c r="H2246" s="178"/>
      <c r="I2246" s="178">
        <f>ROUND(G2246*H2246,2)</f>
        <v>0</v>
      </c>
      <c r="J2246" s="179">
        <v>0.00735</v>
      </c>
      <c r="K2246" s="177">
        <f>G2246*J2246</f>
        <v>15.53992125</v>
      </c>
      <c r="L2246" s="179">
        <v>0</v>
      </c>
      <c r="M2246" s="177">
        <f>G2246*L2246</f>
        <v>0</v>
      </c>
      <c r="N2246" s="187" t="s">
        <v>2203</v>
      </c>
      <c r="O2246" s="180">
        <v>32</v>
      </c>
      <c r="P2246" s="175" t="s">
        <v>96</v>
      </c>
    </row>
    <row r="2247" spans="1:16" s="16" customFormat="1" ht="24" customHeight="1">
      <c r="A2247" s="162" t="s">
        <v>2032</v>
      </c>
      <c r="B2247" s="162" t="s">
        <v>91</v>
      </c>
      <c r="C2247" s="162" t="s">
        <v>2022</v>
      </c>
      <c r="D2247" s="16" t="s">
        <v>2033</v>
      </c>
      <c r="E2247" s="163" t="s">
        <v>2034</v>
      </c>
      <c r="F2247" s="162" t="s">
        <v>95</v>
      </c>
      <c r="G2247" s="164">
        <v>1838.5</v>
      </c>
      <c r="H2247" s="165"/>
      <c r="I2247" s="165">
        <f>ROUND(G2247*H2247,2)</f>
        <v>0</v>
      </c>
      <c r="J2247" s="166">
        <v>0.01109</v>
      </c>
      <c r="K2247" s="164">
        <f>G2247*J2247</f>
        <v>20.388965</v>
      </c>
      <c r="L2247" s="166">
        <v>0</v>
      </c>
      <c r="M2247" s="164">
        <f>G2247*L2247</f>
        <v>0</v>
      </c>
      <c r="N2247" s="187" t="s">
        <v>2203</v>
      </c>
      <c r="O2247" s="167">
        <v>16</v>
      </c>
      <c r="P2247" s="16" t="s">
        <v>96</v>
      </c>
    </row>
    <row r="2248" spans="4:18" s="16" customFormat="1" ht="15.75" customHeight="1">
      <c r="D2248" s="168"/>
      <c r="E2248" s="168" t="s">
        <v>191</v>
      </c>
      <c r="G2248" s="169"/>
      <c r="P2248" s="168" t="s">
        <v>96</v>
      </c>
      <c r="Q2248" s="168" t="s">
        <v>89</v>
      </c>
      <c r="R2248" s="168" t="s">
        <v>98</v>
      </c>
    </row>
    <row r="2249" spans="4:18" s="16" customFormat="1" ht="15.75" customHeight="1">
      <c r="D2249" s="168"/>
      <c r="E2249" s="168" t="s">
        <v>2035</v>
      </c>
      <c r="G2249" s="169"/>
      <c r="P2249" s="168" t="s">
        <v>96</v>
      </c>
      <c r="Q2249" s="168" t="s">
        <v>89</v>
      </c>
      <c r="R2249" s="168" t="s">
        <v>98</v>
      </c>
    </row>
    <row r="2250" spans="4:18" s="16" customFormat="1" ht="15.75" customHeight="1">
      <c r="D2250" s="168"/>
      <c r="E2250" s="168" t="s">
        <v>2036</v>
      </c>
      <c r="G2250" s="169"/>
      <c r="P2250" s="168" t="s">
        <v>96</v>
      </c>
      <c r="Q2250" s="168" t="s">
        <v>89</v>
      </c>
      <c r="R2250" s="168" t="s">
        <v>98</v>
      </c>
    </row>
    <row r="2251" spans="4:18" s="16" customFormat="1" ht="15.75" customHeight="1">
      <c r="D2251" s="170"/>
      <c r="E2251" s="170" t="s">
        <v>2037</v>
      </c>
      <c r="G2251" s="171">
        <v>1838.5</v>
      </c>
      <c r="P2251" s="170" t="s">
        <v>96</v>
      </c>
      <c r="Q2251" s="170" t="s">
        <v>96</v>
      </c>
      <c r="R2251" s="170" t="s">
        <v>98</v>
      </c>
    </row>
    <row r="2252" spans="4:18" s="16" customFormat="1" ht="15.75" customHeight="1">
      <c r="D2252" s="172"/>
      <c r="E2252" s="172" t="s">
        <v>101</v>
      </c>
      <c r="G2252" s="173">
        <v>1838.5</v>
      </c>
      <c r="P2252" s="172" t="s">
        <v>96</v>
      </c>
      <c r="Q2252" s="172" t="s">
        <v>102</v>
      </c>
      <c r="R2252" s="172" t="s">
        <v>98</v>
      </c>
    </row>
    <row r="2253" spans="1:16" s="16" customFormat="1" ht="13.5" customHeight="1">
      <c r="A2253" s="162" t="s">
        <v>2038</v>
      </c>
      <c r="B2253" s="162" t="s">
        <v>91</v>
      </c>
      <c r="C2253" s="162" t="s">
        <v>2022</v>
      </c>
      <c r="D2253" s="16" t="s">
        <v>2039</v>
      </c>
      <c r="E2253" s="163" t="s">
        <v>2040</v>
      </c>
      <c r="F2253" s="162" t="s">
        <v>95</v>
      </c>
      <c r="G2253" s="164">
        <v>1838.5</v>
      </c>
      <c r="H2253" s="165"/>
      <c r="I2253" s="165">
        <f>ROUND(G2253*H2253,2)</f>
        <v>0</v>
      </c>
      <c r="J2253" s="166">
        <v>0.00048</v>
      </c>
      <c r="K2253" s="164">
        <f>G2253*J2253</f>
        <v>0.88248</v>
      </c>
      <c r="L2253" s="166">
        <v>0</v>
      </c>
      <c r="M2253" s="164">
        <f>G2253*L2253</f>
        <v>0</v>
      </c>
      <c r="N2253" s="187" t="s">
        <v>2202</v>
      </c>
      <c r="O2253" s="167">
        <v>16</v>
      </c>
      <c r="P2253" s="16" t="s">
        <v>96</v>
      </c>
    </row>
    <row r="2254" spans="1:16" s="16" customFormat="1" ht="13.5" customHeight="1">
      <c r="A2254" s="162" t="s">
        <v>2041</v>
      </c>
      <c r="B2254" s="162" t="s">
        <v>91</v>
      </c>
      <c r="C2254" s="162" t="s">
        <v>2022</v>
      </c>
      <c r="D2254" s="16" t="s">
        <v>2042</v>
      </c>
      <c r="E2254" s="163" t="s">
        <v>2043</v>
      </c>
      <c r="F2254" s="162" t="s">
        <v>95</v>
      </c>
      <c r="G2254" s="164">
        <v>1838.5</v>
      </c>
      <c r="H2254" s="165"/>
      <c r="I2254" s="165">
        <f>ROUND(G2254*H2254,2)</f>
        <v>0</v>
      </c>
      <c r="J2254" s="166">
        <v>0.00048</v>
      </c>
      <c r="K2254" s="164">
        <f>G2254*J2254</f>
        <v>0.88248</v>
      </c>
      <c r="L2254" s="166">
        <v>0</v>
      </c>
      <c r="M2254" s="164">
        <f>G2254*L2254</f>
        <v>0</v>
      </c>
      <c r="N2254" s="187" t="s">
        <v>2202</v>
      </c>
      <c r="O2254" s="167">
        <v>16</v>
      </c>
      <c r="P2254" s="16" t="s">
        <v>96</v>
      </c>
    </row>
    <row r="2255" spans="1:16" s="16" customFormat="1" ht="13.5" customHeight="1">
      <c r="A2255" s="162" t="s">
        <v>2044</v>
      </c>
      <c r="B2255" s="162" t="s">
        <v>91</v>
      </c>
      <c r="C2255" s="162" t="s">
        <v>2022</v>
      </c>
      <c r="D2255" s="16" t="s">
        <v>2045</v>
      </c>
      <c r="E2255" s="163" t="s">
        <v>2046</v>
      </c>
      <c r="F2255" s="162" t="s">
        <v>95</v>
      </c>
      <c r="G2255" s="164">
        <v>1838.5</v>
      </c>
      <c r="H2255" s="165"/>
      <c r="I2255" s="165">
        <f>ROUND(G2255*H2255,2)</f>
        <v>0</v>
      </c>
      <c r="J2255" s="166">
        <v>0.00019</v>
      </c>
      <c r="K2255" s="164">
        <f>G2255*J2255</f>
        <v>0.34931500000000004</v>
      </c>
      <c r="L2255" s="166">
        <v>0</v>
      </c>
      <c r="M2255" s="164">
        <f>G2255*L2255</f>
        <v>0</v>
      </c>
      <c r="N2255" s="187" t="s">
        <v>2202</v>
      </c>
      <c r="O2255" s="167">
        <v>16</v>
      </c>
      <c r="P2255" s="16" t="s">
        <v>96</v>
      </c>
    </row>
    <row r="2256" spans="1:16" s="16" customFormat="1" ht="13.5" customHeight="1">
      <c r="A2256" s="162" t="s">
        <v>2047</v>
      </c>
      <c r="B2256" s="162" t="s">
        <v>91</v>
      </c>
      <c r="C2256" s="162" t="s">
        <v>2022</v>
      </c>
      <c r="D2256" s="16" t="s">
        <v>2048</v>
      </c>
      <c r="E2256" s="163" t="s">
        <v>2049</v>
      </c>
      <c r="F2256" s="162" t="s">
        <v>41</v>
      </c>
      <c r="G2256" s="164">
        <v>54900.028</v>
      </c>
      <c r="H2256" s="165"/>
      <c r="I2256" s="165">
        <f>ROUND(G2256*H2256,2)</f>
        <v>0</v>
      </c>
      <c r="J2256" s="166">
        <v>0</v>
      </c>
      <c r="K2256" s="164">
        <f>G2256*J2256</f>
        <v>0</v>
      </c>
      <c r="L2256" s="166">
        <v>0</v>
      </c>
      <c r="M2256" s="164">
        <f>G2256*L2256</f>
        <v>0</v>
      </c>
      <c r="N2256" s="187" t="s">
        <v>2202</v>
      </c>
      <c r="O2256" s="167">
        <v>16</v>
      </c>
      <c r="P2256" s="16" t="s">
        <v>96</v>
      </c>
    </row>
    <row r="2257" spans="2:16" s="134" customFormat="1" ht="12.75" customHeight="1">
      <c r="B2257" s="139" t="s">
        <v>49</v>
      </c>
      <c r="D2257" s="140" t="s">
        <v>2050</v>
      </c>
      <c r="E2257" s="140" t="s">
        <v>2051</v>
      </c>
      <c r="I2257" s="141">
        <f>SUM(I2258:I2286)</f>
        <v>0</v>
      </c>
      <c r="K2257" s="142">
        <f>SUM(K2258:K2286)</f>
        <v>19.529221900000003</v>
      </c>
      <c r="M2257" s="142">
        <f>SUM(M2258:M2286)</f>
        <v>2.3588000000000005</v>
      </c>
      <c r="P2257" s="140" t="s">
        <v>89</v>
      </c>
    </row>
    <row r="2258" spans="1:16" s="16" customFormat="1" ht="13.5" customHeight="1">
      <c r="A2258" s="162" t="s">
        <v>2052</v>
      </c>
      <c r="B2258" s="162" t="s">
        <v>91</v>
      </c>
      <c r="C2258" s="162" t="s">
        <v>2050</v>
      </c>
      <c r="D2258" s="16" t="s">
        <v>2053</v>
      </c>
      <c r="E2258" s="163" t="s">
        <v>2054</v>
      </c>
      <c r="F2258" s="162" t="s">
        <v>95</v>
      </c>
      <c r="G2258" s="164">
        <v>140.3</v>
      </c>
      <c r="H2258" s="165"/>
      <c r="I2258" s="165">
        <f>ROUND(G2258*H2258,2)</f>
        <v>0</v>
      </c>
      <c r="J2258" s="166">
        <v>0.00012</v>
      </c>
      <c r="K2258" s="164">
        <f>G2258*J2258</f>
        <v>0.016836</v>
      </c>
      <c r="L2258" s="166">
        <v>0</v>
      </c>
      <c r="M2258" s="164">
        <f>G2258*L2258</f>
        <v>0</v>
      </c>
      <c r="N2258" s="187" t="s">
        <v>2203</v>
      </c>
      <c r="O2258" s="167">
        <v>16</v>
      </c>
      <c r="P2258" s="16" t="s">
        <v>96</v>
      </c>
    </row>
    <row r="2259" spans="4:18" s="16" customFormat="1" ht="15.75" customHeight="1">
      <c r="D2259" s="168"/>
      <c r="E2259" s="168" t="s">
        <v>191</v>
      </c>
      <c r="G2259" s="169"/>
      <c r="P2259" s="168" t="s">
        <v>96</v>
      </c>
      <c r="Q2259" s="168" t="s">
        <v>89</v>
      </c>
      <c r="R2259" s="168" t="s">
        <v>98</v>
      </c>
    </row>
    <row r="2260" spans="4:18" s="16" customFormat="1" ht="15.75" customHeight="1">
      <c r="D2260" s="168"/>
      <c r="E2260" s="168" t="s">
        <v>2055</v>
      </c>
      <c r="G2260" s="169"/>
      <c r="P2260" s="168" t="s">
        <v>96</v>
      </c>
      <c r="Q2260" s="168" t="s">
        <v>89</v>
      </c>
      <c r="R2260" s="168" t="s">
        <v>98</v>
      </c>
    </row>
    <row r="2261" spans="4:18" s="16" customFormat="1" ht="15.75" customHeight="1">
      <c r="D2261" s="168"/>
      <c r="E2261" s="168" t="s">
        <v>2056</v>
      </c>
      <c r="G2261" s="169"/>
      <c r="P2261" s="168" t="s">
        <v>96</v>
      </c>
      <c r="Q2261" s="168" t="s">
        <v>89</v>
      </c>
      <c r="R2261" s="168" t="s">
        <v>98</v>
      </c>
    </row>
    <row r="2262" spans="4:18" s="16" customFormat="1" ht="15.75" customHeight="1">
      <c r="D2262" s="170"/>
      <c r="E2262" s="170" t="s">
        <v>2057</v>
      </c>
      <c r="G2262" s="171">
        <v>120.7</v>
      </c>
      <c r="P2262" s="170" t="s">
        <v>96</v>
      </c>
      <c r="Q2262" s="170" t="s">
        <v>96</v>
      </c>
      <c r="R2262" s="170" t="s">
        <v>98</v>
      </c>
    </row>
    <row r="2263" spans="4:18" s="16" customFormat="1" ht="15.75" customHeight="1">
      <c r="D2263" s="170"/>
      <c r="E2263" s="170" t="s">
        <v>2058</v>
      </c>
      <c r="G2263" s="171">
        <v>19.6</v>
      </c>
      <c r="P2263" s="170" t="s">
        <v>96</v>
      </c>
      <c r="Q2263" s="170" t="s">
        <v>96</v>
      </c>
      <c r="R2263" s="170" t="s">
        <v>98</v>
      </c>
    </row>
    <row r="2264" spans="4:18" s="16" customFormat="1" ht="15.75" customHeight="1">
      <c r="D2264" s="172"/>
      <c r="E2264" s="172" t="s">
        <v>101</v>
      </c>
      <c r="G2264" s="173">
        <v>140.3</v>
      </c>
      <c r="P2264" s="172" t="s">
        <v>96</v>
      </c>
      <c r="Q2264" s="172" t="s">
        <v>102</v>
      </c>
      <c r="R2264" s="172" t="s">
        <v>98</v>
      </c>
    </row>
    <row r="2265" spans="1:16" s="16" customFormat="1" ht="24" customHeight="1">
      <c r="A2265" s="174" t="s">
        <v>2059</v>
      </c>
      <c r="B2265" s="174" t="s">
        <v>327</v>
      </c>
      <c r="C2265" s="174" t="s">
        <v>328</v>
      </c>
      <c r="D2265" s="175" t="s">
        <v>2060</v>
      </c>
      <c r="E2265" s="176" t="s">
        <v>2061</v>
      </c>
      <c r="F2265" s="174" t="s">
        <v>95</v>
      </c>
      <c r="G2265" s="177">
        <v>132.77</v>
      </c>
      <c r="H2265" s="178"/>
      <c r="I2265" s="178">
        <f>ROUND(G2265*H2265,2)</f>
        <v>0</v>
      </c>
      <c r="J2265" s="179">
        <v>0.00283</v>
      </c>
      <c r="K2265" s="177">
        <f>G2265*J2265</f>
        <v>0.37573910000000005</v>
      </c>
      <c r="L2265" s="179">
        <v>0</v>
      </c>
      <c r="M2265" s="177">
        <f>G2265*L2265</f>
        <v>0</v>
      </c>
      <c r="N2265" s="187" t="s">
        <v>2203</v>
      </c>
      <c r="O2265" s="180">
        <v>32</v>
      </c>
      <c r="P2265" s="175" t="s">
        <v>96</v>
      </c>
    </row>
    <row r="2266" spans="1:16" s="16" customFormat="1" ht="34.5" customHeight="1">
      <c r="A2266" s="174" t="s">
        <v>2062</v>
      </c>
      <c r="B2266" s="174" t="s">
        <v>327</v>
      </c>
      <c r="C2266" s="174" t="s">
        <v>328</v>
      </c>
      <c r="D2266" s="175" t="s">
        <v>2063</v>
      </c>
      <c r="E2266" s="176" t="s">
        <v>2064</v>
      </c>
      <c r="F2266" s="174" t="s">
        <v>95</v>
      </c>
      <c r="G2266" s="177">
        <v>21.56</v>
      </c>
      <c r="H2266" s="178"/>
      <c r="I2266" s="178">
        <f>ROUND(G2266*H2266,2)</f>
        <v>0</v>
      </c>
      <c r="J2266" s="179">
        <v>0.00283</v>
      </c>
      <c r="K2266" s="177">
        <f>G2266*J2266</f>
        <v>0.061014799999999994</v>
      </c>
      <c r="L2266" s="179">
        <v>0</v>
      </c>
      <c r="M2266" s="177">
        <f>G2266*L2266</f>
        <v>0</v>
      </c>
      <c r="N2266" s="187" t="s">
        <v>2203</v>
      </c>
      <c r="O2266" s="180">
        <v>32</v>
      </c>
      <c r="P2266" s="175" t="s">
        <v>96</v>
      </c>
    </row>
    <row r="2267" spans="1:16" s="16" customFormat="1" ht="13.5" customHeight="1">
      <c r="A2267" s="162" t="s">
        <v>2065</v>
      </c>
      <c r="B2267" s="162" t="s">
        <v>91</v>
      </c>
      <c r="C2267" s="162" t="s">
        <v>2050</v>
      </c>
      <c r="D2267" s="16" t="s">
        <v>2066</v>
      </c>
      <c r="E2267" s="163" t="s">
        <v>2067</v>
      </c>
      <c r="F2267" s="162" t="s">
        <v>95</v>
      </c>
      <c r="G2267" s="164">
        <v>2358.8</v>
      </c>
      <c r="H2267" s="165"/>
      <c r="I2267" s="165">
        <f>ROUND(G2267*H2267,2)</f>
        <v>0</v>
      </c>
      <c r="J2267" s="166">
        <v>0</v>
      </c>
      <c r="K2267" s="164">
        <f>G2267*J2267</f>
        <v>0</v>
      </c>
      <c r="L2267" s="166">
        <v>0.001</v>
      </c>
      <c r="M2267" s="164">
        <f>G2267*L2267</f>
        <v>2.3588000000000005</v>
      </c>
      <c r="N2267" s="187" t="s">
        <v>2203</v>
      </c>
      <c r="O2267" s="167">
        <v>16</v>
      </c>
      <c r="P2267" s="16" t="s">
        <v>96</v>
      </c>
    </row>
    <row r="2268" spans="4:18" s="16" customFormat="1" ht="15.75" customHeight="1">
      <c r="D2268" s="168"/>
      <c r="E2268" s="168" t="s">
        <v>191</v>
      </c>
      <c r="G2268" s="169"/>
      <c r="P2268" s="168" t="s">
        <v>96</v>
      </c>
      <c r="Q2268" s="168" t="s">
        <v>89</v>
      </c>
      <c r="R2268" s="168" t="s">
        <v>98</v>
      </c>
    </row>
    <row r="2269" spans="4:18" s="16" customFormat="1" ht="15.75" customHeight="1">
      <c r="D2269" s="168"/>
      <c r="E2269" s="168" t="s">
        <v>2068</v>
      </c>
      <c r="G2269" s="169"/>
      <c r="P2269" s="168" t="s">
        <v>96</v>
      </c>
      <c r="Q2269" s="168" t="s">
        <v>89</v>
      </c>
      <c r="R2269" s="168" t="s">
        <v>98</v>
      </c>
    </row>
    <row r="2270" spans="4:18" s="16" customFormat="1" ht="15.75" customHeight="1">
      <c r="D2270" s="170"/>
      <c r="E2270" s="170" t="s">
        <v>2069</v>
      </c>
      <c r="G2270" s="171">
        <v>1698.9</v>
      </c>
      <c r="P2270" s="170" t="s">
        <v>96</v>
      </c>
      <c r="Q2270" s="170" t="s">
        <v>96</v>
      </c>
      <c r="R2270" s="170" t="s">
        <v>98</v>
      </c>
    </row>
    <row r="2271" spans="4:18" s="16" customFormat="1" ht="15.75" customHeight="1">
      <c r="D2271" s="170"/>
      <c r="E2271" s="170" t="s">
        <v>2070</v>
      </c>
      <c r="G2271" s="171">
        <v>659.9</v>
      </c>
      <c r="P2271" s="170" t="s">
        <v>96</v>
      </c>
      <c r="Q2271" s="170" t="s">
        <v>96</v>
      </c>
      <c r="R2271" s="170" t="s">
        <v>98</v>
      </c>
    </row>
    <row r="2272" spans="4:18" s="16" customFormat="1" ht="15.75" customHeight="1">
      <c r="D2272" s="172"/>
      <c r="E2272" s="172" t="s">
        <v>101</v>
      </c>
      <c r="G2272" s="173">
        <v>2358.8</v>
      </c>
      <c r="P2272" s="172" t="s">
        <v>96</v>
      </c>
      <c r="Q2272" s="172" t="s">
        <v>102</v>
      </c>
      <c r="R2272" s="172" t="s">
        <v>98</v>
      </c>
    </row>
    <row r="2273" spans="1:16" s="16" customFormat="1" ht="13.5" customHeight="1">
      <c r="A2273" s="162" t="s">
        <v>2071</v>
      </c>
      <c r="B2273" s="162" t="s">
        <v>91</v>
      </c>
      <c r="C2273" s="162" t="s">
        <v>2050</v>
      </c>
      <c r="D2273" s="16" t="s">
        <v>2072</v>
      </c>
      <c r="E2273" s="163" t="s">
        <v>2073</v>
      </c>
      <c r="F2273" s="162" t="s">
        <v>95</v>
      </c>
      <c r="G2273" s="164">
        <v>1978.8</v>
      </c>
      <c r="H2273" s="165"/>
      <c r="I2273" s="165">
        <f>ROUND(G2273*H2273,2)</f>
        <v>0</v>
      </c>
      <c r="J2273" s="166">
        <v>0</v>
      </c>
      <c r="K2273" s="164">
        <f>G2273*J2273</f>
        <v>0</v>
      </c>
      <c r="L2273" s="166">
        <v>0</v>
      </c>
      <c r="M2273" s="164">
        <f>G2273*L2273</f>
        <v>0</v>
      </c>
      <c r="N2273" s="187" t="s">
        <v>2202</v>
      </c>
      <c r="O2273" s="167">
        <v>16</v>
      </c>
      <c r="P2273" s="16" t="s">
        <v>96</v>
      </c>
    </row>
    <row r="2274" spans="4:18" s="16" customFormat="1" ht="15.75" customHeight="1">
      <c r="D2274" s="170"/>
      <c r="E2274" s="170" t="s">
        <v>2074</v>
      </c>
      <c r="G2274" s="171">
        <v>1838.5</v>
      </c>
      <c r="P2274" s="170" t="s">
        <v>96</v>
      </c>
      <c r="Q2274" s="170" t="s">
        <v>96</v>
      </c>
      <c r="R2274" s="170" t="s">
        <v>98</v>
      </c>
    </row>
    <row r="2275" spans="4:18" s="16" customFormat="1" ht="15.75" customHeight="1">
      <c r="D2275" s="170"/>
      <c r="E2275" s="170" t="s">
        <v>2075</v>
      </c>
      <c r="G2275" s="171">
        <v>140.3</v>
      </c>
      <c r="P2275" s="170" t="s">
        <v>96</v>
      </c>
      <c r="Q2275" s="170" t="s">
        <v>96</v>
      </c>
      <c r="R2275" s="170" t="s">
        <v>98</v>
      </c>
    </row>
    <row r="2276" spans="4:18" s="16" customFormat="1" ht="15.75" customHeight="1">
      <c r="D2276" s="172"/>
      <c r="E2276" s="172" t="s">
        <v>101</v>
      </c>
      <c r="G2276" s="173">
        <v>1978.8</v>
      </c>
      <c r="P2276" s="172" t="s">
        <v>96</v>
      </c>
      <c r="Q2276" s="172" t="s">
        <v>102</v>
      </c>
      <c r="R2276" s="172" t="s">
        <v>98</v>
      </c>
    </row>
    <row r="2277" spans="1:16" s="16" customFormat="1" ht="13.5" customHeight="1">
      <c r="A2277" s="162" t="s">
        <v>2076</v>
      </c>
      <c r="B2277" s="162" t="s">
        <v>91</v>
      </c>
      <c r="C2277" s="162" t="s">
        <v>2050</v>
      </c>
      <c r="D2277" s="16" t="s">
        <v>2077</v>
      </c>
      <c r="E2277" s="163" t="s">
        <v>2078</v>
      </c>
      <c r="F2277" s="162" t="s">
        <v>95</v>
      </c>
      <c r="G2277" s="164">
        <v>3957.6</v>
      </c>
      <c r="H2277" s="165"/>
      <c r="I2277" s="165">
        <f>ROUND(G2277*H2277,2)</f>
        <v>0</v>
      </c>
      <c r="J2277" s="166">
        <v>0</v>
      </c>
      <c r="K2277" s="164">
        <f>G2277*J2277</f>
        <v>0</v>
      </c>
      <c r="L2277" s="166">
        <v>0</v>
      </c>
      <c r="M2277" s="164">
        <f>G2277*L2277</f>
        <v>0</v>
      </c>
      <c r="N2277" s="187" t="s">
        <v>2202</v>
      </c>
      <c r="O2277" s="167">
        <v>16</v>
      </c>
      <c r="P2277" s="16" t="s">
        <v>96</v>
      </c>
    </row>
    <row r="2278" spans="4:18" s="16" customFormat="1" ht="15.75" customHeight="1">
      <c r="D2278" s="170"/>
      <c r="E2278" s="170" t="s">
        <v>2079</v>
      </c>
      <c r="G2278" s="171">
        <v>3677</v>
      </c>
      <c r="P2278" s="170" t="s">
        <v>96</v>
      </c>
      <c r="Q2278" s="170" t="s">
        <v>96</v>
      </c>
      <c r="R2278" s="170" t="s">
        <v>98</v>
      </c>
    </row>
    <row r="2279" spans="4:18" s="16" customFormat="1" ht="15.75" customHeight="1">
      <c r="D2279" s="170"/>
      <c r="E2279" s="170" t="s">
        <v>2080</v>
      </c>
      <c r="G2279" s="171">
        <v>280.6</v>
      </c>
      <c r="P2279" s="170" t="s">
        <v>96</v>
      </c>
      <c r="Q2279" s="170" t="s">
        <v>96</v>
      </c>
      <c r="R2279" s="170" t="s">
        <v>98</v>
      </c>
    </row>
    <row r="2280" spans="4:18" s="16" customFormat="1" ht="15.75" customHeight="1">
      <c r="D2280" s="172"/>
      <c r="E2280" s="172" t="s">
        <v>101</v>
      </c>
      <c r="G2280" s="173">
        <v>3957.6</v>
      </c>
      <c r="P2280" s="172" t="s">
        <v>96</v>
      </c>
      <c r="Q2280" s="172" t="s">
        <v>102</v>
      </c>
      <c r="R2280" s="172" t="s">
        <v>98</v>
      </c>
    </row>
    <row r="2281" spans="1:16" s="16" customFormat="1" ht="13.5" customHeight="1">
      <c r="A2281" s="162" t="s">
        <v>2081</v>
      </c>
      <c r="B2281" s="162" t="s">
        <v>91</v>
      </c>
      <c r="C2281" s="162" t="s">
        <v>2050</v>
      </c>
      <c r="D2281" s="16" t="s">
        <v>2082</v>
      </c>
      <c r="E2281" s="163" t="s">
        <v>2083</v>
      </c>
      <c r="F2281" s="162" t="s">
        <v>95</v>
      </c>
      <c r="G2281" s="164">
        <v>1978.8</v>
      </c>
      <c r="H2281" s="165"/>
      <c r="I2281" s="165">
        <f>ROUND(G2281*H2281,2)</f>
        <v>0</v>
      </c>
      <c r="J2281" s="166">
        <v>0.00578</v>
      </c>
      <c r="K2281" s="164">
        <f>G2281*J2281</f>
        <v>11.437464</v>
      </c>
      <c r="L2281" s="166">
        <v>0</v>
      </c>
      <c r="M2281" s="164">
        <f>G2281*L2281</f>
        <v>0</v>
      </c>
      <c r="N2281" s="187" t="s">
        <v>2202</v>
      </c>
      <c r="O2281" s="167">
        <v>16</v>
      </c>
      <c r="P2281" s="16" t="s">
        <v>96</v>
      </c>
    </row>
    <row r="2282" spans="4:18" s="16" customFormat="1" ht="15.75" customHeight="1">
      <c r="D2282" s="170"/>
      <c r="E2282" s="170" t="s">
        <v>2074</v>
      </c>
      <c r="G2282" s="171">
        <v>1838.5</v>
      </c>
      <c r="P2282" s="170" t="s">
        <v>96</v>
      </c>
      <c r="Q2282" s="170" t="s">
        <v>96</v>
      </c>
      <c r="R2282" s="170" t="s">
        <v>98</v>
      </c>
    </row>
    <row r="2283" spans="4:18" s="16" customFormat="1" ht="15.75" customHeight="1">
      <c r="D2283" s="170"/>
      <c r="E2283" s="170" t="s">
        <v>2075</v>
      </c>
      <c r="G2283" s="171">
        <v>140.3</v>
      </c>
      <c r="P2283" s="170" t="s">
        <v>96</v>
      </c>
      <c r="Q2283" s="170" t="s">
        <v>96</v>
      </c>
      <c r="R2283" s="170" t="s">
        <v>98</v>
      </c>
    </row>
    <row r="2284" spans="4:18" s="16" customFormat="1" ht="15.75" customHeight="1">
      <c r="D2284" s="172"/>
      <c r="E2284" s="172" t="s">
        <v>101</v>
      </c>
      <c r="G2284" s="173">
        <v>1978.8</v>
      </c>
      <c r="P2284" s="172" t="s">
        <v>96</v>
      </c>
      <c r="Q2284" s="172" t="s">
        <v>102</v>
      </c>
      <c r="R2284" s="172" t="s">
        <v>98</v>
      </c>
    </row>
    <row r="2285" spans="1:16" s="16" customFormat="1" ht="24" customHeight="1">
      <c r="A2285" s="162" t="s">
        <v>2084</v>
      </c>
      <c r="B2285" s="162" t="s">
        <v>91</v>
      </c>
      <c r="C2285" s="162" t="s">
        <v>2050</v>
      </c>
      <c r="D2285" s="16" t="s">
        <v>2085</v>
      </c>
      <c r="E2285" s="163" t="s">
        <v>2086</v>
      </c>
      <c r="F2285" s="162" t="s">
        <v>95</v>
      </c>
      <c r="G2285" s="164">
        <v>3957.6</v>
      </c>
      <c r="H2285" s="165"/>
      <c r="I2285" s="165">
        <f>ROUND(G2285*H2285,2)</f>
        <v>0</v>
      </c>
      <c r="J2285" s="166">
        <v>0.00193</v>
      </c>
      <c r="K2285" s="164">
        <f>G2285*J2285</f>
        <v>7.638168</v>
      </c>
      <c r="L2285" s="166">
        <v>0</v>
      </c>
      <c r="M2285" s="164">
        <f>G2285*L2285</f>
        <v>0</v>
      </c>
      <c r="N2285" s="187" t="s">
        <v>2202</v>
      </c>
      <c r="O2285" s="167">
        <v>16</v>
      </c>
      <c r="P2285" s="16" t="s">
        <v>96</v>
      </c>
    </row>
    <row r="2286" spans="1:16" s="16" customFormat="1" ht="13.5" customHeight="1">
      <c r="A2286" s="162" t="s">
        <v>2087</v>
      </c>
      <c r="B2286" s="162" t="s">
        <v>91</v>
      </c>
      <c r="C2286" s="162" t="s">
        <v>2050</v>
      </c>
      <c r="D2286" s="16" t="s">
        <v>2088</v>
      </c>
      <c r="E2286" s="163" t="s">
        <v>2089</v>
      </c>
      <c r="F2286" s="162" t="s">
        <v>41</v>
      </c>
      <c r="G2286" s="164">
        <v>9305.588</v>
      </c>
      <c r="H2286" s="165"/>
      <c r="I2286" s="165">
        <f>ROUND(G2286*H2286,2)</f>
        <v>0</v>
      </c>
      <c r="J2286" s="166">
        <v>0</v>
      </c>
      <c r="K2286" s="164">
        <f>G2286*J2286</f>
        <v>0</v>
      </c>
      <c r="L2286" s="166">
        <v>0</v>
      </c>
      <c r="M2286" s="164">
        <f>G2286*L2286</f>
        <v>0</v>
      </c>
      <c r="N2286" s="187" t="s">
        <v>2202</v>
      </c>
      <c r="O2286" s="167">
        <v>16</v>
      </c>
      <c r="P2286" s="16" t="s">
        <v>96</v>
      </c>
    </row>
    <row r="2287" spans="2:16" s="134" customFormat="1" ht="12.75" customHeight="1">
      <c r="B2287" s="139" t="s">
        <v>49</v>
      </c>
      <c r="D2287" s="140" t="s">
        <v>2090</v>
      </c>
      <c r="E2287" s="140" t="s">
        <v>2091</v>
      </c>
      <c r="I2287" s="141">
        <f>SUM(I2288:I2303)</f>
        <v>0</v>
      </c>
      <c r="K2287" s="142">
        <f>SUM(K2288:K2303)</f>
        <v>0.49724999999999997</v>
      </c>
      <c r="M2287" s="142">
        <f>SUM(M2288:M2303)</f>
        <v>0</v>
      </c>
      <c r="P2287" s="140" t="s">
        <v>89</v>
      </c>
    </row>
    <row r="2288" spans="1:16" s="16" customFormat="1" ht="34.5" customHeight="1">
      <c r="A2288" s="162" t="s">
        <v>2092</v>
      </c>
      <c r="B2288" s="162" t="s">
        <v>91</v>
      </c>
      <c r="C2288" s="162" t="s">
        <v>250</v>
      </c>
      <c r="D2288" s="16" t="s">
        <v>2093</v>
      </c>
      <c r="E2288" s="163" t="s">
        <v>2094</v>
      </c>
      <c r="F2288" s="162" t="s">
        <v>95</v>
      </c>
      <c r="G2288" s="164">
        <v>461.7</v>
      </c>
      <c r="H2288" s="165"/>
      <c r="I2288" s="165">
        <f>ROUND(G2288*H2288,2)</f>
        <v>0</v>
      </c>
      <c r="J2288" s="166">
        <v>0</v>
      </c>
      <c r="K2288" s="164">
        <f>G2288*J2288</f>
        <v>0</v>
      </c>
      <c r="L2288" s="166">
        <v>0</v>
      </c>
      <c r="M2288" s="164">
        <f>G2288*L2288</f>
        <v>0</v>
      </c>
      <c r="N2288" s="187" t="s">
        <v>2203</v>
      </c>
      <c r="O2288" s="167">
        <v>16</v>
      </c>
      <c r="P2288" s="16" t="s">
        <v>96</v>
      </c>
    </row>
    <row r="2289" spans="4:18" s="16" customFormat="1" ht="15.75" customHeight="1">
      <c r="D2289" s="168"/>
      <c r="E2289" s="168" t="s">
        <v>191</v>
      </c>
      <c r="G2289" s="169"/>
      <c r="P2289" s="168" t="s">
        <v>96</v>
      </c>
      <c r="Q2289" s="168" t="s">
        <v>89</v>
      </c>
      <c r="R2289" s="168" t="s">
        <v>98</v>
      </c>
    </row>
    <row r="2290" spans="4:18" s="16" customFormat="1" ht="15.75" customHeight="1">
      <c r="D2290" s="168"/>
      <c r="E2290" s="168" t="s">
        <v>2095</v>
      </c>
      <c r="G2290" s="169"/>
      <c r="P2290" s="168" t="s">
        <v>96</v>
      </c>
      <c r="Q2290" s="168" t="s">
        <v>89</v>
      </c>
      <c r="R2290" s="168" t="s">
        <v>98</v>
      </c>
    </row>
    <row r="2291" spans="4:18" s="16" customFormat="1" ht="15.75" customHeight="1">
      <c r="D2291" s="168"/>
      <c r="E2291" s="168" t="s">
        <v>2096</v>
      </c>
      <c r="G2291" s="169"/>
      <c r="P2291" s="168" t="s">
        <v>96</v>
      </c>
      <c r="Q2291" s="168" t="s">
        <v>89</v>
      </c>
      <c r="R2291" s="168" t="s">
        <v>98</v>
      </c>
    </row>
    <row r="2292" spans="4:18" s="16" customFormat="1" ht="15.75" customHeight="1">
      <c r="D2292" s="168"/>
      <c r="E2292" s="168" t="s">
        <v>2097</v>
      </c>
      <c r="G2292" s="169"/>
      <c r="P2292" s="168" t="s">
        <v>96</v>
      </c>
      <c r="Q2292" s="168" t="s">
        <v>89</v>
      </c>
      <c r="R2292" s="168" t="s">
        <v>98</v>
      </c>
    </row>
    <row r="2293" spans="4:18" s="16" customFormat="1" ht="15.75" customHeight="1">
      <c r="D2293" s="168"/>
      <c r="E2293" s="168" t="s">
        <v>2098</v>
      </c>
      <c r="G2293" s="169"/>
      <c r="P2293" s="168" t="s">
        <v>96</v>
      </c>
      <c r="Q2293" s="168" t="s">
        <v>89</v>
      </c>
      <c r="R2293" s="168" t="s">
        <v>98</v>
      </c>
    </row>
    <row r="2294" spans="4:18" s="16" customFormat="1" ht="15.75" customHeight="1">
      <c r="D2294" s="168"/>
      <c r="E2294" s="168" t="s">
        <v>2099</v>
      </c>
      <c r="G2294" s="169"/>
      <c r="P2294" s="168" t="s">
        <v>96</v>
      </c>
      <c r="Q2294" s="168" t="s">
        <v>89</v>
      </c>
      <c r="R2294" s="168" t="s">
        <v>98</v>
      </c>
    </row>
    <row r="2295" spans="4:18" s="16" customFormat="1" ht="15.75" customHeight="1">
      <c r="D2295" s="170"/>
      <c r="E2295" s="170" t="s">
        <v>2100</v>
      </c>
      <c r="G2295" s="171">
        <v>461.7</v>
      </c>
      <c r="P2295" s="170" t="s">
        <v>96</v>
      </c>
      <c r="Q2295" s="170" t="s">
        <v>96</v>
      </c>
      <c r="R2295" s="170" t="s">
        <v>98</v>
      </c>
    </row>
    <row r="2296" spans="4:18" s="16" customFormat="1" ht="15.75" customHeight="1">
      <c r="D2296" s="172"/>
      <c r="E2296" s="172" t="s">
        <v>101</v>
      </c>
      <c r="G2296" s="173">
        <v>461.7</v>
      </c>
      <c r="P2296" s="172" t="s">
        <v>96</v>
      </c>
      <c r="Q2296" s="172" t="s">
        <v>102</v>
      </c>
      <c r="R2296" s="172" t="s">
        <v>98</v>
      </c>
    </row>
    <row r="2297" spans="1:16" s="16" customFormat="1" ht="24" customHeight="1">
      <c r="A2297" s="162" t="s">
        <v>2101</v>
      </c>
      <c r="B2297" s="162" t="s">
        <v>91</v>
      </c>
      <c r="C2297" s="162" t="s">
        <v>2090</v>
      </c>
      <c r="D2297" s="16" t="s">
        <v>2102</v>
      </c>
      <c r="E2297" s="163" t="s">
        <v>2103</v>
      </c>
      <c r="F2297" s="162" t="s">
        <v>95</v>
      </c>
      <c r="G2297" s="164">
        <v>16.7</v>
      </c>
      <c r="H2297" s="165"/>
      <c r="I2297" s="165">
        <f>ROUND(G2297*H2297,2)</f>
        <v>0</v>
      </c>
      <c r="J2297" s="166">
        <v>0.0075</v>
      </c>
      <c r="K2297" s="164">
        <f>G2297*J2297</f>
        <v>0.12525</v>
      </c>
      <c r="L2297" s="166">
        <v>0</v>
      </c>
      <c r="M2297" s="164">
        <f>G2297*L2297</f>
        <v>0</v>
      </c>
      <c r="N2297" s="187" t="s">
        <v>2203</v>
      </c>
      <c r="O2297" s="167">
        <v>16</v>
      </c>
      <c r="P2297" s="16" t="s">
        <v>96</v>
      </c>
    </row>
    <row r="2298" spans="1:16" s="16" customFormat="1" ht="24" customHeight="1">
      <c r="A2298" s="162" t="s">
        <v>2104</v>
      </c>
      <c r="B2298" s="162" t="s">
        <v>91</v>
      </c>
      <c r="C2298" s="162" t="s">
        <v>2090</v>
      </c>
      <c r="D2298" s="16" t="s">
        <v>2105</v>
      </c>
      <c r="E2298" s="163" t="s">
        <v>2106</v>
      </c>
      <c r="F2298" s="162" t="s">
        <v>95</v>
      </c>
      <c r="G2298" s="164">
        <v>49.6</v>
      </c>
      <c r="H2298" s="165"/>
      <c r="I2298" s="165">
        <f>ROUND(G2298*H2298,2)</f>
        <v>0</v>
      </c>
      <c r="J2298" s="166">
        <v>0.0075</v>
      </c>
      <c r="K2298" s="164">
        <f>G2298*J2298</f>
        <v>0.372</v>
      </c>
      <c r="L2298" s="166">
        <v>0</v>
      </c>
      <c r="M2298" s="164">
        <f>G2298*L2298</f>
        <v>0</v>
      </c>
      <c r="N2298" s="187" t="s">
        <v>2203</v>
      </c>
      <c r="O2298" s="167">
        <v>16</v>
      </c>
      <c r="P2298" s="16" t="s">
        <v>96</v>
      </c>
    </row>
    <row r="2299" spans="4:18" s="16" customFormat="1" ht="15.75" customHeight="1">
      <c r="D2299" s="168"/>
      <c r="E2299" s="168" t="s">
        <v>191</v>
      </c>
      <c r="G2299" s="169"/>
      <c r="P2299" s="168" t="s">
        <v>96</v>
      </c>
      <c r="Q2299" s="168" t="s">
        <v>89</v>
      </c>
      <c r="R2299" s="168" t="s">
        <v>98</v>
      </c>
    </row>
    <row r="2300" spans="4:18" s="16" customFormat="1" ht="15.75" customHeight="1">
      <c r="D2300" s="168"/>
      <c r="E2300" s="168" t="s">
        <v>2107</v>
      </c>
      <c r="G2300" s="169"/>
      <c r="P2300" s="168" t="s">
        <v>96</v>
      </c>
      <c r="Q2300" s="168" t="s">
        <v>89</v>
      </c>
      <c r="R2300" s="168" t="s">
        <v>98</v>
      </c>
    </row>
    <row r="2301" spans="4:18" s="16" customFormat="1" ht="15.75" customHeight="1">
      <c r="D2301" s="170"/>
      <c r="E2301" s="170" t="s">
        <v>2108</v>
      </c>
      <c r="G2301" s="171">
        <v>49.6</v>
      </c>
      <c r="P2301" s="170" t="s">
        <v>96</v>
      </c>
      <c r="Q2301" s="170" t="s">
        <v>96</v>
      </c>
      <c r="R2301" s="170" t="s">
        <v>98</v>
      </c>
    </row>
    <row r="2302" spans="4:18" s="16" customFormat="1" ht="15.75" customHeight="1">
      <c r="D2302" s="172"/>
      <c r="E2302" s="172" t="s">
        <v>101</v>
      </c>
      <c r="G2302" s="173">
        <v>49.6</v>
      </c>
      <c r="P2302" s="172" t="s">
        <v>96</v>
      </c>
      <c r="Q2302" s="172" t="s">
        <v>102</v>
      </c>
      <c r="R2302" s="172" t="s">
        <v>98</v>
      </c>
    </row>
    <row r="2303" spans="1:16" s="16" customFormat="1" ht="13.5" customHeight="1">
      <c r="A2303" s="162" t="s">
        <v>2109</v>
      </c>
      <c r="B2303" s="162" t="s">
        <v>91</v>
      </c>
      <c r="C2303" s="162" t="s">
        <v>2090</v>
      </c>
      <c r="D2303" s="16" t="s">
        <v>2110</v>
      </c>
      <c r="E2303" s="163" t="s">
        <v>2111</v>
      </c>
      <c r="F2303" s="162" t="s">
        <v>41</v>
      </c>
      <c r="G2303" s="164">
        <v>6127.75</v>
      </c>
      <c r="H2303" s="165"/>
      <c r="I2303" s="165">
        <f>ROUND(G2303*H2303,2)</f>
        <v>0</v>
      </c>
      <c r="J2303" s="166">
        <v>0</v>
      </c>
      <c r="K2303" s="164">
        <f>G2303*J2303</f>
        <v>0</v>
      </c>
      <c r="L2303" s="166">
        <v>0</v>
      </c>
      <c r="M2303" s="164">
        <f>G2303*L2303</f>
        <v>0</v>
      </c>
      <c r="N2303" s="187" t="s">
        <v>2202</v>
      </c>
      <c r="O2303" s="167">
        <v>16</v>
      </c>
      <c r="P2303" s="16" t="s">
        <v>96</v>
      </c>
    </row>
    <row r="2304" spans="2:16" s="134" customFormat="1" ht="12.75" customHeight="1">
      <c r="B2304" s="139" t="s">
        <v>49</v>
      </c>
      <c r="D2304" s="140" t="s">
        <v>2112</v>
      </c>
      <c r="E2304" s="140" t="s">
        <v>2113</v>
      </c>
      <c r="I2304" s="141">
        <f>SUM(I2305:I2318)</f>
        <v>0</v>
      </c>
      <c r="K2304" s="142">
        <f>SUM(K2305:K2318)</f>
        <v>16.76901016</v>
      </c>
      <c r="M2304" s="142">
        <f>SUM(M2305:M2318)</f>
        <v>0</v>
      </c>
      <c r="P2304" s="140" t="s">
        <v>89</v>
      </c>
    </row>
    <row r="2305" spans="1:16" s="16" customFormat="1" ht="13.5" customHeight="1">
      <c r="A2305" s="162" t="s">
        <v>2114</v>
      </c>
      <c r="B2305" s="162" t="s">
        <v>91</v>
      </c>
      <c r="C2305" s="162" t="s">
        <v>2112</v>
      </c>
      <c r="D2305" s="16" t="s">
        <v>2115</v>
      </c>
      <c r="E2305" s="163" t="s">
        <v>2116</v>
      </c>
      <c r="F2305" s="162" t="s">
        <v>95</v>
      </c>
      <c r="G2305" s="164">
        <v>621.506</v>
      </c>
      <c r="H2305" s="165"/>
      <c r="I2305" s="165">
        <f>ROUND(G2305*H2305,2)</f>
        <v>0</v>
      </c>
      <c r="J2305" s="166">
        <v>0.0057</v>
      </c>
      <c r="K2305" s="164">
        <f>G2305*J2305</f>
        <v>3.5425842</v>
      </c>
      <c r="L2305" s="166">
        <v>0</v>
      </c>
      <c r="M2305" s="164">
        <f>G2305*L2305</f>
        <v>0</v>
      </c>
      <c r="N2305" s="187" t="s">
        <v>2203</v>
      </c>
      <c r="O2305" s="167">
        <v>16</v>
      </c>
      <c r="P2305" s="16" t="s">
        <v>96</v>
      </c>
    </row>
    <row r="2306" spans="4:18" s="16" customFormat="1" ht="15.75" customHeight="1">
      <c r="D2306" s="168"/>
      <c r="E2306" s="168" t="s">
        <v>225</v>
      </c>
      <c r="G2306" s="169"/>
      <c r="P2306" s="168" t="s">
        <v>96</v>
      </c>
      <c r="Q2306" s="168" t="s">
        <v>89</v>
      </c>
      <c r="R2306" s="168" t="s">
        <v>98</v>
      </c>
    </row>
    <row r="2307" spans="4:18" s="16" customFormat="1" ht="15.75" customHeight="1">
      <c r="D2307" s="170"/>
      <c r="E2307" s="170" t="s">
        <v>2117</v>
      </c>
      <c r="G2307" s="171">
        <v>621.5055</v>
      </c>
      <c r="P2307" s="170" t="s">
        <v>96</v>
      </c>
      <c r="Q2307" s="170" t="s">
        <v>96</v>
      </c>
      <c r="R2307" s="170" t="s">
        <v>98</v>
      </c>
    </row>
    <row r="2308" spans="4:18" s="16" customFormat="1" ht="15.75" customHeight="1">
      <c r="D2308" s="172"/>
      <c r="E2308" s="172" t="s">
        <v>101</v>
      </c>
      <c r="G2308" s="173">
        <v>621.5055</v>
      </c>
      <c r="P2308" s="172" t="s">
        <v>96</v>
      </c>
      <c r="Q2308" s="172" t="s">
        <v>102</v>
      </c>
      <c r="R2308" s="172" t="s">
        <v>98</v>
      </c>
    </row>
    <row r="2309" spans="1:16" s="16" customFormat="1" ht="24" customHeight="1">
      <c r="A2309" s="174" t="s">
        <v>2118</v>
      </c>
      <c r="B2309" s="174" t="s">
        <v>327</v>
      </c>
      <c r="C2309" s="174" t="s">
        <v>328</v>
      </c>
      <c r="D2309" s="175" t="s">
        <v>2119</v>
      </c>
      <c r="E2309" s="176" t="s">
        <v>2120</v>
      </c>
      <c r="F2309" s="174" t="s">
        <v>95</v>
      </c>
      <c r="G2309" s="177">
        <v>714.732</v>
      </c>
      <c r="H2309" s="178"/>
      <c r="I2309" s="178">
        <f>ROUND(G2309*H2309,2)</f>
        <v>0</v>
      </c>
      <c r="J2309" s="179">
        <v>0.018</v>
      </c>
      <c r="K2309" s="177">
        <f>G2309*J2309</f>
        <v>12.865175999999998</v>
      </c>
      <c r="L2309" s="179">
        <v>0</v>
      </c>
      <c r="M2309" s="177">
        <f>G2309*L2309</f>
        <v>0</v>
      </c>
      <c r="N2309" s="187" t="s">
        <v>2203</v>
      </c>
      <c r="O2309" s="180">
        <v>32</v>
      </c>
      <c r="P2309" s="175" t="s">
        <v>96</v>
      </c>
    </row>
    <row r="2310" spans="1:16" s="16" customFormat="1" ht="13.5" customHeight="1">
      <c r="A2310" s="162" t="s">
        <v>2121</v>
      </c>
      <c r="B2310" s="162" t="s">
        <v>91</v>
      </c>
      <c r="C2310" s="162" t="s">
        <v>2112</v>
      </c>
      <c r="D2310" s="16" t="s">
        <v>2122</v>
      </c>
      <c r="E2310" s="163" t="s">
        <v>2123</v>
      </c>
      <c r="F2310" s="162" t="s">
        <v>95</v>
      </c>
      <c r="G2310" s="164">
        <v>621.506</v>
      </c>
      <c r="H2310" s="165"/>
      <c r="I2310" s="165">
        <f>ROUND(G2310*H2310,2)</f>
        <v>0</v>
      </c>
      <c r="J2310" s="166">
        <v>0</v>
      </c>
      <c r="K2310" s="164">
        <f>G2310*J2310</f>
        <v>0</v>
      </c>
      <c r="L2310" s="166">
        <v>0</v>
      </c>
      <c r="M2310" s="164">
        <f>G2310*L2310</f>
        <v>0</v>
      </c>
      <c r="N2310" s="187" t="s">
        <v>2202</v>
      </c>
      <c r="O2310" s="167">
        <v>16</v>
      </c>
      <c r="P2310" s="16" t="s">
        <v>96</v>
      </c>
    </row>
    <row r="2311" spans="1:16" s="16" customFormat="1" ht="13.5" customHeight="1">
      <c r="A2311" s="162" t="s">
        <v>2124</v>
      </c>
      <c r="B2311" s="162" t="s">
        <v>91</v>
      </c>
      <c r="C2311" s="162" t="s">
        <v>2112</v>
      </c>
      <c r="D2311" s="16" t="s">
        <v>2125</v>
      </c>
      <c r="E2311" s="163" t="s">
        <v>2126</v>
      </c>
      <c r="F2311" s="162" t="s">
        <v>95</v>
      </c>
      <c r="G2311" s="164">
        <v>621.506</v>
      </c>
      <c r="H2311" s="165"/>
      <c r="I2311" s="165">
        <f>ROUND(G2311*H2311,2)</f>
        <v>0</v>
      </c>
      <c r="J2311" s="166">
        <v>0.00026</v>
      </c>
      <c r="K2311" s="164">
        <f>G2311*J2311</f>
        <v>0.16159155999999997</v>
      </c>
      <c r="L2311" s="166">
        <v>0</v>
      </c>
      <c r="M2311" s="164">
        <f>G2311*L2311</f>
        <v>0</v>
      </c>
      <c r="N2311" s="187" t="s">
        <v>2203</v>
      </c>
      <c r="O2311" s="167">
        <v>16</v>
      </c>
      <c r="P2311" s="16" t="s">
        <v>96</v>
      </c>
    </row>
    <row r="2312" spans="4:18" s="16" customFormat="1" ht="15.75" customHeight="1">
      <c r="D2312" s="168"/>
      <c r="E2312" s="168" t="s">
        <v>225</v>
      </c>
      <c r="G2312" s="169"/>
      <c r="P2312" s="168" t="s">
        <v>96</v>
      </c>
      <c r="Q2312" s="168" t="s">
        <v>89</v>
      </c>
      <c r="R2312" s="168" t="s">
        <v>98</v>
      </c>
    </row>
    <row r="2313" spans="4:18" s="16" customFormat="1" ht="15.75" customHeight="1">
      <c r="D2313" s="168"/>
      <c r="E2313" s="168" t="s">
        <v>2127</v>
      </c>
      <c r="G2313" s="169"/>
      <c r="P2313" s="168" t="s">
        <v>96</v>
      </c>
      <c r="Q2313" s="168" t="s">
        <v>89</v>
      </c>
      <c r="R2313" s="168" t="s">
        <v>98</v>
      </c>
    </row>
    <row r="2314" spans="4:18" s="16" customFormat="1" ht="15.75" customHeight="1">
      <c r="D2314" s="170"/>
      <c r="E2314" s="170" t="s">
        <v>926</v>
      </c>
      <c r="G2314" s="171">
        <v>621.506</v>
      </c>
      <c r="P2314" s="170" t="s">
        <v>96</v>
      </c>
      <c r="Q2314" s="170" t="s">
        <v>96</v>
      </c>
      <c r="R2314" s="170" t="s">
        <v>98</v>
      </c>
    </row>
    <row r="2315" spans="4:18" s="16" customFormat="1" ht="15.75" customHeight="1">
      <c r="D2315" s="172"/>
      <c r="E2315" s="172" t="s">
        <v>101</v>
      </c>
      <c r="G2315" s="173">
        <v>621.506</v>
      </c>
      <c r="P2315" s="172" t="s">
        <v>96</v>
      </c>
      <c r="Q2315" s="172" t="s">
        <v>102</v>
      </c>
      <c r="R2315" s="172" t="s">
        <v>98</v>
      </c>
    </row>
    <row r="2316" spans="1:16" s="16" customFormat="1" ht="13.5" customHeight="1">
      <c r="A2316" s="162" t="s">
        <v>2128</v>
      </c>
      <c r="B2316" s="162" t="s">
        <v>91</v>
      </c>
      <c r="C2316" s="162" t="s">
        <v>2112</v>
      </c>
      <c r="D2316" s="16" t="s">
        <v>2129</v>
      </c>
      <c r="E2316" s="163" t="s">
        <v>2130</v>
      </c>
      <c r="F2316" s="162" t="s">
        <v>95</v>
      </c>
      <c r="G2316" s="164">
        <v>621.506</v>
      </c>
      <c r="H2316" s="165"/>
      <c r="I2316" s="165">
        <f>ROUND(G2316*H2316,2)</f>
        <v>0</v>
      </c>
      <c r="J2316" s="166">
        <v>0.0003</v>
      </c>
      <c r="K2316" s="164">
        <f>G2316*J2316</f>
        <v>0.18645179999999997</v>
      </c>
      <c r="L2316" s="166">
        <v>0</v>
      </c>
      <c r="M2316" s="164">
        <f>G2316*L2316</f>
        <v>0</v>
      </c>
      <c r="N2316" s="187" t="s">
        <v>2202</v>
      </c>
      <c r="O2316" s="167">
        <v>16</v>
      </c>
      <c r="P2316" s="16" t="s">
        <v>96</v>
      </c>
    </row>
    <row r="2317" spans="1:16" s="16" customFormat="1" ht="13.5" customHeight="1">
      <c r="A2317" s="162" t="s">
        <v>2131</v>
      </c>
      <c r="B2317" s="162" t="s">
        <v>91</v>
      </c>
      <c r="C2317" s="162" t="s">
        <v>2112</v>
      </c>
      <c r="D2317" s="16" t="s">
        <v>2132</v>
      </c>
      <c r="E2317" s="163" t="s">
        <v>2133</v>
      </c>
      <c r="F2317" s="162" t="s">
        <v>301</v>
      </c>
      <c r="G2317" s="164">
        <v>440.22</v>
      </c>
      <c r="H2317" s="165"/>
      <c r="I2317" s="165">
        <f>ROUND(G2317*H2317,2)</f>
        <v>0</v>
      </c>
      <c r="J2317" s="166">
        <v>3E-05</v>
      </c>
      <c r="K2317" s="164">
        <f>G2317*J2317</f>
        <v>0.0132066</v>
      </c>
      <c r="L2317" s="166">
        <v>0</v>
      </c>
      <c r="M2317" s="164">
        <f>G2317*L2317</f>
        <v>0</v>
      </c>
      <c r="N2317" s="187" t="s">
        <v>2202</v>
      </c>
      <c r="O2317" s="167">
        <v>16</v>
      </c>
      <c r="P2317" s="16" t="s">
        <v>96</v>
      </c>
    </row>
    <row r="2318" spans="1:16" s="16" customFormat="1" ht="13.5" customHeight="1">
      <c r="A2318" s="162" t="s">
        <v>2134</v>
      </c>
      <c r="B2318" s="162" t="s">
        <v>91</v>
      </c>
      <c r="C2318" s="162" t="s">
        <v>2112</v>
      </c>
      <c r="D2318" s="16" t="s">
        <v>2135</v>
      </c>
      <c r="E2318" s="163" t="s">
        <v>2136</v>
      </c>
      <c r="F2318" s="162" t="s">
        <v>41</v>
      </c>
      <c r="G2318" s="164">
        <v>7823.462</v>
      </c>
      <c r="H2318" s="165"/>
      <c r="I2318" s="165">
        <f>ROUND(G2318*H2318,2)</f>
        <v>0</v>
      </c>
      <c r="J2318" s="166">
        <v>0</v>
      </c>
      <c r="K2318" s="164">
        <f>G2318*J2318</f>
        <v>0</v>
      </c>
      <c r="L2318" s="166">
        <v>0</v>
      </c>
      <c r="M2318" s="164">
        <f>G2318*L2318</f>
        <v>0</v>
      </c>
      <c r="N2318" s="187" t="s">
        <v>2202</v>
      </c>
      <c r="O2318" s="167">
        <v>16</v>
      </c>
      <c r="P2318" s="16" t="s">
        <v>96</v>
      </c>
    </row>
    <row r="2319" spans="2:16" s="134" customFormat="1" ht="12.75" customHeight="1">
      <c r="B2319" s="139" t="s">
        <v>49</v>
      </c>
      <c r="D2319" s="140" t="s">
        <v>2137</v>
      </c>
      <c r="E2319" s="140" t="s">
        <v>2138</v>
      </c>
      <c r="I2319" s="141">
        <f>SUM(I2320:I2326)</f>
        <v>0</v>
      </c>
      <c r="K2319" s="142">
        <f>SUM(K2320:K2326)</f>
        <v>6.0140736</v>
      </c>
      <c r="M2319" s="142">
        <f>SUM(M2320:M2326)</f>
        <v>0</v>
      </c>
      <c r="P2319" s="140" t="s">
        <v>89</v>
      </c>
    </row>
    <row r="2320" spans="1:16" s="16" customFormat="1" ht="24" customHeight="1">
      <c r="A2320" s="162" t="s">
        <v>2139</v>
      </c>
      <c r="B2320" s="162" t="s">
        <v>91</v>
      </c>
      <c r="C2320" s="162" t="s">
        <v>2137</v>
      </c>
      <c r="D2320" s="16" t="s">
        <v>2140</v>
      </c>
      <c r="E2320" s="163" t="s">
        <v>2141</v>
      </c>
      <c r="F2320" s="162" t="s">
        <v>95</v>
      </c>
      <c r="G2320" s="164">
        <v>189.36</v>
      </c>
      <c r="H2320" s="165"/>
      <c r="I2320" s="165">
        <f>ROUND(G2320*H2320,2)</f>
        <v>0</v>
      </c>
      <c r="J2320" s="166">
        <v>0.03176</v>
      </c>
      <c r="K2320" s="164">
        <f>G2320*J2320</f>
        <v>6.0140736</v>
      </c>
      <c r="L2320" s="166">
        <v>0</v>
      </c>
      <c r="M2320" s="164">
        <f>G2320*L2320</f>
        <v>0</v>
      </c>
      <c r="N2320" s="187" t="s">
        <v>2203</v>
      </c>
      <c r="O2320" s="167">
        <v>16</v>
      </c>
      <c r="P2320" s="16" t="s">
        <v>96</v>
      </c>
    </row>
    <row r="2321" spans="4:18" s="16" customFormat="1" ht="15.75" customHeight="1">
      <c r="D2321" s="168"/>
      <c r="E2321" s="168" t="s">
        <v>483</v>
      </c>
      <c r="G2321" s="169"/>
      <c r="P2321" s="168" t="s">
        <v>96</v>
      </c>
      <c r="Q2321" s="168" t="s">
        <v>89</v>
      </c>
      <c r="R2321" s="168" t="s">
        <v>98</v>
      </c>
    </row>
    <row r="2322" spans="4:18" s="16" customFormat="1" ht="15.75" customHeight="1">
      <c r="D2322" s="168"/>
      <c r="E2322" s="168" t="s">
        <v>2142</v>
      </c>
      <c r="G2322" s="169"/>
      <c r="P2322" s="168" t="s">
        <v>96</v>
      </c>
      <c r="Q2322" s="168" t="s">
        <v>89</v>
      </c>
      <c r="R2322" s="168" t="s">
        <v>98</v>
      </c>
    </row>
    <row r="2323" spans="4:18" s="16" customFormat="1" ht="15.75" customHeight="1">
      <c r="D2323" s="168"/>
      <c r="E2323" s="168" t="s">
        <v>2143</v>
      </c>
      <c r="G2323" s="169"/>
      <c r="P2323" s="168" t="s">
        <v>96</v>
      </c>
      <c r="Q2323" s="168" t="s">
        <v>89</v>
      </c>
      <c r="R2323" s="168" t="s">
        <v>98</v>
      </c>
    </row>
    <row r="2324" spans="4:18" s="16" customFormat="1" ht="15.75" customHeight="1">
      <c r="D2324" s="170"/>
      <c r="E2324" s="170" t="s">
        <v>2144</v>
      </c>
      <c r="G2324" s="171">
        <v>189.36</v>
      </c>
      <c r="P2324" s="170" t="s">
        <v>96</v>
      </c>
      <c r="Q2324" s="170" t="s">
        <v>96</v>
      </c>
      <c r="R2324" s="170" t="s">
        <v>98</v>
      </c>
    </row>
    <row r="2325" spans="4:18" s="16" customFormat="1" ht="15.75" customHeight="1">
      <c r="D2325" s="172"/>
      <c r="E2325" s="172" t="s">
        <v>101</v>
      </c>
      <c r="G2325" s="173">
        <v>189.36</v>
      </c>
      <c r="P2325" s="172" t="s">
        <v>96</v>
      </c>
      <c r="Q2325" s="172" t="s">
        <v>102</v>
      </c>
      <c r="R2325" s="172" t="s">
        <v>98</v>
      </c>
    </row>
    <row r="2326" spans="1:16" s="16" customFormat="1" ht="13.5" customHeight="1">
      <c r="A2326" s="162" t="s">
        <v>2145</v>
      </c>
      <c r="B2326" s="162" t="s">
        <v>91</v>
      </c>
      <c r="C2326" s="162" t="s">
        <v>2137</v>
      </c>
      <c r="D2326" s="16" t="s">
        <v>2146</v>
      </c>
      <c r="E2326" s="163" t="s">
        <v>2147</v>
      </c>
      <c r="F2326" s="162" t="s">
        <v>41</v>
      </c>
      <c r="G2326" s="164">
        <v>17042.4</v>
      </c>
      <c r="H2326" s="165"/>
      <c r="I2326" s="165">
        <f>ROUND(G2326*H2326,2)</f>
        <v>0</v>
      </c>
      <c r="J2326" s="166">
        <v>0</v>
      </c>
      <c r="K2326" s="164">
        <f>G2326*J2326</f>
        <v>0</v>
      </c>
      <c r="L2326" s="166">
        <v>0</v>
      </c>
      <c r="M2326" s="164">
        <f>G2326*L2326</f>
        <v>0</v>
      </c>
      <c r="N2326" s="187" t="s">
        <v>2203</v>
      </c>
      <c r="O2326" s="167">
        <v>16</v>
      </c>
      <c r="P2326" s="16" t="s">
        <v>96</v>
      </c>
    </row>
    <row r="2327" spans="2:16" s="134" customFormat="1" ht="12.75" customHeight="1">
      <c r="B2327" s="139" t="s">
        <v>49</v>
      </c>
      <c r="D2327" s="140" t="s">
        <v>2148</v>
      </c>
      <c r="E2327" s="140" t="s">
        <v>2149</v>
      </c>
      <c r="I2327" s="141">
        <f>SUM(I2328:I2339)</f>
        <v>0</v>
      </c>
      <c r="K2327" s="142">
        <f>SUM(K2328:K2339)</f>
        <v>2.9344482100000002</v>
      </c>
      <c r="M2327" s="142">
        <f>SUM(M2328:M2339)</f>
        <v>0</v>
      </c>
      <c r="P2327" s="140" t="s">
        <v>89</v>
      </c>
    </row>
    <row r="2328" spans="1:16" s="16" customFormat="1" ht="34.5" customHeight="1">
      <c r="A2328" s="162" t="s">
        <v>2150</v>
      </c>
      <c r="B2328" s="162" t="s">
        <v>91</v>
      </c>
      <c r="C2328" s="162" t="s">
        <v>250</v>
      </c>
      <c r="D2328" s="16" t="s">
        <v>2151</v>
      </c>
      <c r="E2328" s="163" t="s">
        <v>2152</v>
      </c>
      <c r="F2328" s="162" t="s">
        <v>95</v>
      </c>
      <c r="G2328" s="164">
        <v>55.5</v>
      </c>
      <c r="H2328" s="165"/>
      <c r="I2328" s="165">
        <f>ROUND(G2328*H2328,2)</f>
        <v>0</v>
      </c>
      <c r="J2328" s="166">
        <v>0</v>
      </c>
      <c r="K2328" s="164">
        <f>G2328*J2328</f>
        <v>0</v>
      </c>
      <c r="L2328" s="166">
        <v>0</v>
      </c>
      <c r="M2328" s="164">
        <f>G2328*L2328</f>
        <v>0</v>
      </c>
      <c r="N2328" s="187" t="s">
        <v>2203</v>
      </c>
      <c r="O2328" s="167">
        <v>16</v>
      </c>
      <c r="P2328" s="16" t="s">
        <v>96</v>
      </c>
    </row>
    <row r="2329" spans="4:18" s="16" customFormat="1" ht="15.75" customHeight="1">
      <c r="D2329" s="168"/>
      <c r="E2329" s="168" t="s">
        <v>225</v>
      </c>
      <c r="G2329" s="169"/>
      <c r="P2329" s="168" t="s">
        <v>96</v>
      </c>
      <c r="Q2329" s="168" t="s">
        <v>89</v>
      </c>
      <c r="R2329" s="168" t="s">
        <v>98</v>
      </c>
    </row>
    <row r="2330" spans="4:18" s="16" customFormat="1" ht="15.75" customHeight="1">
      <c r="D2330" s="170"/>
      <c r="E2330" s="170" t="s">
        <v>2153</v>
      </c>
      <c r="G2330" s="171">
        <v>55.5</v>
      </c>
      <c r="P2330" s="170" t="s">
        <v>96</v>
      </c>
      <c r="Q2330" s="170" t="s">
        <v>96</v>
      </c>
      <c r="R2330" s="170" t="s">
        <v>98</v>
      </c>
    </row>
    <row r="2331" spans="4:18" s="16" customFormat="1" ht="15.75" customHeight="1">
      <c r="D2331" s="172"/>
      <c r="E2331" s="172" t="s">
        <v>101</v>
      </c>
      <c r="G2331" s="173">
        <v>55.5</v>
      </c>
      <c r="P2331" s="172" t="s">
        <v>96</v>
      </c>
      <c r="Q2331" s="172" t="s">
        <v>102</v>
      </c>
      <c r="R2331" s="172" t="s">
        <v>98</v>
      </c>
    </row>
    <row r="2332" spans="1:16" s="16" customFormat="1" ht="24" customHeight="1">
      <c r="A2332" s="162" t="s">
        <v>2154</v>
      </c>
      <c r="B2332" s="162" t="s">
        <v>91</v>
      </c>
      <c r="C2332" s="162" t="s">
        <v>2148</v>
      </c>
      <c r="D2332" s="16" t="s">
        <v>2155</v>
      </c>
      <c r="E2332" s="163" t="s">
        <v>2156</v>
      </c>
      <c r="F2332" s="162" t="s">
        <v>122</v>
      </c>
      <c r="G2332" s="164">
        <v>86.692</v>
      </c>
      <c r="H2332" s="165"/>
      <c r="I2332" s="165">
        <f>ROUND(G2332*H2332,2)</f>
        <v>0</v>
      </c>
      <c r="J2332" s="166">
        <v>4E-05</v>
      </c>
      <c r="K2332" s="164">
        <f>G2332*J2332</f>
        <v>0.00346768</v>
      </c>
      <c r="L2332" s="166">
        <v>0</v>
      </c>
      <c r="M2332" s="164">
        <f>G2332*L2332</f>
        <v>0</v>
      </c>
      <c r="N2332" s="187" t="s">
        <v>2202</v>
      </c>
      <c r="O2332" s="167">
        <v>16</v>
      </c>
      <c r="P2332" s="16" t="s">
        <v>96</v>
      </c>
    </row>
    <row r="2333" spans="1:16" s="16" customFormat="1" ht="24" customHeight="1">
      <c r="A2333" s="162" t="s">
        <v>2157</v>
      </c>
      <c r="B2333" s="162" t="s">
        <v>91</v>
      </c>
      <c r="C2333" s="162" t="s">
        <v>2148</v>
      </c>
      <c r="D2333" s="16" t="s">
        <v>2158</v>
      </c>
      <c r="E2333" s="163" t="s">
        <v>2159</v>
      </c>
      <c r="F2333" s="162" t="s">
        <v>95</v>
      </c>
      <c r="G2333" s="164">
        <v>333.21</v>
      </c>
      <c r="H2333" s="165"/>
      <c r="I2333" s="165">
        <f>ROUND(G2333*H2333,2)</f>
        <v>0</v>
      </c>
      <c r="J2333" s="166">
        <v>0.00111</v>
      </c>
      <c r="K2333" s="164">
        <f>G2333*J2333</f>
        <v>0.3698631</v>
      </c>
      <c r="L2333" s="166">
        <v>0</v>
      </c>
      <c r="M2333" s="164">
        <f>G2333*L2333</f>
        <v>0</v>
      </c>
      <c r="N2333" s="187" t="s">
        <v>2203</v>
      </c>
      <c r="O2333" s="167">
        <v>16</v>
      </c>
      <c r="P2333" s="16" t="s">
        <v>96</v>
      </c>
    </row>
    <row r="2334" spans="1:16" s="16" customFormat="1" ht="24" customHeight="1">
      <c r="A2334" s="162" t="s">
        <v>2160</v>
      </c>
      <c r="B2334" s="162" t="s">
        <v>91</v>
      </c>
      <c r="C2334" s="162" t="s">
        <v>2148</v>
      </c>
      <c r="D2334" s="16" t="s">
        <v>2161</v>
      </c>
      <c r="E2334" s="163" t="s">
        <v>2162</v>
      </c>
      <c r="F2334" s="162" t="s">
        <v>95</v>
      </c>
      <c r="G2334" s="164">
        <v>2307.313</v>
      </c>
      <c r="H2334" s="165"/>
      <c r="I2334" s="165">
        <f>ROUND(G2334*H2334,2)</f>
        <v>0</v>
      </c>
      <c r="J2334" s="166">
        <v>0.00111</v>
      </c>
      <c r="K2334" s="164">
        <f>G2334*J2334</f>
        <v>2.5611174300000004</v>
      </c>
      <c r="L2334" s="166">
        <v>0</v>
      </c>
      <c r="M2334" s="164">
        <f>G2334*L2334</f>
        <v>0</v>
      </c>
      <c r="N2334" s="187" t="s">
        <v>2203</v>
      </c>
      <c r="O2334" s="167">
        <v>16</v>
      </c>
      <c r="P2334" s="16" t="s">
        <v>96</v>
      </c>
    </row>
    <row r="2335" spans="4:18" s="16" customFormat="1" ht="15.75" customHeight="1">
      <c r="D2335" s="168"/>
      <c r="E2335" s="168" t="s">
        <v>483</v>
      </c>
      <c r="G2335" s="169"/>
      <c r="P2335" s="168" t="s">
        <v>96</v>
      </c>
      <c r="Q2335" s="168" t="s">
        <v>89</v>
      </c>
      <c r="R2335" s="168" t="s">
        <v>98</v>
      </c>
    </row>
    <row r="2336" spans="4:18" s="16" customFormat="1" ht="15.75" customHeight="1">
      <c r="D2336" s="168"/>
      <c r="E2336" s="168" t="s">
        <v>511</v>
      </c>
      <c r="G2336" s="169"/>
      <c r="P2336" s="168" t="s">
        <v>96</v>
      </c>
      <c r="Q2336" s="168" t="s">
        <v>89</v>
      </c>
      <c r="R2336" s="168" t="s">
        <v>98</v>
      </c>
    </row>
    <row r="2337" spans="4:18" s="16" customFormat="1" ht="15.75" customHeight="1">
      <c r="D2337" s="168"/>
      <c r="E2337" s="168" t="s">
        <v>2163</v>
      </c>
      <c r="G2337" s="169"/>
      <c r="P2337" s="168" t="s">
        <v>96</v>
      </c>
      <c r="Q2337" s="168" t="s">
        <v>89</v>
      </c>
      <c r="R2337" s="168" t="s">
        <v>98</v>
      </c>
    </row>
    <row r="2338" spans="4:18" s="16" customFormat="1" ht="15.75" customHeight="1">
      <c r="D2338" s="170"/>
      <c r="E2338" s="170" t="s">
        <v>513</v>
      </c>
      <c r="G2338" s="171">
        <v>2307.3125</v>
      </c>
      <c r="P2338" s="170" t="s">
        <v>96</v>
      </c>
      <c r="Q2338" s="170" t="s">
        <v>96</v>
      </c>
      <c r="R2338" s="170" t="s">
        <v>98</v>
      </c>
    </row>
    <row r="2339" spans="4:18" s="16" customFormat="1" ht="15.75" customHeight="1">
      <c r="D2339" s="172"/>
      <c r="E2339" s="172" t="s">
        <v>101</v>
      </c>
      <c r="G2339" s="173">
        <v>2307.3125</v>
      </c>
      <c r="P2339" s="172" t="s">
        <v>96</v>
      </c>
      <c r="Q2339" s="172" t="s">
        <v>102</v>
      </c>
      <c r="R2339" s="172" t="s">
        <v>98</v>
      </c>
    </row>
    <row r="2340" spans="2:16" s="134" customFormat="1" ht="12.75" customHeight="1">
      <c r="B2340" s="139" t="s">
        <v>49</v>
      </c>
      <c r="D2340" s="140" t="s">
        <v>2164</v>
      </c>
      <c r="E2340" s="140" t="s">
        <v>2165</v>
      </c>
      <c r="I2340" s="141">
        <f>SUM(I2341:I2344)</f>
        <v>0</v>
      </c>
      <c r="K2340" s="142">
        <f>SUM(K2341:K2344)</f>
        <v>9.14822805</v>
      </c>
      <c r="M2340" s="142">
        <f>SUM(M2341:M2344)</f>
        <v>0</v>
      </c>
      <c r="P2340" s="140" t="s">
        <v>89</v>
      </c>
    </row>
    <row r="2341" spans="1:16" s="16" customFormat="1" ht="13.5" customHeight="1">
      <c r="A2341" s="162" t="s">
        <v>2166</v>
      </c>
      <c r="B2341" s="162" t="s">
        <v>91</v>
      </c>
      <c r="C2341" s="162" t="s">
        <v>2164</v>
      </c>
      <c r="D2341" s="16" t="s">
        <v>2167</v>
      </c>
      <c r="E2341" s="163" t="s">
        <v>2168</v>
      </c>
      <c r="F2341" s="162" t="s">
        <v>95</v>
      </c>
      <c r="G2341" s="164">
        <v>1450</v>
      </c>
      <c r="H2341" s="165"/>
      <c r="I2341" s="165">
        <f>ROUND(G2341*H2341,2)</f>
        <v>0</v>
      </c>
      <c r="J2341" s="166">
        <v>0</v>
      </c>
      <c r="K2341" s="164">
        <f>G2341*J2341</f>
        <v>0</v>
      </c>
      <c r="L2341" s="166">
        <v>0</v>
      </c>
      <c r="M2341" s="164">
        <f>G2341*L2341</f>
        <v>0</v>
      </c>
      <c r="N2341" s="187" t="s">
        <v>2202</v>
      </c>
      <c r="O2341" s="167">
        <v>16</v>
      </c>
      <c r="P2341" s="16" t="s">
        <v>96</v>
      </c>
    </row>
    <row r="2342" spans="4:18" s="16" customFormat="1" ht="15.75" customHeight="1">
      <c r="D2342" s="170"/>
      <c r="E2342" s="170" t="s">
        <v>2169</v>
      </c>
      <c r="G2342" s="171">
        <v>1450</v>
      </c>
      <c r="P2342" s="170" t="s">
        <v>96</v>
      </c>
      <c r="Q2342" s="170" t="s">
        <v>96</v>
      </c>
      <c r="R2342" s="170" t="s">
        <v>98</v>
      </c>
    </row>
    <row r="2343" spans="4:18" s="16" customFormat="1" ht="15.75" customHeight="1">
      <c r="D2343" s="172"/>
      <c r="E2343" s="172" t="s">
        <v>101</v>
      </c>
      <c r="G2343" s="173">
        <v>1450</v>
      </c>
      <c r="P2343" s="172" t="s">
        <v>96</v>
      </c>
      <c r="Q2343" s="172" t="s">
        <v>102</v>
      </c>
      <c r="R2343" s="172" t="s">
        <v>98</v>
      </c>
    </row>
    <row r="2344" spans="1:16" s="16" customFormat="1" ht="24" customHeight="1">
      <c r="A2344" s="162" t="s">
        <v>2170</v>
      </c>
      <c r="B2344" s="162" t="s">
        <v>91</v>
      </c>
      <c r="C2344" s="162" t="s">
        <v>2164</v>
      </c>
      <c r="D2344" s="16" t="s">
        <v>2171</v>
      </c>
      <c r="E2344" s="163" t="s">
        <v>2172</v>
      </c>
      <c r="F2344" s="162" t="s">
        <v>95</v>
      </c>
      <c r="G2344" s="164">
        <v>23456.995</v>
      </c>
      <c r="H2344" s="165"/>
      <c r="I2344" s="165">
        <f>ROUND(G2344*H2344,2)</f>
        <v>0</v>
      </c>
      <c r="J2344" s="166">
        <v>0.00039</v>
      </c>
      <c r="K2344" s="164">
        <f>G2344*J2344</f>
        <v>9.14822805</v>
      </c>
      <c r="L2344" s="166">
        <v>0</v>
      </c>
      <c r="M2344" s="164">
        <f>G2344*L2344</f>
        <v>0</v>
      </c>
      <c r="N2344" s="187" t="s">
        <v>2202</v>
      </c>
      <c r="O2344" s="167">
        <v>16</v>
      </c>
      <c r="P2344" s="16" t="s">
        <v>96</v>
      </c>
    </row>
    <row r="2345" spans="2:16" s="134" customFormat="1" ht="12.75" customHeight="1">
      <c r="B2345" s="135" t="s">
        <v>49</v>
      </c>
      <c r="D2345" s="136" t="s">
        <v>2173</v>
      </c>
      <c r="E2345" s="136" t="s">
        <v>2174</v>
      </c>
      <c r="I2345" s="137">
        <f>I2346</f>
        <v>0</v>
      </c>
      <c r="K2345" s="138">
        <f>K2346</f>
        <v>9.440000000000001</v>
      </c>
      <c r="M2345" s="138">
        <f>M2346</f>
        <v>0</v>
      </c>
      <c r="P2345" s="136" t="s">
        <v>88</v>
      </c>
    </row>
    <row r="2346" spans="2:16" s="134" customFormat="1" ht="12.75" customHeight="1">
      <c r="B2346" s="139" t="s">
        <v>49</v>
      </c>
      <c r="D2346" s="140" t="s">
        <v>88</v>
      </c>
      <c r="E2346" s="140" t="s">
        <v>45</v>
      </c>
      <c r="I2346" s="141">
        <f>SUM(I2347:I2379)</f>
        <v>0</v>
      </c>
      <c r="K2346" s="142">
        <f>SUM(K2347:K2368)</f>
        <v>9.440000000000001</v>
      </c>
      <c r="M2346" s="142">
        <f>SUM(M2347:M2368)</f>
        <v>0</v>
      </c>
      <c r="P2346" s="140" t="s">
        <v>89</v>
      </c>
    </row>
    <row r="2347" spans="1:16" s="16" customFormat="1" ht="24" customHeight="1">
      <c r="A2347" s="162" t="s">
        <v>2175</v>
      </c>
      <c r="B2347" s="162" t="s">
        <v>91</v>
      </c>
      <c r="C2347" s="162" t="s">
        <v>1067</v>
      </c>
      <c r="D2347" s="16" t="s">
        <v>2176</v>
      </c>
      <c r="E2347" s="163" t="s">
        <v>2177</v>
      </c>
      <c r="F2347" s="162" t="s">
        <v>258</v>
      </c>
      <c r="G2347" s="164">
        <v>9</v>
      </c>
      <c r="H2347" s="165"/>
      <c r="I2347" s="165">
        <f>ROUND(G2347*H2347,2)</f>
        <v>0</v>
      </c>
      <c r="J2347" s="166">
        <v>0.08</v>
      </c>
      <c r="K2347" s="164">
        <f>G2347*J2347</f>
        <v>0.72</v>
      </c>
      <c r="L2347" s="166">
        <v>0</v>
      </c>
      <c r="M2347" s="164">
        <f>G2347*L2347</f>
        <v>0</v>
      </c>
      <c r="N2347" s="187" t="s">
        <v>2203</v>
      </c>
      <c r="O2347" s="167">
        <v>512</v>
      </c>
      <c r="P2347" s="16" t="s">
        <v>96</v>
      </c>
    </row>
    <row r="2348" spans="4:18" s="16" customFormat="1" ht="15.75" customHeight="1">
      <c r="D2348" s="168"/>
      <c r="E2348" s="168" t="s">
        <v>220</v>
      </c>
      <c r="G2348" s="169"/>
      <c r="P2348" s="168" t="s">
        <v>96</v>
      </c>
      <c r="Q2348" s="168" t="s">
        <v>89</v>
      </c>
      <c r="R2348" s="168" t="s">
        <v>98</v>
      </c>
    </row>
    <row r="2349" spans="4:18" s="16" customFormat="1" ht="15.75" customHeight="1">
      <c r="D2349" s="170"/>
      <c r="E2349" s="170" t="s">
        <v>2178</v>
      </c>
      <c r="G2349" s="171">
        <v>9</v>
      </c>
      <c r="P2349" s="170" t="s">
        <v>96</v>
      </c>
      <c r="Q2349" s="170" t="s">
        <v>96</v>
      </c>
      <c r="R2349" s="170" t="s">
        <v>98</v>
      </c>
    </row>
    <row r="2350" spans="4:18" s="16" customFormat="1" ht="15.75" customHeight="1">
      <c r="D2350" s="172"/>
      <c r="E2350" s="172" t="s">
        <v>101</v>
      </c>
      <c r="G2350" s="173">
        <v>9</v>
      </c>
      <c r="P2350" s="172" t="s">
        <v>96</v>
      </c>
      <c r="Q2350" s="172" t="s">
        <v>102</v>
      </c>
      <c r="R2350" s="172" t="s">
        <v>98</v>
      </c>
    </row>
    <row r="2351" spans="1:16" s="16" customFormat="1" ht="24" customHeight="1">
      <c r="A2351" s="162" t="s">
        <v>2179</v>
      </c>
      <c r="B2351" s="162" t="s">
        <v>91</v>
      </c>
      <c r="C2351" s="162" t="s">
        <v>1067</v>
      </c>
      <c r="D2351" s="16" t="s">
        <v>2180</v>
      </c>
      <c r="E2351" s="163" t="s">
        <v>2181</v>
      </c>
      <c r="F2351" s="162" t="s">
        <v>258</v>
      </c>
      <c r="G2351" s="164">
        <v>2</v>
      </c>
      <c r="H2351" s="165"/>
      <c r="I2351" s="165">
        <f>ROUND(G2351*H2351,2)</f>
        <v>0</v>
      </c>
      <c r="J2351" s="166">
        <v>0.08</v>
      </c>
      <c r="K2351" s="164">
        <f>G2351*J2351</f>
        <v>0.16</v>
      </c>
      <c r="L2351" s="166">
        <v>0</v>
      </c>
      <c r="M2351" s="164">
        <f>G2351*L2351</f>
        <v>0</v>
      </c>
      <c r="N2351" s="187" t="s">
        <v>2203</v>
      </c>
      <c r="O2351" s="167">
        <v>512</v>
      </c>
      <c r="P2351" s="16" t="s">
        <v>96</v>
      </c>
    </row>
    <row r="2352" spans="4:18" s="16" customFormat="1" ht="15.75" customHeight="1">
      <c r="D2352" s="168"/>
      <c r="E2352" s="168" t="s">
        <v>220</v>
      </c>
      <c r="G2352" s="169"/>
      <c r="P2352" s="168" t="s">
        <v>96</v>
      </c>
      <c r="Q2352" s="168" t="s">
        <v>89</v>
      </c>
      <c r="R2352" s="168" t="s">
        <v>98</v>
      </c>
    </row>
    <row r="2353" spans="4:18" s="16" customFormat="1" ht="15.75" customHeight="1">
      <c r="D2353" s="170"/>
      <c r="E2353" s="170" t="s">
        <v>2182</v>
      </c>
      <c r="G2353" s="171">
        <v>2</v>
      </c>
      <c r="P2353" s="170" t="s">
        <v>96</v>
      </c>
      <c r="Q2353" s="170" t="s">
        <v>96</v>
      </c>
      <c r="R2353" s="170" t="s">
        <v>98</v>
      </c>
    </row>
    <row r="2354" spans="4:18" s="16" customFormat="1" ht="15.75" customHeight="1">
      <c r="D2354" s="172"/>
      <c r="E2354" s="172" t="s">
        <v>101</v>
      </c>
      <c r="G2354" s="173">
        <v>2</v>
      </c>
      <c r="N2354" s="187"/>
      <c r="P2354" s="172" t="s">
        <v>96</v>
      </c>
      <c r="Q2354" s="172" t="s">
        <v>102</v>
      </c>
      <c r="R2354" s="172" t="s">
        <v>98</v>
      </c>
    </row>
    <row r="2355" spans="1:16" s="16" customFormat="1" ht="13.5" customHeight="1">
      <c r="A2355" s="162" t="s">
        <v>2183</v>
      </c>
      <c r="B2355" s="162" t="s">
        <v>91</v>
      </c>
      <c r="C2355" s="162" t="s">
        <v>1067</v>
      </c>
      <c r="D2355" s="16" t="s">
        <v>2184</v>
      </c>
      <c r="E2355" s="163" t="s">
        <v>2185</v>
      </c>
      <c r="F2355" s="162" t="s">
        <v>258</v>
      </c>
      <c r="G2355" s="164">
        <v>68</v>
      </c>
      <c r="H2355" s="165"/>
      <c r="I2355" s="165">
        <f>ROUND(G2355*H2355,2)</f>
        <v>0</v>
      </c>
      <c r="J2355" s="166">
        <v>0.08</v>
      </c>
      <c r="K2355" s="164">
        <f>G2355*J2355</f>
        <v>5.44</v>
      </c>
      <c r="L2355" s="166">
        <v>0</v>
      </c>
      <c r="M2355" s="164">
        <f>G2355*L2355</f>
        <v>0</v>
      </c>
      <c r="N2355" s="187" t="s">
        <v>2203</v>
      </c>
      <c r="O2355" s="167">
        <v>512</v>
      </c>
      <c r="P2355" s="16" t="s">
        <v>96</v>
      </c>
    </row>
    <row r="2356" spans="4:18" s="16" customFormat="1" ht="15.75" customHeight="1">
      <c r="D2356" s="168"/>
      <c r="E2356" s="168" t="s">
        <v>220</v>
      </c>
      <c r="G2356" s="169"/>
      <c r="P2356" s="168" t="s">
        <v>96</v>
      </c>
      <c r="Q2356" s="168" t="s">
        <v>89</v>
      </c>
      <c r="R2356" s="168" t="s">
        <v>98</v>
      </c>
    </row>
    <row r="2357" spans="4:18" s="16" customFormat="1" ht="15.75" customHeight="1">
      <c r="D2357" s="168"/>
      <c r="E2357" s="168" t="s">
        <v>2186</v>
      </c>
      <c r="G2357" s="169"/>
      <c r="P2357" s="168" t="s">
        <v>96</v>
      </c>
      <c r="Q2357" s="168" t="s">
        <v>89</v>
      </c>
      <c r="R2357" s="168" t="s">
        <v>98</v>
      </c>
    </row>
    <row r="2358" spans="4:18" s="16" customFormat="1" ht="15.75" customHeight="1">
      <c r="D2358" s="168"/>
      <c r="E2358" s="168" t="s">
        <v>2187</v>
      </c>
      <c r="G2358" s="169"/>
      <c r="P2358" s="168" t="s">
        <v>96</v>
      </c>
      <c r="Q2358" s="168" t="s">
        <v>89</v>
      </c>
      <c r="R2358" s="168" t="s">
        <v>98</v>
      </c>
    </row>
    <row r="2359" spans="4:18" s="16" customFormat="1" ht="15.75" customHeight="1">
      <c r="D2359" s="168"/>
      <c r="E2359" s="168" t="s">
        <v>2188</v>
      </c>
      <c r="G2359" s="169"/>
      <c r="P2359" s="168" t="s">
        <v>96</v>
      </c>
      <c r="Q2359" s="168" t="s">
        <v>89</v>
      </c>
      <c r="R2359" s="168" t="s">
        <v>98</v>
      </c>
    </row>
    <row r="2360" spans="4:18" s="16" customFormat="1" ht="15.75" customHeight="1">
      <c r="D2360" s="170"/>
      <c r="E2360" s="170" t="s">
        <v>2189</v>
      </c>
      <c r="G2360" s="171">
        <v>68</v>
      </c>
      <c r="P2360" s="170" t="s">
        <v>96</v>
      </c>
      <c r="Q2360" s="170" t="s">
        <v>96</v>
      </c>
      <c r="R2360" s="170" t="s">
        <v>98</v>
      </c>
    </row>
    <row r="2361" spans="4:18" s="16" customFormat="1" ht="15.75" customHeight="1">
      <c r="D2361" s="172"/>
      <c r="E2361" s="172" t="s">
        <v>101</v>
      </c>
      <c r="G2361" s="173">
        <v>68</v>
      </c>
      <c r="P2361" s="172" t="s">
        <v>96</v>
      </c>
      <c r="Q2361" s="172" t="s">
        <v>102</v>
      </c>
      <c r="R2361" s="172" t="s">
        <v>98</v>
      </c>
    </row>
    <row r="2362" spans="1:16" s="16" customFormat="1" ht="13.5" customHeight="1">
      <c r="A2362" s="162" t="s">
        <v>2190</v>
      </c>
      <c r="B2362" s="162" t="s">
        <v>91</v>
      </c>
      <c r="C2362" s="162" t="s">
        <v>1067</v>
      </c>
      <c r="D2362" s="16" t="s">
        <v>2191</v>
      </c>
      <c r="E2362" s="163" t="s">
        <v>2192</v>
      </c>
      <c r="F2362" s="162" t="s">
        <v>258</v>
      </c>
      <c r="G2362" s="164">
        <v>39</v>
      </c>
      <c r="H2362" s="165"/>
      <c r="I2362" s="165">
        <f>ROUND(G2362*H2362,2)</f>
        <v>0</v>
      </c>
      <c r="J2362" s="166">
        <v>0.08</v>
      </c>
      <c r="K2362" s="164">
        <f>G2362*J2362</f>
        <v>3.12</v>
      </c>
      <c r="L2362" s="166">
        <v>0</v>
      </c>
      <c r="M2362" s="164">
        <f>G2362*L2362</f>
        <v>0</v>
      </c>
      <c r="N2362" s="187" t="s">
        <v>2203</v>
      </c>
      <c r="O2362" s="167">
        <v>512</v>
      </c>
      <c r="P2362" s="16" t="s">
        <v>96</v>
      </c>
    </row>
    <row r="2363" spans="4:18" s="16" customFormat="1" ht="15.75" customHeight="1">
      <c r="D2363" s="168"/>
      <c r="E2363" s="168" t="s">
        <v>220</v>
      </c>
      <c r="G2363" s="169"/>
      <c r="P2363" s="168" t="s">
        <v>96</v>
      </c>
      <c r="Q2363" s="168" t="s">
        <v>89</v>
      </c>
      <c r="R2363" s="168" t="s">
        <v>98</v>
      </c>
    </row>
    <row r="2364" spans="4:18" s="16" customFormat="1" ht="15.75" customHeight="1">
      <c r="D2364" s="168"/>
      <c r="E2364" s="168" t="s">
        <v>2186</v>
      </c>
      <c r="G2364" s="169"/>
      <c r="P2364" s="168" t="s">
        <v>96</v>
      </c>
      <c r="Q2364" s="168" t="s">
        <v>89</v>
      </c>
      <c r="R2364" s="168" t="s">
        <v>98</v>
      </c>
    </row>
    <row r="2365" spans="4:18" s="16" customFormat="1" ht="15.75" customHeight="1">
      <c r="D2365" s="168"/>
      <c r="E2365" s="168" t="s">
        <v>2193</v>
      </c>
      <c r="G2365" s="169"/>
      <c r="P2365" s="168" t="s">
        <v>96</v>
      </c>
      <c r="Q2365" s="168" t="s">
        <v>89</v>
      </c>
      <c r="R2365" s="168" t="s">
        <v>98</v>
      </c>
    </row>
    <row r="2366" spans="4:18" s="16" customFormat="1" ht="15.75" customHeight="1">
      <c r="D2366" s="168"/>
      <c r="E2366" s="168" t="s">
        <v>2194</v>
      </c>
      <c r="G2366" s="169"/>
      <c r="P2366" s="168" t="s">
        <v>96</v>
      </c>
      <c r="Q2366" s="168" t="s">
        <v>89</v>
      </c>
      <c r="R2366" s="168" t="s">
        <v>98</v>
      </c>
    </row>
    <row r="2367" spans="4:18" s="16" customFormat="1" ht="15.75" customHeight="1">
      <c r="D2367" s="170"/>
      <c r="E2367" s="170" t="s">
        <v>2195</v>
      </c>
      <c r="G2367" s="171">
        <v>39</v>
      </c>
      <c r="P2367" s="170" t="s">
        <v>96</v>
      </c>
      <c r="Q2367" s="170" t="s">
        <v>96</v>
      </c>
      <c r="R2367" s="170" t="s">
        <v>98</v>
      </c>
    </row>
    <row r="2368" spans="4:18" s="16" customFormat="1" ht="15.75" customHeight="1" thickBot="1">
      <c r="D2368" s="172"/>
      <c r="E2368" s="172" t="s">
        <v>101</v>
      </c>
      <c r="G2368" s="173">
        <v>39</v>
      </c>
      <c r="P2368" s="172" t="s">
        <v>96</v>
      </c>
      <c r="Q2368" s="172" t="s">
        <v>102</v>
      </c>
      <c r="R2368" s="172" t="s">
        <v>98</v>
      </c>
    </row>
    <row r="2369" spans="1:19" s="16" customFormat="1" ht="15.75" customHeight="1">
      <c r="A2369" s="211">
        <v>541</v>
      </c>
      <c r="B2369" s="211" t="s">
        <v>91</v>
      </c>
      <c r="C2369" s="212" t="s">
        <v>2219</v>
      </c>
      <c r="D2369" s="213" t="s">
        <v>2220</v>
      </c>
      <c r="E2369" s="214" t="s">
        <v>2221</v>
      </c>
      <c r="F2369" s="211" t="s">
        <v>258</v>
      </c>
      <c r="G2369" s="215">
        <v>1</v>
      </c>
      <c r="H2369" s="216"/>
      <c r="I2369" s="216">
        <f>ROUND(G2369*H2369,2)</f>
        <v>0</v>
      </c>
      <c r="J2369" s="217">
        <v>0.08</v>
      </c>
      <c r="K2369" s="215">
        <f>G2369*J2369</f>
        <v>0.08</v>
      </c>
      <c r="L2369" s="217">
        <v>0</v>
      </c>
      <c r="M2369" s="215">
        <f>G2369*L2369</f>
        <v>0</v>
      </c>
      <c r="N2369" s="218" t="s">
        <v>2203</v>
      </c>
      <c r="P2369" s="172"/>
      <c r="Q2369" s="172"/>
      <c r="R2369" s="172"/>
      <c r="S2369" s="192" t="s">
        <v>2225</v>
      </c>
    </row>
    <row r="2370" spans="1:18" s="16" customFormat="1" ht="15.75" customHeight="1">
      <c r="A2370" s="199"/>
      <c r="B2370" s="199"/>
      <c r="C2370" s="199"/>
      <c r="D2370" s="205"/>
      <c r="E2370" s="205" t="s">
        <v>2222</v>
      </c>
      <c r="F2370" s="199"/>
      <c r="G2370" s="206"/>
      <c r="H2370" s="199"/>
      <c r="I2370" s="199"/>
      <c r="J2370" s="199"/>
      <c r="K2370" s="199"/>
      <c r="L2370" s="199"/>
      <c r="M2370" s="199"/>
      <c r="N2370" s="199"/>
      <c r="P2370" s="172"/>
      <c r="Q2370" s="172"/>
      <c r="R2370" s="172"/>
    </row>
    <row r="2371" spans="1:18" s="16" customFormat="1" ht="15.75" customHeight="1">
      <c r="A2371" s="199"/>
      <c r="B2371" s="199"/>
      <c r="C2371" s="199"/>
      <c r="D2371" s="205"/>
      <c r="E2371" s="205" t="s">
        <v>2224</v>
      </c>
      <c r="F2371" s="199"/>
      <c r="G2371" s="206"/>
      <c r="H2371" s="199"/>
      <c r="I2371" s="199"/>
      <c r="J2371" s="199"/>
      <c r="K2371" s="199"/>
      <c r="L2371" s="199"/>
      <c r="M2371" s="199"/>
      <c r="N2371" s="199"/>
      <c r="P2371" s="172"/>
      <c r="Q2371" s="172"/>
      <c r="R2371" s="172"/>
    </row>
    <row r="2372" spans="1:18" s="16" customFormat="1" ht="69" customHeight="1">
      <c r="A2372" s="199"/>
      <c r="B2372" s="199"/>
      <c r="C2372" s="199"/>
      <c r="D2372" s="205"/>
      <c r="E2372" s="219" t="s">
        <v>2223</v>
      </c>
      <c r="F2372" s="199"/>
      <c r="G2372" s="206"/>
      <c r="H2372" s="199"/>
      <c r="I2372" s="199"/>
      <c r="J2372" s="199"/>
      <c r="K2372" s="199"/>
      <c r="L2372" s="199"/>
      <c r="M2372" s="199"/>
      <c r="N2372" s="199"/>
      <c r="P2372" s="172"/>
      <c r="Q2372" s="172"/>
      <c r="R2372" s="172"/>
    </row>
    <row r="2373" spans="1:18" s="16" customFormat="1" ht="15.75" customHeight="1">
      <c r="A2373" s="199"/>
      <c r="B2373" s="199"/>
      <c r="C2373" s="199"/>
      <c r="D2373" s="207"/>
      <c r="E2373" s="207">
        <v>1</v>
      </c>
      <c r="F2373" s="199"/>
      <c r="G2373" s="208">
        <v>1</v>
      </c>
      <c r="H2373" s="199"/>
      <c r="I2373" s="199"/>
      <c r="J2373" s="199"/>
      <c r="K2373" s="199"/>
      <c r="L2373" s="199"/>
      <c r="M2373" s="199"/>
      <c r="N2373" s="199"/>
      <c r="P2373" s="172"/>
      <c r="Q2373" s="172"/>
      <c r="R2373" s="172"/>
    </row>
    <row r="2374" spans="1:18" s="16" customFormat="1" ht="15.75" customHeight="1">
      <c r="A2374" s="199"/>
      <c r="B2374" s="199"/>
      <c r="C2374" s="199"/>
      <c r="D2374" s="209"/>
      <c r="E2374" s="209" t="s">
        <v>101</v>
      </c>
      <c r="F2374" s="199"/>
      <c r="G2374" s="210">
        <v>1</v>
      </c>
      <c r="H2374" s="199"/>
      <c r="I2374" s="199"/>
      <c r="J2374" s="199"/>
      <c r="K2374" s="199"/>
      <c r="L2374" s="199"/>
      <c r="M2374" s="199"/>
      <c r="N2374" s="199"/>
      <c r="P2374" s="172"/>
      <c r="Q2374" s="172"/>
      <c r="R2374" s="172"/>
    </row>
    <row r="2375" spans="1:19" s="16" customFormat="1" ht="24" customHeight="1">
      <c r="A2375" s="222">
        <v>542</v>
      </c>
      <c r="B2375" s="222" t="s">
        <v>91</v>
      </c>
      <c r="C2375" s="223" t="s">
        <v>2219</v>
      </c>
      <c r="D2375" s="224" t="s">
        <v>2230</v>
      </c>
      <c r="E2375" s="225" t="s">
        <v>2231</v>
      </c>
      <c r="F2375" s="222" t="s">
        <v>258</v>
      </c>
      <c r="G2375" s="226">
        <v>4</v>
      </c>
      <c r="H2375" s="227"/>
      <c r="I2375" s="227">
        <f>ROUND(G2375*H2375,2)</f>
        <v>0</v>
      </c>
      <c r="J2375" s="228">
        <v>0.08</v>
      </c>
      <c r="K2375" s="226">
        <f>G2375*J2375</f>
        <v>0.32</v>
      </c>
      <c r="L2375" s="228">
        <v>0</v>
      </c>
      <c r="M2375" s="226">
        <f>G2375*L2375</f>
        <v>0</v>
      </c>
      <c r="N2375" s="229" t="s">
        <v>2203</v>
      </c>
      <c r="P2375" s="172"/>
      <c r="Q2375" s="172"/>
      <c r="R2375" s="172"/>
      <c r="S2375" s="192" t="s">
        <v>2225</v>
      </c>
    </row>
    <row r="2376" spans="1:18" s="16" customFormat="1" ht="15.75" customHeight="1">
      <c r="A2376" s="199"/>
      <c r="B2376" s="199"/>
      <c r="C2376" s="199"/>
      <c r="D2376" s="205"/>
      <c r="E2376" s="205" t="s">
        <v>2222</v>
      </c>
      <c r="F2376" s="199"/>
      <c r="G2376" s="206"/>
      <c r="H2376" s="199"/>
      <c r="I2376" s="199"/>
      <c r="J2376" s="199"/>
      <c r="K2376" s="199"/>
      <c r="L2376" s="199"/>
      <c r="M2376" s="199"/>
      <c r="N2376" s="199"/>
      <c r="P2376" s="172"/>
      <c r="Q2376" s="172"/>
      <c r="R2376" s="172"/>
    </row>
    <row r="2377" spans="1:18" s="16" customFormat="1" ht="15.75" customHeight="1">
      <c r="A2377" s="199"/>
      <c r="B2377" s="199"/>
      <c r="C2377" s="199"/>
      <c r="D2377" s="205"/>
      <c r="E2377" s="205" t="s">
        <v>2232</v>
      </c>
      <c r="F2377" s="199"/>
      <c r="G2377" s="206"/>
      <c r="H2377" s="199"/>
      <c r="I2377" s="199"/>
      <c r="J2377" s="199"/>
      <c r="K2377" s="199"/>
      <c r="L2377" s="199"/>
      <c r="M2377" s="199"/>
      <c r="N2377" s="199"/>
      <c r="P2377" s="172"/>
      <c r="Q2377" s="172"/>
      <c r="R2377" s="172"/>
    </row>
    <row r="2378" spans="1:18" s="16" customFormat="1" ht="15.75" customHeight="1">
      <c r="A2378" s="199"/>
      <c r="B2378" s="199"/>
      <c r="C2378" s="199"/>
      <c r="D2378" s="207"/>
      <c r="E2378" s="207">
        <v>4</v>
      </c>
      <c r="F2378" s="199"/>
      <c r="G2378" s="208">
        <v>4</v>
      </c>
      <c r="H2378" s="199"/>
      <c r="I2378" s="199"/>
      <c r="J2378" s="199"/>
      <c r="K2378" s="199"/>
      <c r="L2378" s="199"/>
      <c r="M2378" s="199"/>
      <c r="N2378" s="199"/>
      <c r="P2378" s="172"/>
      <c r="Q2378" s="172"/>
      <c r="R2378" s="172"/>
    </row>
    <row r="2379" spans="1:18" s="16" customFormat="1" ht="15.75" customHeight="1">
      <c r="A2379" s="199"/>
      <c r="B2379" s="199"/>
      <c r="C2379" s="199"/>
      <c r="D2379" s="209"/>
      <c r="E2379" s="209" t="s">
        <v>101</v>
      </c>
      <c r="F2379" s="199"/>
      <c r="G2379" s="210">
        <v>4</v>
      </c>
      <c r="H2379" s="199"/>
      <c r="I2379" s="199"/>
      <c r="J2379" s="199"/>
      <c r="K2379" s="199"/>
      <c r="L2379" s="199"/>
      <c r="M2379" s="199"/>
      <c r="N2379" s="199"/>
      <c r="P2379" s="172"/>
      <c r="Q2379" s="172"/>
      <c r="R2379" s="172"/>
    </row>
    <row r="2380" spans="5:13" s="147" customFormat="1" ht="12.75" customHeight="1">
      <c r="E2380" s="148" t="s">
        <v>73</v>
      </c>
      <c r="I2380" s="149">
        <f>I14+I664+I2345</f>
        <v>0</v>
      </c>
      <c r="K2380" s="150">
        <f>K14+K664+K2345</f>
        <v>5745.731556559999</v>
      </c>
      <c r="M2380" s="150">
        <f>M14+M664+M2345</f>
        <v>5309.8170533</v>
      </c>
    </row>
  </sheetData>
  <sheetProtection/>
  <printOptions horizontalCentered="1"/>
  <pageMargins left="0.7874015748031497" right="0.7874015748031497" top="0.5905511811023623" bottom="0.5905511811023623" header="0" footer="0.1968503937007874"/>
  <pageSetup fitToHeight="999" horizontalDpi="600" verticalDpi="600" orientation="landscape" paperSize="9" r:id="rId1"/>
  <headerFooter alignWithMargins="0">
    <oddFooter>&amp;C&amp;8Stránka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Ondra</cp:lastModifiedBy>
  <cp:lastPrinted>2015-10-13T17:31:01Z</cp:lastPrinted>
  <dcterms:modified xsi:type="dcterms:W3CDTF">2016-03-31T10:27:04Z</dcterms:modified>
  <cp:category/>
  <cp:version/>
  <cp:contentType/>
  <cp:contentStatus/>
</cp:coreProperties>
</file>