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D:\KrosData\Export\"/>
    </mc:Choice>
  </mc:AlternateContent>
  <bookViews>
    <workbookView xWindow="0" yWindow="0" windowWidth="15750" windowHeight="14790"/>
  </bookViews>
  <sheets>
    <sheet name="Rekapitulace stavby" sheetId="1" r:id="rId1"/>
    <sheet name="VON - Vedlejší a ostatní ..." sheetId="2" r:id="rId2"/>
    <sheet name="D.1.1 - Architektonicko s..." sheetId="3" r:id="rId3"/>
    <sheet name="D.1.2 - Stavebně konstruk..." sheetId="4" r:id="rId4"/>
    <sheet name="D.1.4.1 - Vytápění" sheetId="5" r:id="rId5"/>
    <sheet name="D.1.4.2 - Zdravotně techn..." sheetId="6" r:id="rId6"/>
    <sheet name="D.1.4.3 - Silnoproudá ele..." sheetId="7" r:id="rId7"/>
    <sheet name="D.1.4.4 - Slaboproudá zař..." sheetId="8" r:id="rId8"/>
    <sheet name="D.1.4.5 - Měření a regulace" sheetId="9" r:id="rId9"/>
    <sheet name="D.1.4.6 - Vzduchotechnika..." sheetId="10" r:id="rId10"/>
    <sheet name="D.1.4.7 - Elektronická po..." sheetId="11" r:id="rId11"/>
    <sheet name="Pokyny pro vyplnění" sheetId="12" r:id="rId12"/>
  </sheets>
  <definedNames>
    <definedName name="_xlnm._FilterDatabase" localSheetId="2" hidden="1">'D.1.1 - Architektonicko s...'!$C$108:$K$1764</definedName>
    <definedName name="_xlnm._FilterDatabase" localSheetId="3" hidden="1">'D.1.2 - Stavebně konstruk...'!$C$76:$K$79</definedName>
    <definedName name="_xlnm._FilterDatabase" localSheetId="4" hidden="1">'D.1.4.1 - Vytápění'!$C$82:$K$85</definedName>
    <definedName name="_xlnm._FilterDatabase" localSheetId="5" hidden="1">'D.1.4.2 - Zdravotně techn...'!$C$82:$K$85</definedName>
    <definedName name="_xlnm._FilterDatabase" localSheetId="6" hidden="1">'D.1.4.3 - Silnoproudá ele...'!$C$82:$K$85</definedName>
    <definedName name="_xlnm._FilterDatabase" localSheetId="7" hidden="1">'D.1.4.4 - Slaboproudá zař...'!$C$82:$K$85</definedName>
    <definedName name="_xlnm._FilterDatabase" localSheetId="8" hidden="1">'D.1.4.5 - Měření a regulace'!$C$82:$K$85</definedName>
    <definedName name="_xlnm._FilterDatabase" localSheetId="9" hidden="1">'D.1.4.6 - Vzduchotechnika...'!$C$82:$K$85</definedName>
    <definedName name="_xlnm._FilterDatabase" localSheetId="10" hidden="1">'D.1.4.7 - Elektronická po...'!$C$82:$K$85</definedName>
    <definedName name="_xlnm._FilterDatabase" localSheetId="1" hidden="1">'VON - Vedlejší a ostatní ...'!$C$78:$K$133</definedName>
    <definedName name="_xlnm.Print_Titles" localSheetId="2">'D.1.1 - Architektonicko s...'!$108:$108</definedName>
    <definedName name="_xlnm.Print_Titles" localSheetId="3">'D.1.2 - Stavebně konstruk...'!$76:$76</definedName>
    <definedName name="_xlnm.Print_Titles" localSheetId="4">'D.1.4.1 - Vytápění'!$82:$82</definedName>
    <definedName name="_xlnm.Print_Titles" localSheetId="5">'D.1.4.2 - Zdravotně techn...'!$82:$82</definedName>
    <definedName name="_xlnm.Print_Titles" localSheetId="6">'D.1.4.3 - Silnoproudá ele...'!$82:$82</definedName>
    <definedName name="_xlnm.Print_Titles" localSheetId="7">'D.1.4.4 - Slaboproudá zař...'!$82:$82</definedName>
    <definedName name="_xlnm.Print_Titles" localSheetId="8">'D.1.4.5 - Měření a regulace'!$82:$82</definedName>
    <definedName name="_xlnm.Print_Titles" localSheetId="9">'D.1.4.6 - Vzduchotechnika...'!$82:$82</definedName>
    <definedName name="_xlnm.Print_Titles" localSheetId="10">'D.1.4.7 - Elektronická po...'!$82:$82</definedName>
    <definedName name="_xlnm.Print_Titles" localSheetId="0">'Rekapitulace stavby'!$49:$49</definedName>
    <definedName name="_xlnm.Print_Titles" localSheetId="1">'VON - Vedlejší a ostatní ...'!$78:$78</definedName>
    <definedName name="_xlnm.Print_Area" localSheetId="2">'D.1.1 - Architektonicko s...'!$C$4:$J$36,'D.1.1 - Architektonicko s...'!$C$42:$J$90,'D.1.1 - Architektonicko s...'!$C$96:$K$1764</definedName>
    <definedName name="_xlnm.Print_Area" localSheetId="3">'D.1.2 - Stavebně konstruk...'!$C$4:$J$36,'D.1.2 - Stavebně konstruk...'!$C$42:$J$58,'D.1.2 - Stavebně konstruk...'!$C$64:$K$79</definedName>
    <definedName name="_xlnm.Print_Area" localSheetId="4">'D.1.4.1 - Vytápění'!$C$4:$J$38,'D.1.4.1 - Vytápění'!$C$44:$J$62,'D.1.4.1 - Vytápění'!$C$68:$K$85</definedName>
    <definedName name="_xlnm.Print_Area" localSheetId="5">'D.1.4.2 - Zdravotně techn...'!$C$4:$J$38,'D.1.4.2 - Zdravotně techn...'!$C$44:$J$62,'D.1.4.2 - Zdravotně techn...'!$C$68:$K$85</definedName>
    <definedName name="_xlnm.Print_Area" localSheetId="6">'D.1.4.3 - Silnoproudá ele...'!$C$4:$J$38,'D.1.4.3 - Silnoproudá ele...'!$C$44:$J$62,'D.1.4.3 - Silnoproudá ele...'!$C$68:$K$85</definedName>
    <definedName name="_xlnm.Print_Area" localSheetId="7">'D.1.4.4 - Slaboproudá zař...'!$C$4:$J$38,'D.1.4.4 - Slaboproudá zař...'!$C$44:$J$62,'D.1.4.4 - Slaboproudá zař...'!$C$68:$K$85</definedName>
    <definedName name="_xlnm.Print_Area" localSheetId="8">'D.1.4.5 - Měření a regulace'!$C$4:$J$38,'D.1.4.5 - Měření a regulace'!$C$44:$J$62,'D.1.4.5 - Měření a regulace'!$C$68:$K$85</definedName>
    <definedName name="_xlnm.Print_Area" localSheetId="9">'D.1.4.6 - Vzduchotechnika...'!$C$4:$J$38,'D.1.4.6 - Vzduchotechnika...'!$C$44:$J$62,'D.1.4.6 - Vzduchotechnika...'!$C$68:$K$85</definedName>
    <definedName name="_xlnm.Print_Area" localSheetId="10">'D.1.4.7 - Elektronická po...'!$C$4:$J$38,'D.1.4.7 - Elektronická po...'!$C$44:$J$62,'D.1.4.7 - Elektronická po...'!$C$68:$K$85</definedName>
    <definedName name="_xlnm.Print_Area" localSheetId="11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stavby'!$C$39:$AQ$63</definedName>
    <definedName name="_xlnm.Print_Area" localSheetId="1">'VON - Vedlejší a ostatní ...'!$C$4:$J$36,'VON - Vedlejší a ostatní ...'!$C$42:$J$60,'VON - Vedlejší a ostatní ...'!$C$66:$K$133</definedName>
  </definedNames>
  <calcPr calcId="162913"/>
</workbook>
</file>

<file path=xl/calcChain.xml><?xml version="1.0" encoding="utf-8"?>
<calcChain xmlns="http://schemas.openxmlformats.org/spreadsheetml/2006/main">
  <c r="P84" i="11" l="1"/>
  <c r="P83" i="11" s="1"/>
  <c r="AU62" i="1" s="1"/>
  <c r="AY62" i="1"/>
  <c r="AX62" i="1"/>
  <c r="BI85" i="11"/>
  <c r="F36" i="11" s="1"/>
  <c r="BD62" i="1" s="1"/>
  <c r="BH85" i="11"/>
  <c r="F35" i="11" s="1"/>
  <c r="BC62" i="1" s="1"/>
  <c r="BG85" i="11"/>
  <c r="F34" i="11" s="1"/>
  <c r="BB62" i="1" s="1"/>
  <c r="BF85" i="11"/>
  <c r="J33" i="11" s="1"/>
  <c r="AW62" i="1" s="1"/>
  <c r="T85" i="11"/>
  <c r="T84" i="11" s="1"/>
  <c r="T83" i="11" s="1"/>
  <c r="R85" i="11"/>
  <c r="R84" i="11" s="1"/>
  <c r="R83" i="11" s="1"/>
  <c r="P85" i="11"/>
  <c r="BK85" i="11"/>
  <c r="BK84" i="11" s="1"/>
  <c r="J85" i="11"/>
  <c r="BE85" i="11" s="1"/>
  <c r="J79" i="11"/>
  <c r="F79" i="11"/>
  <c r="F77" i="11"/>
  <c r="E75" i="11"/>
  <c r="E71" i="11"/>
  <c r="J55" i="11"/>
  <c r="F55" i="11"/>
  <c r="F53" i="11"/>
  <c r="E51" i="11"/>
  <c r="E47" i="11"/>
  <c r="J20" i="11"/>
  <c r="E20" i="11"/>
  <c r="F56" i="11" s="1"/>
  <c r="J19" i="11"/>
  <c r="J14" i="11"/>
  <c r="J53" i="11" s="1"/>
  <c r="E7" i="11"/>
  <c r="R84" i="10"/>
  <c r="R83" i="10" s="1"/>
  <c r="P84" i="10"/>
  <c r="P83" i="10" s="1"/>
  <c r="AU61" i="1" s="1"/>
  <c r="AY61" i="1"/>
  <c r="AX61" i="1"/>
  <c r="F34" i="10"/>
  <c r="BB61" i="1" s="1"/>
  <c r="BI85" i="10"/>
  <c r="F36" i="10" s="1"/>
  <c r="BD61" i="1" s="1"/>
  <c r="BH85" i="10"/>
  <c r="F35" i="10" s="1"/>
  <c r="BC61" i="1" s="1"/>
  <c r="BG85" i="10"/>
  <c r="BF85" i="10"/>
  <c r="F33" i="10" s="1"/>
  <c r="BA61" i="1" s="1"/>
  <c r="BE85" i="10"/>
  <c r="J32" i="10" s="1"/>
  <c r="AV61" i="1" s="1"/>
  <c r="T85" i="10"/>
  <c r="T84" i="10" s="1"/>
  <c r="T83" i="10" s="1"/>
  <c r="R85" i="10"/>
  <c r="P85" i="10"/>
  <c r="BK85" i="10"/>
  <c r="BK84" i="10" s="1"/>
  <c r="J85" i="10"/>
  <c r="J79" i="10"/>
  <c r="F79" i="10"/>
  <c r="F77" i="10"/>
  <c r="E75" i="10"/>
  <c r="E71" i="10"/>
  <c r="J55" i="10"/>
  <c r="F55" i="10"/>
  <c r="F53" i="10"/>
  <c r="E51" i="10"/>
  <c r="E47" i="10"/>
  <c r="J20" i="10"/>
  <c r="E20" i="10"/>
  <c r="F56" i="10" s="1"/>
  <c r="J19" i="10"/>
  <c r="J14" i="10"/>
  <c r="J53" i="10" s="1"/>
  <c r="E7" i="10"/>
  <c r="T84" i="9"/>
  <c r="BK84" i="9"/>
  <c r="BK83" i="9" s="1"/>
  <c r="J83" i="9" s="1"/>
  <c r="T83" i="9"/>
  <c r="AY60" i="1"/>
  <c r="AX60" i="1"/>
  <c r="F35" i="9"/>
  <c r="BC60" i="1" s="1"/>
  <c r="J32" i="9"/>
  <c r="AV60" i="1" s="1"/>
  <c r="F32" i="9"/>
  <c r="AZ60" i="1" s="1"/>
  <c r="BI85" i="9"/>
  <c r="F36" i="9" s="1"/>
  <c r="BD60" i="1" s="1"/>
  <c r="BH85" i="9"/>
  <c r="BG85" i="9"/>
  <c r="F34" i="9" s="1"/>
  <c r="BB60" i="1" s="1"/>
  <c r="BF85" i="9"/>
  <c r="J33" i="9" s="1"/>
  <c r="AW60" i="1" s="1"/>
  <c r="BE85" i="9"/>
  <c r="T85" i="9"/>
  <c r="R85" i="9"/>
  <c r="R84" i="9" s="1"/>
  <c r="R83" i="9" s="1"/>
  <c r="P85" i="9"/>
  <c r="P84" i="9" s="1"/>
  <c r="P83" i="9" s="1"/>
  <c r="AU60" i="1" s="1"/>
  <c r="BK85" i="9"/>
  <c r="J85" i="9"/>
  <c r="J79" i="9"/>
  <c r="F79" i="9"/>
  <c r="J77" i="9"/>
  <c r="F77" i="9"/>
  <c r="E75" i="9"/>
  <c r="J55" i="9"/>
  <c r="F55" i="9"/>
  <c r="F53" i="9"/>
  <c r="E51" i="9"/>
  <c r="J20" i="9"/>
  <c r="E20" i="9"/>
  <c r="F56" i="9" s="1"/>
  <c r="J19" i="9"/>
  <c r="J14" i="9"/>
  <c r="J53" i="9" s="1"/>
  <c r="E7" i="9"/>
  <c r="E47" i="9" s="1"/>
  <c r="J84" i="8"/>
  <c r="BK84" i="8"/>
  <c r="BK83" i="8" s="1"/>
  <c r="J83" i="8" s="1"/>
  <c r="AY59" i="1"/>
  <c r="AX59" i="1"/>
  <c r="F36" i="8"/>
  <c r="BD59" i="1" s="1"/>
  <c r="F33" i="8"/>
  <c r="BA59" i="1" s="1"/>
  <c r="BI85" i="8"/>
  <c r="BH85" i="8"/>
  <c r="F35" i="8" s="1"/>
  <c r="BC59" i="1" s="1"/>
  <c r="BG85" i="8"/>
  <c r="F34" i="8" s="1"/>
  <c r="BB59" i="1" s="1"/>
  <c r="BF85" i="8"/>
  <c r="J33" i="8" s="1"/>
  <c r="AW59" i="1" s="1"/>
  <c r="T85" i="8"/>
  <c r="T84" i="8" s="1"/>
  <c r="T83" i="8" s="1"/>
  <c r="R85" i="8"/>
  <c r="R84" i="8" s="1"/>
  <c r="R83" i="8" s="1"/>
  <c r="P85" i="8"/>
  <c r="P84" i="8" s="1"/>
  <c r="P83" i="8" s="1"/>
  <c r="AU59" i="1" s="1"/>
  <c r="BK85" i="8"/>
  <c r="J85" i="8"/>
  <c r="BE85" i="8" s="1"/>
  <c r="J61" i="8"/>
  <c r="J79" i="8"/>
  <c r="F79" i="8"/>
  <c r="F77" i="8"/>
  <c r="E75" i="8"/>
  <c r="E71" i="8"/>
  <c r="F56" i="8"/>
  <c r="J55" i="8"/>
  <c r="F55" i="8"/>
  <c r="F53" i="8"/>
  <c r="E51" i="8"/>
  <c r="J20" i="8"/>
  <c r="E20" i="8"/>
  <c r="F80" i="8" s="1"/>
  <c r="J19" i="8"/>
  <c r="J14" i="8"/>
  <c r="J53" i="8" s="1"/>
  <c r="E7" i="8"/>
  <c r="E47" i="8" s="1"/>
  <c r="P84" i="7"/>
  <c r="P83" i="7" s="1"/>
  <c r="AU58" i="1" s="1"/>
  <c r="BD58" i="1"/>
  <c r="AY58" i="1"/>
  <c r="AX58" i="1"/>
  <c r="F36" i="7"/>
  <c r="J33" i="7"/>
  <c r="AW58" i="1" s="1"/>
  <c r="F33" i="7"/>
  <c r="BA58" i="1" s="1"/>
  <c r="BI85" i="7"/>
  <c r="BH85" i="7"/>
  <c r="F35" i="7" s="1"/>
  <c r="BC58" i="1" s="1"/>
  <c r="BG85" i="7"/>
  <c r="F34" i="7" s="1"/>
  <c r="BB58" i="1" s="1"/>
  <c r="BF85" i="7"/>
  <c r="BE85" i="7"/>
  <c r="J32" i="7" s="1"/>
  <c r="AV58" i="1" s="1"/>
  <c r="T85" i="7"/>
  <c r="T84" i="7" s="1"/>
  <c r="T83" i="7" s="1"/>
  <c r="R85" i="7"/>
  <c r="R84" i="7" s="1"/>
  <c r="R83" i="7" s="1"/>
  <c r="P85" i="7"/>
  <c r="BK85" i="7"/>
  <c r="BK84" i="7" s="1"/>
  <c r="J85" i="7"/>
  <c r="J79" i="7"/>
  <c r="F79" i="7"/>
  <c r="F77" i="7"/>
  <c r="E75" i="7"/>
  <c r="E71" i="7"/>
  <c r="F56" i="7"/>
  <c r="J55" i="7"/>
  <c r="F55" i="7"/>
  <c r="F53" i="7"/>
  <c r="E51" i="7"/>
  <c r="E47" i="7"/>
  <c r="J20" i="7"/>
  <c r="E20" i="7"/>
  <c r="F80" i="7" s="1"/>
  <c r="J19" i="7"/>
  <c r="J14" i="7"/>
  <c r="J77" i="7" s="1"/>
  <c r="E7" i="7"/>
  <c r="R84" i="6"/>
  <c r="R83" i="6"/>
  <c r="AY57" i="1"/>
  <c r="AX57" i="1"/>
  <c r="F34" i="6"/>
  <c r="BB57" i="1" s="1"/>
  <c r="J33" i="6"/>
  <c r="AW57" i="1" s="1"/>
  <c r="F32" i="6"/>
  <c r="AZ57" i="1" s="1"/>
  <c r="BI85" i="6"/>
  <c r="F36" i="6" s="1"/>
  <c r="BD57" i="1" s="1"/>
  <c r="BH85" i="6"/>
  <c r="F35" i="6" s="1"/>
  <c r="BC57" i="1" s="1"/>
  <c r="BG85" i="6"/>
  <c r="BF85" i="6"/>
  <c r="F33" i="6" s="1"/>
  <c r="BA57" i="1" s="1"/>
  <c r="BE85" i="6"/>
  <c r="J32" i="6" s="1"/>
  <c r="AV57" i="1" s="1"/>
  <c r="T85" i="6"/>
  <c r="T84" i="6" s="1"/>
  <c r="T83" i="6" s="1"/>
  <c r="R85" i="6"/>
  <c r="P85" i="6"/>
  <c r="P84" i="6" s="1"/>
  <c r="P83" i="6" s="1"/>
  <c r="AU57" i="1" s="1"/>
  <c r="BK85" i="6"/>
  <c r="BK84" i="6" s="1"/>
  <c r="J85" i="6"/>
  <c r="J79" i="6"/>
  <c r="F79" i="6"/>
  <c r="F77" i="6"/>
  <c r="E75" i="6"/>
  <c r="J55" i="6"/>
  <c r="F55" i="6"/>
  <c r="F53" i="6"/>
  <c r="E51" i="6"/>
  <c r="E47" i="6"/>
  <c r="J20" i="6"/>
  <c r="E20" i="6"/>
  <c r="F56" i="6" s="1"/>
  <c r="J19" i="6"/>
  <c r="J14" i="6"/>
  <c r="J53" i="6" s="1"/>
  <c r="E7" i="6"/>
  <c r="E71" i="6" s="1"/>
  <c r="T84" i="5"/>
  <c r="T83" i="5" s="1"/>
  <c r="AY56" i="1"/>
  <c r="AX56" i="1"/>
  <c r="F35" i="5"/>
  <c r="BC56" i="1" s="1"/>
  <c r="J32" i="5"/>
  <c r="AV56" i="1" s="1"/>
  <c r="F32" i="5"/>
  <c r="AZ56" i="1" s="1"/>
  <c r="BI85" i="5"/>
  <c r="F36" i="5" s="1"/>
  <c r="BD56" i="1" s="1"/>
  <c r="BH85" i="5"/>
  <c r="BG85" i="5"/>
  <c r="F34" i="5" s="1"/>
  <c r="BB56" i="1" s="1"/>
  <c r="BF85" i="5"/>
  <c r="J33" i="5" s="1"/>
  <c r="AW56" i="1" s="1"/>
  <c r="BE85" i="5"/>
  <c r="T85" i="5"/>
  <c r="R85" i="5"/>
  <c r="R84" i="5" s="1"/>
  <c r="R83" i="5" s="1"/>
  <c r="P85" i="5"/>
  <c r="P84" i="5" s="1"/>
  <c r="P83" i="5" s="1"/>
  <c r="AU56" i="1" s="1"/>
  <c r="BK85" i="5"/>
  <c r="BK84" i="5" s="1"/>
  <c r="J85" i="5"/>
  <c r="J79" i="5"/>
  <c r="F79" i="5"/>
  <c r="J77" i="5"/>
  <c r="F77" i="5"/>
  <c r="E75" i="5"/>
  <c r="F56" i="5"/>
  <c r="J55" i="5"/>
  <c r="F55" i="5"/>
  <c r="F53" i="5"/>
  <c r="E51" i="5"/>
  <c r="J20" i="5"/>
  <c r="E20" i="5"/>
  <c r="F80" i="5" s="1"/>
  <c r="J19" i="5"/>
  <c r="J14" i="5"/>
  <c r="J53" i="5" s="1"/>
  <c r="E7" i="5"/>
  <c r="E47" i="5" s="1"/>
  <c r="J78" i="4"/>
  <c r="J57" i="4" s="1"/>
  <c r="BK78" i="4"/>
  <c r="BK77" i="4" s="1"/>
  <c r="J77" i="4" s="1"/>
  <c r="AY54" i="1"/>
  <c r="AX54" i="1"/>
  <c r="F34" i="4"/>
  <c r="BD54" i="1" s="1"/>
  <c r="F31" i="4"/>
  <c r="BA54" i="1" s="1"/>
  <c r="BI79" i="4"/>
  <c r="BH79" i="4"/>
  <c r="F33" i="4" s="1"/>
  <c r="BC54" i="1" s="1"/>
  <c r="BG79" i="4"/>
  <c r="F32" i="4" s="1"/>
  <c r="BB54" i="1" s="1"/>
  <c r="BF79" i="4"/>
  <c r="J31" i="4" s="1"/>
  <c r="AW54" i="1" s="1"/>
  <c r="T79" i="4"/>
  <c r="T78" i="4" s="1"/>
  <c r="T77" i="4" s="1"/>
  <c r="R79" i="4"/>
  <c r="R78" i="4" s="1"/>
  <c r="R77" i="4" s="1"/>
  <c r="P79" i="4"/>
  <c r="P78" i="4" s="1"/>
  <c r="P77" i="4" s="1"/>
  <c r="AU54" i="1" s="1"/>
  <c r="BK79" i="4"/>
  <c r="J79" i="4"/>
  <c r="BE79" i="4" s="1"/>
  <c r="J73" i="4"/>
  <c r="F73" i="4"/>
  <c r="F71" i="4"/>
  <c r="E69" i="4"/>
  <c r="E67" i="4"/>
  <c r="F52" i="4"/>
  <c r="J51" i="4"/>
  <c r="F51" i="4"/>
  <c r="F49" i="4"/>
  <c r="E47" i="4"/>
  <c r="J18" i="4"/>
  <c r="E18" i="4"/>
  <c r="F74" i="4" s="1"/>
  <c r="J17" i="4"/>
  <c r="J12" i="4"/>
  <c r="J49" i="4" s="1"/>
  <c r="E7" i="4"/>
  <c r="E45" i="4" s="1"/>
  <c r="AY53" i="1"/>
  <c r="AX53" i="1"/>
  <c r="BI1764" i="3"/>
  <c r="BH1764" i="3"/>
  <c r="BG1764" i="3"/>
  <c r="BF1764" i="3"/>
  <c r="BE1764" i="3"/>
  <c r="T1764" i="3"/>
  <c r="R1764" i="3"/>
  <c r="P1764" i="3"/>
  <c r="BK1764" i="3"/>
  <c r="J1764" i="3"/>
  <c r="BI1759" i="3"/>
  <c r="BH1759" i="3"/>
  <c r="BG1759" i="3"/>
  <c r="BF1759" i="3"/>
  <c r="T1759" i="3"/>
  <c r="R1759" i="3"/>
  <c r="P1759" i="3"/>
  <c r="BK1759" i="3"/>
  <c r="J1759" i="3"/>
  <c r="BE1759" i="3" s="1"/>
  <c r="BI1754" i="3"/>
  <c r="BH1754" i="3"/>
  <c r="BG1754" i="3"/>
  <c r="BF1754" i="3"/>
  <c r="BE1754" i="3"/>
  <c r="T1754" i="3"/>
  <c r="R1754" i="3"/>
  <c r="P1754" i="3"/>
  <c r="BK1754" i="3"/>
  <c r="J1754" i="3"/>
  <c r="BI1747" i="3"/>
  <c r="BH1747" i="3"/>
  <c r="BG1747" i="3"/>
  <c r="BF1747" i="3"/>
  <c r="BE1747" i="3"/>
  <c r="T1747" i="3"/>
  <c r="R1747" i="3"/>
  <c r="P1747" i="3"/>
  <c r="BK1747" i="3"/>
  <c r="J1747" i="3"/>
  <c r="BI1746" i="3"/>
  <c r="BH1746" i="3"/>
  <c r="BG1746" i="3"/>
  <c r="BF1746" i="3"/>
  <c r="BE1746" i="3"/>
  <c r="T1746" i="3"/>
  <c r="R1746" i="3"/>
  <c r="P1746" i="3"/>
  <c r="BK1746" i="3"/>
  <c r="J1746" i="3"/>
  <c r="BI1745" i="3"/>
  <c r="BH1745" i="3"/>
  <c r="BG1745" i="3"/>
  <c r="BF1745" i="3"/>
  <c r="BE1745" i="3"/>
  <c r="T1745" i="3"/>
  <c r="R1745" i="3"/>
  <c r="P1745" i="3"/>
  <c r="BK1745" i="3"/>
  <c r="J1745" i="3"/>
  <c r="BI1744" i="3"/>
  <c r="BH1744" i="3"/>
  <c r="BG1744" i="3"/>
  <c r="BF1744" i="3"/>
  <c r="BE1744" i="3"/>
  <c r="T1744" i="3"/>
  <c r="R1744" i="3"/>
  <c r="P1744" i="3"/>
  <c r="BK1744" i="3"/>
  <c r="J1744" i="3"/>
  <c r="BI1743" i="3"/>
  <c r="BH1743" i="3"/>
  <c r="BG1743" i="3"/>
  <c r="BF1743" i="3"/>
  <c r="BE1743" i="3"/>
  <c r="T1743" i="3"/>
  <c r="R1743" i="3"/>
  <c r="P1743" i="3"/>
  <c r="BK1743" i="3"/>
  <c r="J1743" i="3"/>
  <c r="BI1742" i="3"/>
  <c r="BH1742" i="3"/>
  <c r="BG1742" i="3"/>
  <c r="BF1742" i="3"/>
  <c r="BE1742" i="3"/>
  <c r="T1742" i="3"/>
  <c r="T1741" i="3" s="1"/>
  <c r="T1740" i="3" s="1"/>
  <c r="R1742" i="3"/>
  <c r="R1741" i="3" s="1"/>
  <c r="R1740" i="3" s="1"/>
  <c r="P1742" i="3"/>
  <c r="P1741" i="3" s="1"/>
  <c r="P1740" i="3" s="1"/>
  <c r="BK1742" i="3"/>
  <c r="BK1741" i="3" s="1"/>
  <c r="J1742" i="3"/>
  <c r="BI1739" i="3"/>
  <c r="BH1739" i="3"/>
  <c r="BG1739" i="3"/>
  <c r="BF1739" i="3"/>
  <c r="BE1739" i="3"/>
  <c r="T1739" i="3"/>
  <c r="R1739" i="3"/>
  <c r="P1739" i="3"/>
  <c r="BK1739" i="3"/>
  <c r="J1739" i="3"/>
  <c r="BI1738" i="3"/>
  <c r="BH1738" i="3"/>
  <c r="BG1738" i="3"/>
  <c r="BF1738" i="3"/>
  <c r="BE1738" i="3"/>
  <c r="T1738" i="3"/>
  <c r="R1738" i="3"/>
  <c r="P1738" i="3"/>
  <c r="BK1738" i="3"/>
  <c r="J1738" i="3"/>
  <c r="BI1737" i="3"/>
  <c r="BH1737" i="3"/>
  <c r="BG1737" i="3"/>
  <c r="BF1737" i="3"/>
  <c r="BE1737" i="3"/>
  <c r="T1737" i="3"/>
  <c r="T1736" i="3" s="1"/>
  <c r="R1737" i="3"/>
  <c r="R1736" i="3" s="1"/>
  <c r="P1737" i="3"/>
  <c r="P1736" i="3" s="1"/>
  <c r="BK1737" i="3"/>
  <c r="BK1736" i="3" s="1"/>
  <c r="J1736" i="3" s="1"/>
  <c r="J87" i="3" s="1"/>
  <c r="J1737" i="3"/>
  <c r="BI1731" i="3"/>
  <c r="BH1731" i="3"/>
  <c r="BG1731" i="3"/>
  <c r="BF1731" i="3"/>
  <c r="T1731" i="3"/>
  <c r="T1730" i="3" s="1"/>
  <c r="T1729" i="3" s="1"/>
  <c r="R1731" i="3"/>
  <c r="R1730" i="3" s="1"/>
  <c r="R1729" i="3" s="1"/>
  <c r="P1731" i="3"/>
  <c r="P1730" i="3" s="1"/>
  <c r="P1729" i="3" s="1"/>
  <c r="BK1731" i="3"/>
  <c r="BK1730" i="3" s="1"/>
  <c r="J1731" i="3"/>
  <c r="BE1731" i="3" s="1"/>
  <c r="BI1728" i="3"/>
  <c r="BH1728" i="3"/>
  <c r="BG1728" i="3"/>
  <c r="BF1728" i="3"/>
  <c r="T1728" i="3"/>
  <c r="R1728" i="3"/>
  <c r="P1728" i="3"/>
  <c r="BK1728" i="3"/>
  <c r="J1728" i="3"/>
  <c r="BE1728" i="3" s="1"/>
  <c r="BI1727" i="3"/>
  <c r="BH1727" i="3"/>
  <c r="BG1727" i="3"/>
  <c r="BF1727" i="3"/>
  <c r="T1727" i="3"/>
  <c r="T1726" i="3" s="1"/>
  <c r="R1727" i="3"/>
  <c r="R1726" i="3" s="1"/>
  <c r="P1727" i="3"/>
  <c r="P1726" i="3" s="1"/>
  <c r="BK1727" i="3"/>
  <c r="BK1726" i="3" s="1"/>
  <c r="J1726" i="3" s="1"/>
  <c r="J84" i="3" s="1"/>
  <c r="J1727" i="3"/>
  <c r="BE1727" i="3" s="1"/>
  <c r="BI1722" i="3"/>
  <c r="BH1722" i="3"/>
  <c r="BG1722" i="3"/>
  <c r="BF1722" i="3"/>
  <c r="BE1722" i="3"/>
  <c r="T1722" i="3"/>
  <c r="T1721" i="3" s="1"/>
  <c r="R1722" i="3"/>
  <c r="R1721" i="3" s="1"/>
  <c r="P1722" i="3"/>
  <c r="P1721" i="3" s="1"/>
  <c r="BK1722" i="3"/>
  <c r="BK1721" i="3" s="1"/>
  <c r="J1721" i="3" s="1"/>
  <c r="J83" i="3" s="1"/>
  <c r="J1722" i="3"/>
  <c r="BI1720" i="3"/>
  <c r="BH1720" i="3"/>
  <c r="BG1720" i="3"/>
  <c r="BF1720" i="3"/>
  <c r="T1720" i="3"/>
  <c r="R1720" i="3"/>
  <c r="P1720" i="3"/>
  <c r="BK1720" i="3"/>
  <c r="J1720" i="3"/>
  <c r="BE1720" i="3" s="1"/>
  <c r="BI1719" i="3"/>
  <c r="BH1719" i="3"/>
  <c r="BG1719" i="3"/>
  <c r="BF1719" i="3"/>
  <c r="T1719" i="3"/>
  <c r="R1719" i="3"/>
  <c r="P1719" i="3"/>
  <c r="BK1719" i="3"/>
  <c r="J1719" i="3"/>
  <c r="BE1719" i="3" s="1"/>
  <c r="BI1718" i="3"/>
  <c r="BH1718" i="3"/>
  <c r="BG1718" i="3"/>
  <c r="BF1718" i="3"/>
  <c r="T1718" i="3"/>
  <c r="R1718" i="3"/>
  <c r="P1718" i="3"/>
  <c r="BK1718" i="3"/>
  <c r="J1718" i="3"/>
  <c r="BE1718" i="3" s="1"/>
  <c r="BI1717" i="3"/>
  <c r="BH1717" i="3"/>
  <c r="BG1717" i="3"/>
  <c r="BF1717" i="3"/>
  <c r="BE1717" i="3"/>
  <c r="T1717" i="3"/>
  <c r="R1717" i="3"/>
  <c r="P1717" i="3"/>
  <c r="BK1717" i="3"/>
  <c r="J1717" i="3"/>
  <c r="BI1716" i="3"/>
  <c r="BH1716" i="3"/>
  <c r="BG1716" i="3"/>
  <c r="BF1716" i="3"/>
  <c r="T1716" i="3"/>
  <c r="R1716" i="3"/>
  <c r="P1716" i="3"/>
  <c r="BK1716" i="3"/>
  <c r="J1716" i="3"/>
  <c r="BE1716" i="3" s="1"/>
  <c r="BI1715" i="3"/>
  <c r="BH1715" i="3"/>
  <c r="BG1715" i="3"/>
  <c r="BF1715" i="3"/>
  <c r="BE1715" i="3"/>
  <c r="T1715" i="3"/>
  <c r="R1715" i="3"/>
  <c r="P1715" i="3"/>
  <c r="BK1715" i="3"/>
  <c r="J1715" i="3"/>
  <c r="BI1708" i="3"/>
  <c r="BH1708" i="3"/>
  <c r="BG1708" i="3"/>
  <c r="BF1708" i="3"/>
  <c r="BE1708" i="3"/>
  <c r="T1708" i="3"/>
  <c r="T1707" i="3" s="1"/>
  <c r="R1708" i="3"/>
  <c r="R1707" i="3" s="1"/>
  <c r="P1708" i="3"/>
  <c r="P1707" i="3" s="1"/>
  <c r="BK1708" i="3"/>
  <c r="BK1707" i="3" s="1"/>
  <c r="J1707" i="3" s="1"/>
  <c r="J82" i="3" s="1"/>
  <c r="J1708" i="3"/>
  <c r="BI1706" i="3"/>
  <c r="BH1706" i="3"/>
  <c r="BG1706" i="3"/>
  <c r="BF1706" i="3"/>
  <c r="T1706" i="3"/>
  <c r="R1706" i="3"/>
  <c r="P1706" i="3"/>
  <c r="BK1706" i="3"/>
  <c r="J1706" i="3"/>
  <c r="BE1706" i="3" s="1"/>
  <c r="BI1697" i="3"/>
  <c r="BH1697" i="3"/>
  <c r="BG1697" i="3"/>
  <c r="BF1697" i="3"/>
  <c r="BE1697" i="3"/>
  <c r="T1697" i="3"/>
  <c r="T1696" i="3" s="1"/>
  <c r="R1697" i="3"/>
  <c r="R1696" i="3" s="1"/>
  <c r="P1697" i="3"/>
  <c r="P1696" i="3" s="1"/>
  <c r="BK1697" i="3"/>
  <c r="BK1696" i="3" s="1"/>
  <c r="J1696" i="3" s="1"/>
  <c r="J81" i="3" s="1"/>
  <c r="J1697" i="3"/>
  <c r="BI1695" i="3"/>
  <c r="BH1695" i="3"/>
  <c r="BG1695" i="3"/>
  <c r="BF1695" i="3"/>
  <c r="BE1695" i="3"/>
  <c r="T1695" i="3"/>
  <c r="R1695" i="3"/>
  <c r="P1695" i="3"/>
  <c r="BK1695" i="3"/>
  <c r="J1695" i="3"/>
  <c r="BI1694" i="3"/>
  <c r="BH1694" i="3"/>
  <c r="BG1694" i="3"/>
  <c r="BF1694" i="3"/>
  <c r="BE1694" i="3"/>
  <c r="T1694" i="3"/>
  <c r="R1694" i="3"/>
  <c r="P1694" i="3"/>
  <c r="BK1694" i="3"/>
  <c r="J1694" i="3"/>
  <c r="BI1692" i="3"/>
  <c r="BH1692" i="3"/>
  <c r="BG1692" i="3"/>
  <c r="BF1692" i="3"/>
  <c r="BE1692" i="3"/>
  <c r="T1692" i="3"/>
  <c r="R1692" i="3"/>
  <c r="P1692" i="3"/>
  <c r="BK1692" i="3"/>
  <c r="J1692" i="3"/>
  <c r="BI1678" i="3"/>
  <c r="BH1678" i="3"/>
  <c r="BG1678" i="3"/>
  <c r="BF1678" i="3"/>
  <c r="BE1678" i="3"/>
  <c r="T1678" i="3"/>
  <c r="R1678" i="3"/>
  <c r="P1678" i="3"/>
  <c r="BK1678" i="3"/>
  <c r="J1678" i="3"/>
  <c r="BI1676" i="3"/>
  <c r="BH1676" i="3"/>
  <c r="BG1676" i="3"/>
  <c r="BF1676" i="3"/>
  <c r="BE1676" i="3"/>
  <c r="T1676" i="3"/>
  <c r="R1676" i="3"/>
  <c r="P1676" i="3"/>
  <c r="BK1676" i="3"/>
  <c r="J1676" i="3"/>
  <c r="BI1671" i="3"/>
  <c r="BH1671" i="3"/>
  <c r="BG1671" i="3"/>
  <c r="BF1671" i="3"/>
  <c r="BE1671" i="3"/>
  <c r="T1671" i="3"/>
  <c r="R1671" i="3"/>
  <c r="P1671" i="3"/>
  <c r="BK1671" i="3"/>
  <c r="J1671" i="3"/>
  <c r="BI1659" i="3"/>
  <c r="BH1659" i="3"/>
  <c r="BG1659" i="3"/>
  <c r="BF1659" i="3"/>
  <c r="BE1659" i="3"/>
  <c r="T1659" i="3"/>
  <c r="R1659" i="3"/>
  <c r="P1659" i="3"/>
  <c r="BK1659" i="3"/>
  <c r="J1659" i="3"/>
  <c r="BI1656" i="3"/>
  <c r="BH1656" i="3"/>
  <c r="BG1656" i="3"/>
  <c r="BF1656" i="3"/>
  <c r="BE1656" i="3"/>
  <c r="T1656" i="3"/>
  <c r="T1655" i="3" s="1"/>
  <c r="R1656" i="3"/>
  <c r="R1655" i="3" s="1"/>
  <c r="P1656" i="3"/>
  <c r="P1655" i="3" s="1"/>
  <c r="BK1656" i="3"/>
  <c r="BK1655" i="3" s="1"/>
  <c r="J1655" i="3" s="1"/>
  <c r="J80" i="3" s="1"/>
  <c r="J1656" i="3"/>
  <c r="BI1654" i="3"/>
  <c r="BH1654" i="3"/>
  <c r="BG1654" i="3"/>
  <c r="BF1654" i="3"/>
  <c r="T1654" i="3"/>
  <c r="R1654" i="3"/>
  <c r="P1654" i="3"/>
  <c r="BK1654" i="3"/>
  <c r="J1654" i="3"/>
  <c r="BE1654" i="3" s="1"/>
  <c r="BI1652" i="3"/>
  <c r="BH1652" i="3"/>
  <c r="BG1652" i="3"/>
  <c r="BF1652" i="3"/>
  <c r="T1652" i="3"/>
  <c r="R1652" i="3"/>
  <c r="P1652" i="3"/>
  <c r="BK1652" i="3"/>
  <c r="J1652" i="3"/>
  <c r="BE1652" i="3" s="1"/>
  <c r="BI1647" i="3"/>
  <c r="BH1647" i="3"/>
  <c r="BG1647" i="3"/>
  <c r="BF1647" i="3"/>
  <c r="T1647" i="3"/>
  <c r="R1647" i="3"/>
  <c r="P1647" i="3"/>
  <c r="BK1647" i="3"/>
  <c r="J1647" i="3"/>
  <c r="BE1647" i="3" s="1"/>
  <c r="BI1643" i="3"/>
  <c r="BH1643" i="3"/>
  <c r="BG1643" i="3"/>
  <c r="BF1643" i="3"/>
  <c r="T1643" i="3"/>
  <c r="T1642" i="3" s="1"/>
  <c r="R1643" i="3"/>
  <c r="R1642" i="3" s="1"/>
  <c r="P1643" i="3"/>
  <c r="P1642" i="3" s="1"/>
  <c r="BK1643" i="3"/>
  <c r="BK1642" i="3" s="1"/>
  <c r="J1642" i="3" s="1"/>
  <c r="J79" i="3" s="1"/>
  <c r="J1643" i="3"/>
  <c r="BE1643" i="3" s="1"/>
  <c r="BI1641" i="3"/>
  <c r="BH1641" i="3"/>
  <c r="BG1641" i="3"/>
  <c r="BF1641" i="3"/>
  <c r="BE1641" i="3"/>
  <c r="T1641" i="3"/>
  <c r="R1641" i="3"/>
  <c r="P1641" i="3"/>
  <c r="BK1641" i="3"/>
  <c r="J1641" i="3"/>
  <c r="BI1636" i="3"/>
  <c r="BH1636" i="3"/>
  <c r="BG1636" i="3"/>
  <c r="BF1636" i="3"/>
  <c r="BE1636" i="3"/>
  <c r="T1636" i="3"/>
  <c r="R1636" i="3"/>
  <c r="P1636" i="3"/>
  <c r="BK1636" i="3"/>
  <c r="J1636" i="3"/>
  <c r="BI1630" i="3"/>
  <c r="BH1630" i="3"/>
  <c r="BG1630" i="3"/>
  <c r="BF1630" i="3"/>
  <c r="BE1630" i="3"/>
  <c r="T1630" i="3"/>
  <c r="R1630" i="3"/>
  <c r="P1630" i="3"/>
  <c r="BK1630" i="3"/>
  <c r="J1630" i="3"/>
  <c r="BI1625" i="3"/>
  <c r="BH1625" i="3"/>
  <c r="BG1625" i="3"/>
  <c r="BF1625" i="3"/>
  <c r="BE1625" i="3"/>
  <c r="T1625" i="3"/>
  <c r="R1625" i="3"/>
  <c r="P1625" i="3"/>
  <c r="BK1625" i="3"/>
  <c r="J1625" i="3"/>
  <c r="BI1622" i="3"/>
  <c r="BH1622" i="3"/>
  <c r="BG1622" i="3"/>
  <c r="BF1622" i="3"/>
  <c r="BE1622" i="3"/>
  <c r="T1622" i="3"/>
  <c r="R1622" i="3"/>
  <c r="P1622" i="3"/>
  <c r="BK1622" i="3"/>
  <c r="J1622" i="3"/>
  <c r="BI1616" i="3"/>
  <c r="BH1616" i="3"/>
  <c r="BG1616" i="3"/>
  <c r="BF1616" i="3"/>
  <c r="BE1616" i="3"/>
  <c r="T1616" i="3"/>
  <c r="R1616" i="3"/>
  <c r="P1616" i="3"/>
  <c r="BK1616" i="3"/>
  <c r="J1616" i="3"/>
  <c r="BI1615" i="3"/>
  <c r="BH1615" i="3"/>
  <c r="BG1615" i="3"/>
  <c r="BF1615" i="3"/>
  <c r="BE1615" i="3"/>
  <c r="T1615" i="3"/>
  <c r="R1615" i="3"/>
  <c r="P1615" i="3"/>
  <c r="BK1615" i="3"/>
  <c r="J1615" i="3"/>
  <c r="BI1609" i="3"/>
  <c r="BH1609" i="3"/>
  <c r="BG1609" i="3"/>
  <c r="BF1609" i="3"/>
  <c r="BE1609" i="3"/>
  <c r="T1609" i="3"/>
  <c r="T1608" i="3" s="1"/>
  <c r="R1609" i="3"/>
  <c r="R1608" i="3" s="1"/>
  <c r="P1609" i="3"/>
  <c r="P1608" i="3" s="1"/>
  <c r="BK1609" i="3"/>
  <c r="BK1608" i="3" s="1"/>
  <c r="J1608" i="3" s="1"/>
  <c r="J78" i="3" s="1"/>
  <c r="J1609" i="3"/>
  <c r="BI1607" i="3"/>
  <c r="BH1607" i="3"/>
  <c r="BG1607" i="3"/>
  <c r="BF1607" i="3"/>
  <c r="T1607" i="3"/>
  <c r="R1607" i="3"/>
  <c r="P1607" i="3"/>
  <c r="BK1607" i="3"/>
  <c r="J1607" i="3"/>
  <c r="BE1607" i="3" s="1"/>
  <c r="BI1606" i="3"/>
  <c r="BH1606" i="3"/>
  <c r="BG1606" i="3"/>
  <c r="BF1606" i="3"/>
  <c r="T1606" i="3"/>
  <c r="R1606" i="3"/>
  <c r="P1606" i="3"/>
  <c r="BK1606" i="3"/>
  <c r="J1606" i="3"/>
  <c r="BE1606" i="3" s="1"/>
  <c r="BI1605" i="3"/>
  <c r="BH1605" i="3"/>
  <c r="BG1605" i="3"/>
  <c r="BF1605" i="3"/>
  <c r="T1605" i="3"/>
  <c r="R1605" i="3"/>
  <c r="P1605" i="3"/>
  <c r="BK1605" i="3"/>
  <c r="J1605" i="3"/>
  <c r="BE1605" i="3" s="1"/>
  <c r="BI1604" i="3"/>
  <c r="BH1604" i="3"/>
  <c r="BG1604" i="3"/>
  <c r="BF1604" i="3"/>
  <c r="T1604" i="3"/>
  <c r="R1604" i="3"/>
  <c r="P1604" i="3"/>
  <c r="BK1604" i="3"/>
  <c r="J1604" i="3"/>
  <c r="BE1604" i="3" s="1"/>
  <c r="BI1603" i="3"/>
  <c r="BH1603" i="3"/>
  <c r="BG1603" i="3"/>
  <c r="BF1603" i="3"/>
  <c r="T1603" i="3"/>
  <c r="R1603" i="3"/>
  <c r="P1603" i="3"/>
  <c r="BK1603" i="3"/>
  <c r="J1603" i="3"/>
  <c r="BE1603" i="3" s="1"/>
  <c r="BI1597" i="3"/>
  <c r="BH1597" i="3"/>
  <c r="BG1597" i="3"/>
  <c r="BF1597" i="3"/>
  <c r="T1597" i="3"/>
  <c r="T1596" i="3" s="1"/>
  <c r="R1597" i="3"/>
  <c r="R1596" i="3" s="1"/>
  <c r="P1597" i="3"/>
  <c r="P1596" i="3" s="1"/>
  <c r="BK1597" i="3"/>
  <c r="BK1596" i="3" s="1"/>
  <c r="J1596" i="3" s="1"/>
  <c r="J77" i="3" s="1"/>
  <c r="J1597" i="3"/>
  <c r="BE1597" i="3" s="1"/>
  <c r="BI1595" i="3"/>
  <c r="BH1595" i="3"/>
  <c r="BG1595" i="3"/>
  <c r="BF1595" i="3"/>
  <c r="T1595" i="3"/>
  <c r="R1595" i="3"/>
  <c r="P1595" i="3"/>
  <c r="BK1595" i="3"/>
  <c r="J1595" i="3"/>
  <c r="BE1595" i="3" s="1"/>
  <c r="BI1591" i="3"/>
  <c r="BH1591" i="3"/>
  <c r="BG1591" i="3"/>
  <c r="BF1591" i="3"/>
  <c r="BE1591" i="3"/>
  <c r="T1591" i="3"/>
  <c r="R1591" i="3"/>
  <c r="P1591" i="3"/>
  <c r="BK1591" i="3"/>
  <c r="J1591" i="3"/>
  <c r="BI1586" i="3"/>
  <c r="BH1586" i="3"/>
  <c r="BG1586" i="3"/>
  <c r="BF1586" i="3"/>
  <c r="BE1586" i="3"/>
  <c r="T1586" i="3"/>
  <c r="R1586" i="3"/>
  <c r="P1586" i="3"/>
  <c r="BK1586" i="3"/>
  <c r="J1586" i="3"/>
  <c r="BI1580" i="3"/>
  <c r="BH1580" i="3"/>
  <c r="BG1580" i="3"/>
  <c r="BF1580" i="3"/>
  <c r="BE1580" i="3"/>
  <c r="T1580" i="3"/>
  <c r="R1580" i="3"/>
  <c r="P1580" i="3"/>
  <c r="BK1580" i="3"/>
  <c r="J1580" i="3"/>
  <c r="BI1574" i="3"/>
  <c r="BH1574" i="3"/>
  <c r="BG1574" i="3"/>
  <c r="BF1574" i="3"/>
  <c r="BE1574" i="3"/>
  <c r="T1574" i="3"/>
  <c r="R1574" i="3"/>
  <c r="P1574" i="3"/>
  <c r="BK1574" i="3"/>
  <c r="J1574" i="3"/>
  <c r="BI1568" i="3"/>
  <c r="BH1568" i="3"/>
  <c r="BG1568" i="3"/>
  <c r="BF1568" i="3"/>
  <c r="BE1568" i="3"/>
  <c r="T1568" i="3"/>
  <c r="R1568" i="3"/>
  <c r="P1568" i="3"/>
  <c r="BK1568" i="3"/>
  <c r="J1568" i="3"/>
  <c r="BI1560" i="3"/>
  <c r="BH1560" i="3"/>
  <c r="BG1560" i="3"/>
  <c r="BF1560" i="3"/>
  <c r="BE1560" i="3"/>
  <c r="T1560" i="3"/>
  <c r="R1560" i="3"/>
  <c r="P1560" i="3"/>
  <c r="BK1560" i="3"/>
  <c r="J1560" i="3"/>
  <c r="BI1553" i="3"/>
  <c r="BH1553" i="3"/>
  <c r="BG1553" i="3"/>
  <c r="BF1553" i="3"/>
  <c r="BE1553" i="3"/>
  <c r="T1553" i="3"/>
  <c r="R1553" i="3"/>
  <c r="P1553" i="3"/>
  <c r="BK1553" i="3"/>
  <c r="J1553" i="3"/>
  <c r="BI1544" i="3"/>
  <c r="BH1544" i="3"/>
  <c r="BG1544" i="3"/>
  <c r="BF1544" i="3"/>
  <c r="BE1544" i="3"/>
  <c r="T1544" i="3"/>
  <c r="R1544" i="3"/>
  <c r="P1544" i="3"/>
  <c r="BK1544" i="3"/>
  <c r="J1544" i="3"/>
  <c r="BI1532" i="3"/>
  <c r="BH1532" i="3"/>
  <c r="BG1532" i="3"/>
  <c r="BF1532" i="3"/>
  <c r="BE1532" i="3"/>
  <c r="T1532" i="3"/>
  <c r="R1532" i="3"/>
  <c r="P1532" i="3"/>
  <c r="BK1532" i="3"/>
  <c r="J1532" i="3"/>
  <c r="BI1527" i="3"/>
  <c r="BH1527" i="3"/>
  <c r="BG1527" i="3"/>
  <c r="BF1527" i="3"/>
  <c r="BE1527" i="3"/>
  <c r="T1527" i="3"/>
  <c r="R1527" i="3"/>
  <c r="P1527" i="3"/>
  <c r="BK1527" i="3"/>
  <c r="J1527" i="3"/>
  <c r="BI1520" i="3"/>
  <c r="BH1520" i="3"/>
  <c r="BG1520" i="3"/>
  <c r="BF1520" i="3"/>
  <c r="BE1520" i="3"/>
  <c r="T1520" i="3"/>
  <c r="R1520" i="3"/>
  <c r="P1520" i="3"/>
  <c r="BK1520" i="3"/>
  <c r="J1520" i="3"/>
  <c r="BI1514" i="3"/>
  <c r="BH1514" i="3"/>
  <c r="BG1514" i="3"/>
  <c r="BF1514" i="3"/>
  <c r="BE1514" i="3"/>
  <c r="T1514" i="3"/>
  <c r="R1514" i="3"/>
  <c r="P1514" i="3"/>
  <c r="BK1514" i="3"/>
  <c r="J1514" i="3"/>
  <c r="BI1508" i="3"/>
  <c r="BH1508" i="3"/>
  <c r="BG1508" i="3"/>
  <c r="BF1508" i="3"/>
  <c r="BE1508" i="3"/>
  <c r="T1508" i="3"/>
  <c r="R1508" i="3"/>
  <c r="P1508" i="3"/>
  <c r="BK1508" i="3"/>
  <c r="J1508" i="3"/>
  <c r="BI1502" i="3"/>
  <c r="BH1502" i="3"/>
  <c r="BG1502" i="3"/>
  <c r="BF1502" i="3"/>
  <c r="BE1502" i="3"/>
  <c r="T1502" i="3"/>
  <c r="R1502" i="3"/>
  <c r="P1502" i="3"/>
  <c r="BK1502" i="3"/>
  <c r="J1502" i="3"/>
  <c r="BI1496" i="3"/>
  <c r="BH1496" i="3"/>
  <c r="BG1496" i="3"/>
  <c r="BF1496" i="3"/>
  <c r="BE1496" i="3"/>
  <c r="T1496" i="3"/>
  <c r="R1496" i="3"/>
  <c r="P1496" i="3"/>
  <c r="BK1496" i="3"/>
  <c r="J1496" i="3"/>
  <c r="BI1490" i="3"/>
  <c r="BH1490" i="3"/>
  <c r="BG1490" i="3"/>
  <c r="BF1490" i="3"/>
  <c r="BE1490" i="3"/>
  <c r="T1490" i="3"/>
  <c r="R1490" i="3"/>
  <c r="P1490" i="3"/>
  <c r="BK1490" i="3"/>
  <c r="J1490" i="3"/>
  <c r="BI1484" i="3"/>
  <c r="BH1484" i="3"/>
  <c r="BG1484" i="3"/>
  <c r="BF1484" i="3"/>
  <c r="BE1484" i="3"/>
  <c r="T1484" i="3"/>
  <c r="R1484" i="3"/>
  <c r="P1484" i="3"/>
  <c r="BK1484" i="3"/>
  <c r="J1484" i="3"/>
  <c r="BI1478" i="3"/>
  <c r="BH1478" i="3"/>
  <c r="BG1478" i="3"/>
  <c r="BF1478" i="3"/>
  <c r="BE1478" i="3"/>
  <c r="T1478" i="3"/>
  <c r="R1478" i="3"/>
  <c r="P1478" i="3"/>
  <c r="BK1478" i="3"/>
  <c r="J1478" i="3"/>
  <c r="BI1472" i="3"/>
  <c r="BH1472" i="3"/>
  <c r="BG1472" i="3"/>
  <c r="BF1472" i="3"/>
  <c r="BE1472" i="3"/>
  <c r="T1472" i="3"/>
  <c r="R1472" i="3"/>
  <c r="P1472" i="3"/>
  <c r="BK1472" i="3"/>
  <c r="J1472" i="3"/>
  <c r="BI1466" i="3"/>
  <c r="BH1466" i="3"/>
  <c r="BG1466" i="3"/>
  <c r="BF1466" i="3"/>
  <c r="BE1466" i="3"/>
  <c r="T1466" i="3"/>
  <c r="R1466" i="3"/>
  <c r="P1466" i="3"/>
  <c r="BK1466" i="3"/>
  <c r="J1466" i="3"/>
  <c r="BI1460" i="3"/>
  <c r="BH1460" i="3"/>
  <c r="BG1460" i="3"/>
  <c r="BF1460" i="3"/>
  <c r="BE1460" i="3"/>
  <c r="T1460" i="3"/>
  <c r="R1460" i="3"/>
  <c r="P1460" i="3"/>
  <c r="BK1460" i="3"/>
  <c r="J1460" i="3"/>
  <c r="BI1454" i="3"/>
  <c r="BH1454" i="3"/>
  <c r="BG1454" i="3"/>
  <c r="BF1454" i="3"/>
  <c r="BE1454" i="3"/>
  <c r="T1454" i="3"/>
  <c r="R1454" i="3"/>
  <c r="P1454" i="3"/>
  <c r="BK1454" i="3"/>
  <c r="J1454" i="3"/>
  <c r="BI1448" i="3"/>
  <c r="BH1448" i="3"/>
  <c r="BG1448" i="3"/>
  <c r="BF1448" i="3"/>
  <c r="BE1448" i="3"/>
  <c r="T1448" i="3"/>
  <c r="R1448" i="3"/>
  <c r="P1448" i="3"/>
  <c r="BK1448" i="3"/>
  <c r="J1448" i="3"/>
  <c r="BI1442" i="3"/>
  <c r="BH1442" i="3"/>
  <c r="BG1442" i="3"/>
  <c r="BF1442" i="3"/>
  <c r="BE1442" i="3"/>
  <c r="T1442" i="3"/>
  <c r="R1442" i="3"/>
  <c r="P1442" i="3"/>
  <c r="BK1442" i="3"/>
  <c r="J1442" i="3"/>
  <c r="BI1436" i="3"/>
  <c r="BH1436" i="3"/>
  <c r="BG1436" i="3"/>
  <c r="BF1436" i="3"/>
  <c r="BE1436" i="3"/>
  <c r="T1436" i="3"/>
  <c r="R1436" i="3"/>
  <c r="P1436" i="3"/>
  <c r="BK1436" i="3"/>
  <c r="J1436" i="3"/>
  <c r="BI1430" i="3"/>
  <c r="BH1430" i="3"/>
  <c r="BG1430" i="3"/>
  <c r="BF1430" i="3"/>
  <c r="BE1430" i="3"/>
  <c r="T1430" i="3"/>
  <c r="R1430" i="3"/>
  <c r="P1430" i="3"/>
  <c r="BK1430" i="3"/>
  <c r="J1430" i="3"/>
  <c r="BI1424" i="3"/>
  <c r="BH1424" i="3"/>
  <c r="BG1424" i="3"/>
  <c r="BF1424" i="3"/>
  <c r="BE1424" i="3"/>
  <c r="T1424" i="3"/>
  <c r="R1424" i="3"/>
  <c r="P1424" i="3"/>
  <c r="BK1424" i="3"/>
  <c r="J1424" i="3"/>
  <c r="BI1418" i="3"/>
  <c r="BH1418" i="3"/>
  <c r="BG1418" i="3"/>
  <c r="BF1418" i="3"/>
  <c r="BE1418" i="3"/>
  <c r="T1418" i="3"/>
  <c r="R1418" i="3"/>
  <c r="P1418" i="3"/>
  <c r="BK1418" i="3"/>
  <c r="J1418" i="3"/>
  <c r="BI1412" i="3"/>
  <c r="BH1412" i="3"/>
  <c r="BG1412" i="3"/>
  <c r="BF1412" i="3"/>
  <c r="BE1412" i="3"/>
  <c r="T1412" i="3"/>
  <c r="R1412" i="3"/>
  <c r="P1412" i="3"/>
  <c r="BK1412" i="3"/>
  <c r="J1412" i="3"/>
  <c r="BI1406" i="3"/>
  <c r="BH1406" i="3"/>
  <c r="BG1406" i="3"/>
  <c r="BF1406" i="3"/>
  <c r="BE1406" i="3"/>
  <c r="T1406" i="3"/>
  <c r="R1406" i="3"/>
  <c r="P1406" i="3"/>
  <c r="BK1406" i="3"/>
  <c r="J1406" i="3"/>
  <c r="BI1400" i="3"/>
  <c r="BH1400" i="3"/>
  <c r="BG1400" i="3"/>
  <c r="BF1400" i="3"/>
  <c r="BE1400" i="3"/>
  <c r="T1400" i="3"/>
  <c r="R1400" i="3"/>
  <c r="P1400" i="3"/>
  <c r="BK1400" i="3"/>
  <c r="J1400" i="3"/>
  <c r="BI1394" i="3"/>
  <c r="BH1394" i="3"/>
  <c r="BG1394" i="3"/>
  <c r="BF1394" i="3"/>
  <c r="BE1394" i="3"/>
  <c r="T1394" i="3"/>
  <c r="R1394" i="3"/>
  <c r="P1394" i="3"/>
  <c r="BK1394" i="3"/>
  <c r="J1394" i="3"/>
  <c r="BI1388" i="3"/>
  <c r="BH1388" i="3"/>
  <c r="BG1388" i="3"/>
  <c r="BF1388" i="3"/>
  <c r="BE1388" i="3"/>
  <c r="T1388" i="3"/>
  <c r="R1388" i="3"/>
  <c r="P1388" i="3"/>
  <c r="BK1388" i="3"/>
  <c r="J1388" i="3"/>
  <c r="BI1382" i="3"/>
  <c r="BH1382" i="3"/>
  <c r="BG1382" i="3"/>
  <c r="BF1382" i="3"/>
  <c r="BE1382" i="3"/>
  <c r="T1382" i="3"/>
  <c r="R1382" i="3"/>
  <c r="P1382" i="3"/>
  <c r="BK1382" i="3"/>
  <c r="J1382" i="3"/>
  <c r="BI1376" i="3"/>
  <c r="BH1376" i="3"/>
  <c r="BG1376" i="3"/>
  <c r="BF1376" i="3"/>
  <c r="BE1376" i="3"/>
  <c r="T1376" i="3"/>
  <c r="R1376" i="3"/>
  <c r="P1376" i="3"/>
  <c r="BK1376" i="3"/>
  <c r="J1376" i="3"/>
  <c r="BI1370" i="3"/>
  <c r="BH1370" i="3"/>
  <c r="BG1370" i="3"/>
  <c r="BF1370" i="3"/>
  <c r="BE1370" i="3"/>
  <c r="T1370" i="3"/>
  <c r="R1370" i="3"/>
  <c r="P1370" i="3"/>
  <c r="BK1370" i="3"/>
  <c r="J1370" i="3"/>
  <c r="BI1364" i="3"/>
  <c r="BH1364" i="3"/>
  <c r="BG1364" i="3"/>
  <c r="BF1364" i="3"/>
  <c r="BE1364" i="3"/>
  <c r="T1364" i="3"/>
  <c r="R1364" i="3"/>
  <c r="P1364" i="3"/>
  <c r="BK1364" i="3"/>
  <c r="J1364" i="3"/>
  <c r="BI1358" i="3"/>
  <c r="BH1358" i="3"/>
  <c r="BG1358" i="3"/>
  <c r="BF1358" i="3"/>
  <c r="BE1358" i="3"/>
  <c r="T1358" i="3"/>
  <c r="R1358" i="3"/>
  <c r="P1358" i="3"/>
  <c r="BK1358" i="3"/>
  <c r="J1358" i="3"/>
  <c r="BI1352" i="3"/>
  <c r="BH1352" i="3"/>
  <c r="BG1352" i="3"/>
  <c r="BF1352" i="3"/>
  <c r="BE1352" i="3"/>
  <c r="T1352" i="3"/>
  <c r="R1352" i="3"/>
  <c r="P1352" i="3"/>
  <c r="BK1352" i="3"/>
  <c r="J1352" i="3"/>
  <c r="BI1346" i="3"/>
  <c r="BH1346" i="3"/>
  <c r="BG1346" i="3"/>
  <c r="BF1346" i="3"/>
  <c r="BE1346" i="3"/>
  <c r="T1346" i="3"/>
  <c r="R1346" i="3"/>
  <c r="P1346" i="3"/>
  <c r="BK1346" i="3"/>
  <c r="J1346" i="3"/>
  <c r="BI1340" i="3"/>
  <c r="BH1340" i="3"/>
  <c r="BG1340" i="3"/>
  <c r="BF1340" i="3"/>
  <c r="BE1340" i="3"/>
  <c r="T1340" i="3"/>
  <c r="R1340" i="3"/>
  <c r="P1340" i="3"/>
  <c r="BK1340" i="3"/>
  <c r="J1340" i="3"/>
  <c r="BI1334" i="3"/>
  <c r="BH1334" i="3"/>
  <c r="BG1334" i="3"/>
  <c r="BF1334" i="3"/>
  <c r="BE1334" i="3"/>
  <c r="T1334" i="3"/>
  <c r="R1334" i="3"/>
  <c r="P1334" i="3"/>
  <c r="BK1334" i="3"/>
  <c r="J1334" i="3"/>
  <c r="BI1328" i="3"/>
  <c r="BH1328" i="3"/>
  <c r="BG1328" i="3"/>
  <c r="BF1328" i="3"/>
  <c r="BE1328" i="3"/>
  <c r="T1328" i="3"/>
  <c r="R1328" i="3"/>
  <c r="P1328" i="3"/>
  <c r="BK1328" i="3"/>
  <c r="J1328" i="3"/>
  <c r="BI1322" i="3"/>
  <c r="BH1322" i="3"/>
  <c r="BG1322" i="3"/>
  <c r="BF1322" i="3"/>
  <c r="BE1322" i="3"/>
  <c r="T1322" i="3"/>
  <c r="R1322" i="3"/>
  <c r="P1322" i="3"/>
  <c r="BK1322" i="3"/>
  <c r="J1322" i="3"/>
  <c r="BI1316" i="3"/>
  <c r="BH1316" i="3"/>
  <c r="BG1316" i="3"/>
  <c r="BF1316" i="3"/>
  <c r="BE1316" i="3"/>
  <c r="T1316" i="3"/>
  <c r="R1316" i="3"/>
  <c r="P1316" i="3"/>
  <c r="BK1316" i="3"/>
  <c r="J1316" i="3"/>
  <c r="BI1310" i="3"/>
  <c r="BH1310" i="3"/>
  <c r="BG1310" i="3"/>
  <c r="BF1310" i="3"/>
  <c r="BE1310" i="3"/>
  <c r="T1310" i="3"/>
  <c r="R1310" i="3"/>
  <c r="P1310" i="3"/>
  <c r="BK1310" i="3"/>
  <c r="J1310" i="3"/>
  <c r="BI1304" i="3"/>
  <c r="BH1304" i="3"/>
  <c r="BG1304" i="3"/>
  <c r="BF1304" i="3"/>
  <c r="BE1304" i="3"/>
  <c r="T1304" i="3"/>
  <c r="R1304" i="3"/>
  <c r="P1304" i="3"/>
  <c r="BK1304" i="3"/>
  <c r="J1304" i="3"/>
  <c r="BI1298" i="3"/>
  <c r="BH1298" i="3"/>
  <c r="BG1298" i="3"/>
  <c r="BF1298" i="3"/>
  <c r="BE1298" i="3"/>
  <c r="T1298" i="3"/>
  <c r="R1298" i="3"/>
  <c r="P1298" i="3"/>
  <c r="BK1298" i="3"/>
  <c r="J1298" i="3"/>
  <c r="BI1292" i="3"/>
  <c r="BH1292" i="3"/>
  <c r="BG1292" i="3"/>
  <c r="BF1292" i="3"/>
  <c r="BE1292" i="3"/>
  <c r="T1292" i="3"/>
  <c r="T1291" i="3" s="1"/>
  <c r="R1292" i="3"/>
  <c r="R1291" i="3" s="1"/>
  <c r="P1292" i="3"/>
  <c r="P1291" i="3" s="1"/>
  <c r="BK1292" i="3"/>
  <c r="BK1291" i="3" s="1"/>
  <c r="J1291" i="3" s="1"/>
  <c r="J76" i="3" s="1"/>
  <c r="J1292" i="3"/>
  <c r="BI1290" i="3"/>
  <c r="BH1290" i="3"/>
  <c r="BG1290" i="3"/>
  <c r="BF1290" i="3"/>
  <c r="T1290" i="3"/>
  <c r="R1290" i="3"/>
  <c r="P1290" i="3"/>
  <c r="BK1290" i="3"/>
  <c r="J1290" i="3"/>
  <c r="BE1290" i="3" s="1"/>
  <c r="BI1286" i="3"/>
  <c r="BH1286" i="3"/>
  <c r="BG1286" i="3"/>
  <c r="BF1286" i="3"/>
  <c r="T1286" i="3"/>
  <c r="R1286" i="3"/>
  <c r="P1286" i="3"/>
  <c r="BK1286" i="3"/>
  <c r="J1286" i="3"/>
  <c r="BE1286" i="3" s="1"/>
  <c r="BI1280" i="3"/>
  <c r="BH1280" i="3"/>
  <c r="BG1280" i="3"/>
  <c r="BF1280" i="3"/>
  <c r="T1280" i="3"/>
  <c r="R1280" i="3"/>
  <c r="P1280" i="3"/>
  <c r="BK1280" i="3"/>
  <c r="J1280" i="3"/>
  <c r="BE1280" i="3" s="1"/>
  <c r="BI1274" i="3"/>
  <c r="BH1274" i="3"/>
  <c r="BG1274" i="3"/>
  <c r="BF1274" i="3"/>
  <c r="T1274" i="3"/>
  <c r="R1274" i="3"/>
  <c r="P1274" i="3"/>
  <c r="BK1274" i="3"/>
  <c r="J1274" i="3"/>
  <c r="BE1274" i="3" s="1"/>
  <c r="BI1268" i="3"/>
  <c r="BH1268" i="3"/>
  <c r="BG1268" i="3"/>
  <c r="BF1268" i="3"/>
  <c r="T1268" i="3"/>
  <c r="R1268" i="3"/>
  <c r="P1268" i="3"/>
  <c r="BK1268" i="3"/>
  <c r="J1268" i="3"/>
  <c r="BE1268" i="3" s="1"/>
  <c r="BI1262" i="3"/>
  <c r="BH1262" i="3"/>
  <c r="BG1262" i="3"/>
  <c r="BF1262" i="3"/>
  <c r="T1262" i="3"/>
  <c r="R1262" i="3"/>
  <c r="P1262" i="3"/>
  <c r="BK1262" i="3"/>
  <c r="J1262" i="3"/>
  <c r="BE1262" i="3" s="1"/>
  <c r="BI1256" i="3"/>
  <c r="BH1256" i="3"/>
  <c r="BG1256" i="3"/>
  <c r="BF1256" i="3"/>
  <c r="T1256" i="3"/>
  <c r="R1256" i="3"/>
  <c r="P1256" i="3"/>
  <c r="BK1256" i="3"/>
  <c r="J1256" i="3"/>
  <c r="BE1256" i="3" s="1"/>
  <c r="BI1250" i="3"/>
  <c r="BH1250" i="3"/>
  <c r="BG1250" i="3"/>
  <c r="BF1250" i="3"/>
  <c r="T1250" i="3"/>
  <c r="R1250" i="3"/>
  <c r="P1250" i="3"/>
  <c r="BK1250" i="3"/>
  <c r="J1250" i="3"/>
  <c r="BE1250" i="3" s="1"/>
  <c r="BI1244" i="3"/>
  <c r="BH1244" i="3"/>
  <c r="BG1244" i="3"/>
  <c r="BF1244" i="3"/>
  <c r="T1244" i="3"/>
  <c r="R1244" i="3"/>
  <c r="P1244" i="3"/>
  <c r="BK1244" i="3"/>
  <c r="J1244" i="3"/>
  <c r="BE1244" i="3" s="1"/>
  <c r="BI1238" i="3"/>
  <c r="BH1238" i="3"/>
  <c r="BG1238" i="3"/>
  <c r="BF1238" i="3"/>
  <c r="T1238" i="3"/>
  <c r="R1238" i="3"/>
  <c r="P1238" i="3"/>
  <c r="BK1238" i="3"/>
  <c r="J1238" i="3"/>
  <c r="BE1238" i="3" s="1"/>
  <c r="BI1232" i="3"/>
  <c r="BH1232" i="3"/>
  <c r="BG1232" i="3"/>
  <c r="BF1232" i="3"/>
  <c r="T1232" i="3"/>
  <c r="R1232" i="3"/>
  <c r="P1232" i="3"/>
  <c r="BK1232" i="3"/>
  <c r="J1232" i="3"/>
  <c r="BE1232" i="3" s="1"/>
  <c r="BI1226" i="3"/>
  <c r="BH1226" i="3"/>
  <c r="BG1226" i="3"/>
  <c r="BF1226" i="3"/>
  <c r="T1226" i="3"/>
  <c r="R1226" i="3"/>
  <c r="P1226" i="3"/>
  <c r="BK1226" i="3"/>
  <c r="J1226" i="3"/>
  <c r="BE1226" i="3" s="1"/>
  <c r="BI1220" i="3"/>
  <c r="BH1220" i="3"/>
  <c r="BG1220" i="3"/>
  <c r="BF1220" i="3"/>
  <c r="T1220" i="3"/>
  <c r="R1220" i="3"/>
  <c r="P1220" i="3"/>
  <c r="BK1220" i="3"/>
  <c r="J1220" i="3"/>
  <c r="BE1220" i="3" s="1"/>
  <c r="BI1214" i="3"/>
  <c r="BH1214" i="3"/>
  <c r="BG1214" i="3"/>
  <c r="BF1214" i="3"/>
  <c r="T1214" i="3"/>
  <c r="R1214" i="3"/>
  <c r="P1214" i="3"/>
  <c r="BK1214" i="3"/>
  <c r="J1214" i="3"/>
  <c r="BE1214" i="3" s="1"/>
  <c r="BI1208" i="3"/>
  <c r="BH1208" i="3"/>
  <c r="BG1208" i="3"/>
  <c r="BF1208" i="3"/>
  <c r="T1208" i="3"/>
  <c r="R1208" i="3"/>
  <c r="P1208" i="3"/>
  <c r="BK1208" i="3"/>
  <c r="J1208" i="3"/>
  <c r="BE1208" i="3" s="1"/>
  <c r="BI1202" i="3"/>
  <c r="BH1202" i="3"/>
  <c r="BG1202" i="3"/>
  <c r="BF1202" i="3"/>
  <c r="T1202" i="3"/>
  <c r="R1202" i="3"/>
  <c r="P1202" i="3"/>
  <c r="BK1202" i="3"/>
  <c r="J1202" i="3"/>
  <c r="BE1202" i="3" s="1"/>
  <c r="BI1196" i="3"/>
  <c r="BH1196" i="3"/>
  <c r="BG1196" i="3"/>
  <c r="BF1196" i="3"/>
  <c r="T1196" i="3"/>
  <c r="R1196" i="3"/>
  <c r="P1196" i="3"/>
  <c r="BK1196" i="3"/>
  <c r="J1196" i="3"/>
  <c r="BE1196" i="3" s="1"/>
  <c r="BI1190" i="3"/>
  <c r="BH1190" i="3"/>
  <c r="BG1190" i="3"/>
  <c r="BF1190" i="3"/>
  <c r="T1190" i="3"/>
  <c r="R1190" i="3"/>
  <c r="P1190" i="3"/>
  <c r="BK1190" i="3"/>
  <c r="J1190" i="3"/>
  <c r="BE1190" i="3" s="1"/>
  <c r="BI1184" i="3"/>
  <c r="BH1184" i="3"/>
  <c r="BG1184" i="3"/>
  <c r="BF1184" i="3"/>
  <c r="T1184" i="3"/>
  <c r="R1184" i="3"/>
  <c r="P1184" i="3"/>
  <c r="BK1184" i="3"/>
  <c r="J1184" i="3"/>
  <c r="BE1184" i="3" s="1"/>
  <c r="BI1178" i="3"/>
  <c r="BH1178" i="3"/>
  <c r="BG1178" i="3"/>
  <c r="BF1178" i="3"/>
  <c r="T1178" i="3"/>
  <c r="R1178" i="3"/>
  <c r="P1178" i="3"/>
  <c r="BK1178" i="3"/>
  <c r="J1178" i="3"/>
  <c r="BE1178" i="3" s="1"/>
  <c r="BI1172" i="3"/>
  <c r="BH1172" i="3"/>
  <c r="BG1172" i="3"/>
  <c r="BF1172" i="3"/>
  <c r="T1172" i="3"/>
  <c r="R1172" i="3"/>
  <c r="P1172" i="3"/>
  <c r="BK1172" i="3"/>
  <c r="J1172" i="3"/>
  <c r="BE1172" i="3" s="1"/>
  <c r="BI1166" i="3"/>
  <c r="BH1166" i="3"/>
  <c r="BG1166" i="3"/>
  <c r="BF1166" i="3"/>
  <c r="T1166" i="3"/>
  <c r="R1166" i="3"/>
  <c r="P1166" i="3"/>
  <c r="BK1166" i="3"/>
  <c r="J1166" i="3"/>
  <c r="BE1166" i="3" s="1"/>
  <c r="BI1160" i="3"/>
  <c r="BH1160" i="3"/>
  <c r="BG1160" i="3"/>
  <c r="BF1160" i="3"/>
  <c r="T1160" i="3"/>
  <c r="R1160" i="3"/>
  <c r="P1160" i="3"/>
  <c r="BK1160" i="3"/>
  <c r="J1160" i="3"/>
  <c r="BE1160" i="3" s="1"/>
  <c r="BI1154" i="3"/>
  <c r="BH1154" i="3"/>
  <c r="BG1154" i="3"/>
  <c r="BF1154" i="3"/>
  <c r="T1154" i="3"/>
  <c r="R1154" i="3"/>
  <c r="P1154" i="3"/>
  <c r="BK1154" i="3"/>
  <c r="J1154" i="3"/>
  <c r="BE1154" i="3" s="1"/>
  <c r="BI1148" i="3"/>
  <c r="BH1148" i="3"/>
  <c r="BG1148" i="3"/>
  <c r="BF1148" i="3"/>
  <c r="T1148" i="3"/>
  <c r="R1148" i="3"/>
  <c r="P1148" i="3"/>
  <c r="BK1148" i="3"/>
  <c r="J1148" i="3"/>
  <c r="BE1148" i="3" s="1"/>
  <c r="BI1142" i="3"/>
  <c r="BH1142" i="3"/>
  <c r="BG1142" i="3"/>
  <c r="BF1142" i="3"/>
  <c r="BE1142" i="3"/>
  <c r="T1142" i="3"/>
  <c r="R1142" i="3"/>
  <c r="P1142" i="3"/>
  <c r="BK1142" i="3"/>
  <c r="J1142" i="3"/>
  <c r="BI1136" i="3"/>
  <c r="BH1136" i="3"/>
  <c r="BG1136" i="3"/>
  <c r="BF1136" i="3"/>
  <c r="T1136" i="3"/>
  <c r="R1136" i="3"/>
  <c r="P1136" i="3"/>
  <c r="BK1136" i="3"/>
  <c r="J1136" i="3"/>
  <c r="BE1136" i="3" s="1"/>
  <c r="BI1130" i="3"/>
  <c r="BH1130" i="3"/>
  <c r="BG1130" i="3"/>
  <c r="BF1130" i="3"/>
  <c r="BE1130" i="3"/>
  <c r="T1130" i="3"/>
  <c r="R1130" i="3"/>
  <c r="P1130" i="3"/>
  <c r="BK1130" i="3"/>
  <c r="J1130" i="3"/>
  <c r="BI1124" i="3"/>
  <c r="BH1124" i="3"/>
  <c r="BG1124" i="3"/>
  <c r="BF1124" i="3"/>
  <c r="T1124" i="3"/>
  <c r="R1124" i="3"/>
  <c r="P1124" i="3"/>
  <c r="BK1124" i="3"/>
  <c r="J1124" i="3"/>
  <c r="BE1124" i="3" s="1"/>
  <c r="BI1118" i="3"/>
  <c r="BH1118" i="3"/>
  <c r="BG1118" i="3"/>
  <c r="BF1118" i="3"/>
  <c r="BE1118" i="3"/>
  <c r="T1118" i="3"/>
  <c r="R1118" i="3"/>
  <c r="P1118" i="3"/>
  <c r="BK1118" i="3"/>
  <c r="J1118" i="3"/>
  <c r="BI1112" i="3"/>
  <c r="BH1112" i="3"/>
  <c r="BG1112" i="3"/>
  <c r="BF1112" i="3"/>
  <c r="BE1112" i="3"/>
  <c r="T1112" i="3"/>
  <c r="R1112" i="3"/>
  <c r="P1112" i="3"/>
  <c r="BK1112" i="3"/>
  <c r="J1112" i="3"/>
  <c r="BI1106" i="3"/>
  <c r="BH1106" i="3"/>
  <c r="BG1106" i="3"/>
  <c r="BF1106" i="3"/>
  <c r="BE1106" i="3"/>
  <c r="T1106" i="3"/>
  <c r="R1106" i="3"/>
  <c r="P1106" i="3"/>
  <c r="BK1106" i="3"/>
  <c r="J1106" i="3"/>
  <c r="BI1100" i="3"/>
  <c r="BH1100" i="3"/>
  <c r="BG1100" i="3"/>
  <c r="BF1100" i="3"/>
  <c r="BE1100" i="3"/>
  <c r="T1100" i="3"/>
  <c r="R1100" i="3"/>
  <c r="P1100" i="3"/>
  <c r="BK1100" i="3"/>
  <c r="J1100" i="3"/>
  <c r="BI1094" i="3"/>
  <c r="BH1094" i="3"/>
  <c r="BG1094" i="3"/>
  <c r="BF1094" i="3"/>
  <c r="BE1094" i="3"/>
  <c r="T1094" i="3"/>
  <c r="R1094" i="3"/>
  <c r="P1094" i="3"/>
  <c r="BK1094" i="3"/>
  <c r="J1094" i="3"/>
  <c r="BI1088" i="3"/>
  <c r="BH1088" i="3"/>
  <c r="BG1088" i="3"/>
  <c r="BF1088" i="3"/>
  <c r="BE1088" i="3"/>
  <c r="T1088" i="3"/>
  <c r="R1088" i="3"/>
  <c r="P1088" i="3"/>
  <c r="BK1088" i="3"/>
  <c r="J1088" i="3"/>
  <c r="BI1082" i="3"/>
  <c r="BH1082" i="3"/>
  <c r="BG1082" i="3"/>
  <c r="BF1082" i="3"/>
  <c r="BE1082" i="3"/>
  <c r="T1082" i="3"/>
  <c r="R1082" i="3"/>
  <c r="P1082" i="3"/>
  <c r="BK1082" i="3"/>
  <c r="J1082" i="3"/>
  <c r="BI1076" i="3"/>
  <c r="BH1076" i="3"/>
  <c r="BG1076" i="3"/>
  <c r="BF1076" i="3"/>
  <c r="BE1076" i="3"/>
  <c r="T1076" i="3"/>
  <c r="R1076" i="3"/>
  <c r="P1076" i="3"/>
  <c r="BK1076" i="3"/>
  <c r="J1076" i="3"/>
  <c r="BI1070" i="3"/>
  <c r="BH1070" i="3"/>
  <c r="BG1070" i="3"/>
  <c r="BF1070" i="3"/>
  <c r="BE1070" i="3"/>
  <c r="T1070" i="3"/>
  <c r="R1070" i="3"/>
  <c r="P1070" i="3"/>
  <c r="BK1070" i="3"/>
  <c r="J1070" i="3"/>
  <c r="BI1064" i="3"/>
  <c r="BH1064" i="3"/>
  <c r="BG1064" i="3"/>
  <c r="BF1064" i="3"/>
  <c r="BE1064" i="3"/>
  <c r="T1064" i="3"/>
  <c r="T1063" i="3" s="1"/>
  <c r="R1064" i="3"/>
  <c r="R1063" i="3" s="1"/>
  <c r="P1064" i="3"/>
  <c r="P1063" i="3" s="1"/>
  <c r="BK1064" i="3"/>
  <c r="BK1063" i="3" s="1"/>
  <c r="J1063" i="3" s="1"/>
  <c r="J75" i="3" s="1"/>
  <c r="J1064" i="3"/>
  <c r="BI1062" i="3"/>
  <c r="BH1062" i="3"/>
  <c r="BG1062" i="3"/>
  <c r="BF1062" i="3"/>
  <c r="T1062" i="3"/>
  <c r="R1062" i="3"/>
  <c r="P1062" i="3"/>
  <c r="BK1062" i="3"/>
  <c r="J1062" i="3"/>
  <c r="BE1062" i="3" s="1"/>
  <c r="BI1055" i="3"/>
  <c r="BH1055" i="3"/>
  <c r="BG1055" i="3"/>
  <c r="BF1055" i="3"/>
  <c r="T1055" i="3"/>
  <c r="R1055" i="3"/>
  <c r="P1055" i="3"/>
  <c r="BK1055" i="3"/>
  <c r="J1055" i="3"/>
  <c r="BE1055" i="3" s="1"/>
  <c r="BI1051" i="3"/>
  <c r="BH1051" i="3"/>
  <c r="BG1051" i="3"/>
  <c r="BF1051" i="3"/>
  <c r="T1051" i="3"/>
  <c r="R1051" i="3"/>
  <c r="P1051" i="3"/>
  <c r="BK1051" i="3"/>
  <c r="J1051" i="3"/>
  <c r="BE1051" i="3" s="1"/>
  <c r="BI1045" i="3"/>
  <c r="BH1045" i="3"/>
  <c r="BG1045" i="3"/>
  <c r="BF1045" i="3"/>
  <c r="T1045" i="3"/>
  <c r="R1045" i="3"/>
  <c r="P1045" i="3"/>
  <c r="BK1045" i="3"/>
  <c r="J1045" i="3"/>
  <c r="BE1045" i="3" s="1"/>
  <c r="BI1039" i="3"/>
  <c r="BH1039" i="3"/>
  <c r="BG1039" i="3"/>
  <c r="BF1039" i="3"/>
  <c r="T1039" i="3"/>
  <c r="R1039" i="3"/>
  <c r="P1039" i="3"/>
  <c r="BK1039" i="3"/>
  <c r="J1039" i="3"/>
  <c r="BE1039" i="3" s="1"/>
  <c r="BI1033" i="3"/>
  <c r="BH1033" i="3"/>
  <c r="BG1033" i="3"/>
  <c r="BF1033" i="3"/>
  <c r="T1033" i="3"/>
  <c r="R1033" i="3"/>
  <c r="P1033" i="3"/>
  <c r="BK1033" i="3"/>
  <c r="J1033" i="3"/>
  <c r="BE1033" i="3" s="1"/>
  <c r="BI1027" i="3"/>
  <c r="BH1027" i="3"/>
  <c r="BG1027" i="3"/>
  <c r="BF1027" i="3"/>
  <c r="T1027" i="3"/>
  <c r="R1027" i="3"/>
  <c r="P1027" i="3"/>
  <c r="BK1027" i="3"/>
  <c r="J1027" i="3"/>
  <c r="BE1027" i="3" s="1"/>
  <c r="BI1021" i="3"/>
  <c r="BH1021" i="3"/>
  <c r="BG1021" i="3"/>
  <c r="BF1021" i="3"/>
  <c r="T1021" i="3"/>
  <c r="R1021" i="3"/>
  <c r="P1021" i="3"/>
  <c r="BK1021" i="3"/>
  <c r="J1021" i="3"/>
  <c r="BE1021" i="3" s="1"/>
  <c r="BI1015" i="3"/>
  <c r="BH1015" i="3"/>
  <c r="BG1015" i="3"/>
  <c r="BF1015" i="3"/>
  <c r="T1015" i="3"/>
  <c r="R1015" i="3"/>
  <c r="P1015" i="3"/>
  <c r="BK1015" i="3"/>
  <c r="J1015" i="3"/>
  <c r="BE1015" i="3" s="1"/>
  <c r="BI1014" i="3"/>
  <c r="BH1014" i="3"/>
  <c r="BG1014" i="3"/>
  <c r="BF1014" i="3"/>
  <c r="T1014" i="3"/>
  <c r="R1014" i="3"/>
  <c r="P1014" i="3"/>
  <c r="BK1014" i="3"/>
  <c r="J1014" i="3"/>
  <c r="BE1014" i="3" s="1"/>
  <c r="BI1013" i="3"/>
  <c r="BH1013" i="3"/>
  <c r="BG1013" i="3"/>
  <c r="BF1013" i="3"/>
  <c r="T1013" i="3"/>
  <c r="R1013" i="3"/>
  <c r="P1013" i="3"/>
  <c r="BK1013" i="3"/>
  <c r="J1013" i="3"/>
  <c r="BE1013" i="3" s="1"/>
  <c r="BI1012" i="3"/>
  <c r="BH1012" i="3"/>
  <c r="BG1012" i="3"/>
  <c r="BF1012" i="3"/>
  <c r="BE1012" i="3"/>
  <c r="T1012" i="3"/>
  <c r="R1012" i="3"/>
  <c r="P1012" i="3"/>
  <c r="BK1012" i="3"/>
  <c r="J1012" i="3"/>
  <c r="BI1011" i="3"/>
  <c r="BH1011" i="3"/>
  <c r="BG1011" i="3"/>
  <c r="BF1011" i="3"/>
  <c r="BE1011" i="3"/>
  <c r="T1011" i="3"/>
  <c r="T1010" i="3" s="1"/>
  <c r="R1011" i="3"/>
  <c r="R1010" i="3" s="1"/>
  <c r="P1011" i="3"/>
  <c r="P1010" i="3" s="1"/>
  <c r="BK1011" i="3"/>
  <c r="BK1010" i="3" s="1"/>
  <c r="J1010" i="3" s="1"/>
  <c r="J74" i="3" s="1"/>
  <c r="J1011" i="3"/>
  <c r="BI1009" i="3"/>
  <c r="BH1009" i="3"/>
  <c r="BG1009" i="3"/>
  <c r="BF1009" i="3"/>
  <c r="T1009" i="3"/>
  <c r="R1009" i="3"/>
  <c r="P1009" i="3"/>
  <c r="BK1009" i="3"/>
  <c r="J1009" i="3"/>
  <c r="BE1009" i="3" s="1"/>
  <c r="BI1003" i="3"/>
  <c r="BH1003" i="3"/>
  <c r="BG1003" i="3"/>
  <c r="BF1003" i="3"/>
  <c r="T1003" i="3"/>
  <c r="R1003" i="3"/>
  <c r="P1003" i="3"/>
  <c r="BK1003" i="3"/>
  <c r="J1003" i="3"/>
  <c r="BE1003" i="3" s="1"/>
  <c r="BI999" i="3"/>
  <c r="BH999" i="3"/>
  <c r="BG999" i="3"/>
  <c r="BF999" i="3"/>
  <c r="T999" i="3"/>
  <c r="R999" i="3"/>
  <c r="P999" i="3"/>
  <c r="BK999" i="3"/>
  <c r="J999" i="3"/>
  <c r="BE999" i="3" s="1"/>
  <c r="BI994" i="3"/>
  <c r="BH994" i="3"/>
  <c r="BG994" i="3"/>
  <c r="BF994" i="3"/>
  <c r="BE994" i="3"/>
  <c r="T994" i="3"/>
  <c r="R994" i="3"/>
  <c r="P994" i="3"/>
  <c r="BK994" i="3"/>
  <c r="J994" i="3"/>
  <c r="BI987" i="3"/>
  <c r="BH987" i="3"/>
  <c r="BG987" i="3"/>
  <c r="BF987" i="3"/>
  <c r="BE987" i="3"/>
  <c r="T987" i="3"/>
  <c r="R987" i="3"/>
  <c r="P987" i="3"/>
  <c r="BK987" i="3"/>
  <c r="J987" i="3"/>
  <c r="BI980" i="3"/>
  <c r="BH980" i="3"/>
  <c r="BG980" i="3"/>
  <c r="BF980" i="3"/>
  <c r="BE980" i="3"/>
  <c r="T980" i="3"/>
  <c r="R980" i="3"/>
  <c r="P980" i="3"/>
  <c r="BK980" i="3"/>
  <c r="J980" i="3"/>
  <c r="BI971" i="3"/>
  <c r="BH971" i="3"/>
  <c r="BG971" i="3"/>
  <c r="BF971" i="3"/>
  <c r="BE971" i="3"/>
  <c r="T971" i="3"/>
  <c r="R971" i="3"/>
  <c r="P971" i="3"/>
  <c r="BK971" i="3"/>
  <c r="J971" i="3"/>
  <c r="BI962" i="3"/>
  <c r="BH962" i="3"/>
  <c r="BG962" i="3"/>
  <c r="BF962" i="3"/>
  <c r="BE962" i="3"/>
  <c r="T962" i="3"/>
  <c r="R962" i="3"/>
  <c r="P962" i="3"/>
  <c r="BK962" i="3"/>
  <c r="J962" i="3"/>
  <c r="BI957" i="3"/>
  <c r="BH957" i="3"/>
  <c r="BG957" i="3"/>
  <c r="BF957" i="3"/>
  <c r="BE957" i="3"/>
  <c r="T957" i="3"/>
  <c r="R957" i="3"/>
  <c r="P957" i="3"/>
  <c r="BK957" i="3"/>
  <c r="J957" i="3"/>
  <c r="BI951" i="3"/>
  <c r="BH951" i="3"/>
  <c r="BG951" i="3"/>
  <c r="BF951" i="3"/>
  <c r="BE951" i="3"/>
  <c r="T951" i="3"/>
  <c r="R951" i="3"/>
  <c r="P951" i="3"/>
  <c r="BK951" i="3"/>
  <c r="J951" i="3"/>
  <c r="BI945" i="3"/>
  <c r="BH945" i="3"/>
  <c r="BG945" i="3"/>
  <c r="BF945" i="3"/>
  <c r="BE945" i="3"/>
  <c r="T945" i="3"/>
  <c r="R945" i="3"/>
  <c r="P945" i="3"/>
  <c r="BK945" i="3"/>
  <c r="J945" i="3"/>
  <c r="BI940" i="3"/>
  <c r="BH940" i="3"/>
  <c r="BG940" i="3"/>
  <c r="BF940" i="3"/>
  <c r="BE940" i="3"/>
  <c r="T940" i="3"/>
  <c r="R940" i="3"/>
  <c r="P940" i="3"/>
  <c r="BK940" i="3"/>
  <c r="J940" i="3"/>
  <c r="BI939" i="3"/>
  <c r="BH939" i="3"/>
  <c r="BG939" i="3"/>
  <c r="BF939" i="3"/>
  <c r="BE939" i="3"/>
  <c r="T939" i="3"/>
  <c r="R939" i="3"/>
  <c r="P939" i="3"/>
  <c r="BK939" i="3"/>
  <c r="J939" i="3"/>
  <c r="BI936" i="3"/>
  <c r="BH936" i="3"/>
  <c r="BG936" i="3"/>
  <c r="BF936" i="3"/>
  <c r="BE936" i="3"/>
  <c r="T936" i="3"/>
  <c r="R936" i="3"/>
  <c r="P936" i="3"/>
  <c r="BK936" i="3"/>
  <c r="J936" i="3"/>
  <c r="BI935" i="3"/>
  <c r="BH935" i="3"/>
  <c r="BG935" i="3"/>
  <c r="BF935" i="3"/>
  <c r="BE935" i="3"/>
  <c r="T935" i="3"/>
  <c r="R935" i="3"/>
  <c r="P935" i="3"/>
  <c r="BK935" i="3"/>
  <c r="J935" i="3"/>
  <c r="BI934" i="3"/>
  <c r="BH934" i="3"/>
  <c r="BG934" i="3"/>
  <c r="BF934" i="3"/>
  <c r="BE934" i="3"/>
  <c r="T934" i="3"/>
  <c r="R934" i="3"/>
  <c r="P934" i="3"/>
  <c r="BK934" i="3"/>
  <c r="J934" i="3"/>
  <c r="BI933" i="3"/>
  <c r="BH933" i="3"/>
  <c r="BG933" i="3"/>
  <c r="BF933" i="3"/>
  <c r="BE933" i="3"/>
  <c r="T933" i="3"/>
  <c r="R933" i="3"/>
  <c r="P933" i="3"/>
  <c r="BK933" i="3"/>
  <c r="J933" i="3"/>
  <c r="BI932" i="3"/>
  <c r="BH932" i="3"/>
  <c r="BG932" i="3"/>
  <c r="BF932" i="3"/>
  <c r="BE932" i="3"/>
  <c r="T932" i="3"/>
  <c r="R932" i="3"/>
  <c r="P932" i="3"/>
  <c r="BK932" i="3"/>
  <c r="J932" i="3"/>
  <c r="BI927" i="3"/>
  <c r="BH927" i="3"/>
  <c r="BG927" i="3"/>
  <c r="BF927" i="3"/>
  <c r="BE927" i="3"/>
  <c r="T927" i="3"/>
  <c r="R927" i="3"/>
  <c r="P927" i="3"/>
  <c r="BK927" i="3"/>
  <c r="J927" i="3"/>
  <c r="BI923" i="3"/>
  <c r="BH923" i="3"/>
  <c r="BG923" i="3"/>
  <c r="BF923" i="3"/>
  <c r="BE923" i="3"/>
  <c r="T923" i="3"/>
  <c r="R923" i="3"/>
  <c r="P923" i="3"/>
  <c r="BK923" i="3"/>
  <c r="J923" i="3"/>
  <c r="BI919" i="3"/>
  <c r="BH919" i="3"/>
  <c r="BG919" i="3"/>
  <c r="BF919" i="3"/>
  <c r="BE919" i="3"/>
  <c r="T919" i="3"/>
  <c r="R919" i="3"/>
  <c r="P919" i="3"/>
  <c r="BK919" i="3"/>
  <c r="J919" i="3"/>
  <c r="BI915" i="3"/>
  <c r="BH915" i="3"/>
  <c r="BG915" i="3"/>
  <c r="BF915" i="3"/>
  <c r="BE915" i="3"/>
  <c r="T915" i="3"/>
  <c r="R915" i="3"/>
  <c r="P915" i="3"/>
  <c r="BK915" i="3"/>
  <c r="J915" i="3"/>
  <c r="BI914" i="3"/>
  <c r="BH914" i="3"/>
  <c r="BG914" i="3"/>
  <c r="BF914" i="3"/>
  <c r="BE914" i="3"/>
  <c r="T914" i="3"/>
  <c r="R914" i="3"/>
  <c r="P914" i="3"/>
  <c r="BK914" i="3"/>
  <c r="J914" i="3"/>
  <c r="BI913" i="3"/>
  <c r="BH913" i="3"/>
  <c r="BG913" i="3"/>
  <c r="BF913" i="3"/>
  <c r="BE913" i="3"/>
  <c r="T913" i="3"/>
  <c r="R913" i="3"/>
  <c r="P913" i="3"/>
  <c r="BK913" i="3"/>
  <c r="J913" i="3"/>
  <c r="BI908" i="3"/>
  <c r="BH908" i="3"/>
  <c r="BG908" i="3"/>
  <c r="BF908" i="3"/>
  <c r="BE908" i="3"/>
  <c r="T908" i="3"/>
  <c r="R908" i="3"/>
  <c r="P908" i="3"/>
  <c r="BK908" i="3"/>
  <c r="J908" i="3"/>
  <c r="BI902" i="3"/>
  <c r="BH902" i="3"/>
  <c r="BG902" i="3"/>
  <c r="BF902" i="3"/>
  <c r="BE902" i="3"/>
  <c r="T902" i="3"/>
  <c r="R902" i="3"/>
  <c r="P902" i="3"/>
  <c r="BK902" i="3"/>
  <c r="J902" i="3"/>
  <c r="BI897" i="3"/>
  <c r="BH897" i="3"/>
  <c r="BG897" i="3"/>
  <c r="BF897" i="3"/>
  <c r="BE897" i="3"/>
  <c r="T897" i="3"/>
  <c r="T896" i="3" s="1"/>
  <c r="R897" i="3"/>
  <c r="R896" i="3" s="1"/>
  <c r="P897" i="3"/>
  <c r="P896" i="3" s="1"/>
  <c r="BK897" i="3"/>
  <c r="BK896" i="3" s="1"/>
  <c r="J896" i="3" s="1"/>
  <c r="J73" i="3" s="1"/>
  <c r="J897" i="3"/>
  <c r="BI895" i="3"/>
  <c r="BH895" i="3"/>
  <c r="BG895" i="3"/>
  <c r="BF895" i="3"/>
  <c r="T895" i="3"/>
  <c r="R895" i="3"/>
  <c r="P895" i="3"/>
  <c r="BK895" i="3"/>
  <c r="J895" i="3"/>
  <c r="BE895" i="3" s="1"/>
  <c r="BI894" i="3"/>
  <c r="BH894" i="3"/>
  <c r="BG894" i="3"/>
  <c r="BF894" i="3"/>
  <c r="T894" i="3"/>
  <c r="R894" i="3"/>
  <c r="P894" i="3"/>
  <c r="BK894" i="3"/>
  <c r="J894" i="3"/>
  <c r="BE894" i="3" s="1"/>
  <c r="BI893" i="3"/>
  <c r="BH893" i="3"/>
  <c r="BG893" i="3"/>
  <c r="BF893" i="3"/>
  <c r="T893" i="3"/>
  <c r="R893" i="3"/>
  <c r="P893" i="3"/>
  <c r="BK893" i="3"/>
  <c r="J893" i="3"/>
  <c r="BE893" i="3" s="1"/>
  <c r="BI889" i="3"/>
  <c r="BH889" i="3"/>
  <c r="BG889" i="3"/>
  <c r="BF889" i="3"/>
  <c r="T889" i="3"/>
  <c r="R889" i="3"/>
  <c r="P889" i="3"/>
  <c r="BK889" i="3"/>
  <c r="J889" i="3"/>
  <c r="BE889" i="3" s="1"/>
  <c r="BI884" i="3"/>
  <c r="BH884" i="3"/>
  <c r="BG884" i="3"/>
  <c r="BF884" i="3"/>
  <c r="T884" i="3"/>
  <c r="R884" i="3"/>
  <c r="P884" i="3"/>
  <c r="BK884" i="3"/>
  <c r="J884" i="3"/>
  <c r="BE884" i="3" s="1"/>
  <c r="BI878" i="3"/>
  <c r="BH878" i="3"/>
  <c r="BG878" i="3"/>
  <c r="BF878" i="3"/>
  <c r="T878" i="3"/>
  <c r="R878" i="3"/>
  <c r="P878" i="3"/>
  <c r="BK878" i="3"/>
  <c r="J878" i="3"/>
  <c r="BE878" i="3" s="1"/>
  <c r="BI873" i="3"/>
  <c r="BH873" i="3"/>
  <c r="BG873" i="3"/>
  <c r="BF873" i="3"/>
  <c r="T873" i="3"/>
  <c r="R873" i="3"/>
  <c r="P873" i="3"/>
  <c r="BK873" i="3"/>
  <c r="J873" i="3"/>
  <c r="BE873" i="3" s="1"/>
  <c r="BI871" i="3"/>
  <c r="BH871" i="3"/>
  <c r="BG871" i="3"/>
  <c r="BF871" i="3"/>
  <c r="T871" i="3"/>
  <c r="R871" i="3"/>
  <c r="P871" i="3"/>
  <c r="BK871" i="3"/>
  <c r="J871" i="3"/>
  <c r="BE871" i="3" s="1"/>
  <c r="BI866" i="3"/>
  <c r="BH866" i="3"/>
  <c r="BG866" i="3"/>
  <c r="BF866" i="3"/>
  <c r="T866" i="3"/>
  <c r="R866" i="3"/>
  <c r="P866" i="3"/>
  <c r="BK866" i="3"/>
  <c r="J866" i="3"/>
  <c r="BE866" i="3" s="1"/>
  <c r="BI860" i="3"/>
  <c r="BH860" i="3"/>
  <c r="BG860" i="3"/>
  <c r="BF860" i="3"/>
  <c r="T860" i="3"/>
  <c r="R860" i="3"/>
  <c r="P860" i="3"/>
  <c r="BK860" i="3"/>
  <c r="J860" i="3"/>
  <c r="BE860" i="3" s="1"/>
  <c r="BI853" i="3"/>
  <c r="BH853" i="3"/>
  <c r="BG853" i="3"/>
  <c r="BF853" i="3"/>
  <c r="T853" i="3"/>
  <c r="R853" i="3"/>
  <c r="P853" i="3"/>
  <c r="BK853" i="3"/>
  <c r="J853" i="3"/>
  <c r="BE853" i="3" s="1"/>
  <c r="BI842" i="3"/>
  <c r="BH842" i="3"/>
  <c r="BG842" i="3"/>
  <c r="BF842" i="3"/>
  <c r="T842" i="3"/>
  <c r="R842" i="3"/>
  <c r="P842" i="3"/>
  <c r="BK842" i="3"/>
  <c r="J842" i="3"/>
  <c r="BE842" i="3" s="1"/>
  <c r="BI836" i="3"/>
  <c r="BH836" i="3"/>
  <c r="BG836" i="3"/>
  <c r="BF836" i="3"/>
  <c r="T836" i="3"/>
  <c r="R836" i="3"/>
  <c r="P836" i="3"/>
  <c r="BK836" i="3"/>
  <c r="J836" i="3"/>
  <c r="BE836" i="3" s="1"/>
  <c r="BI830" i="3"/>
  <c r="BH830" i="3"/>
  <c r="BG830" i="3"/>
  <c r="BF830" i="3"/>
  <c r="T830" i="3"/>
  <c r="R830" i="3"/>
  <c r="P830" i="3"/>
  <c r="BK830" i="3"/>
  <c r="J830" i="3"/>
  <c r="BE830" i="3" s="1"/>
  <c r="BI826" i="3"/>
  <c r="BH826" i="3"/>
  <c r="BG826" i="3"/>
  <c r="BF826" i="3"/>
  <c r="T826" i="3"/>
  <c r="R826" i="3"/>
  <c r="P826" i="3"/>
  <c r="BK826" i="3"/>
  <c r="J826" i="3"/>
  <c r="BE826" i="3" s="1"/>
  <c r="BI825" i="3"/>
  <c r="BH825" i="3"/>
  <c r="BG825" i="3"/>
  <c r="BF825" i="3"/>
  <c r="BE825" i="3"/>
  <c r="T825" i="3"/>
  <c r="R825" i="3"/>
  <c r="P825" i="3"/>
  <c r="BK825" i="3"/>
  <c r="J825" i="3"/>
  <c r="BI823" i="3"/>
  <c r="BH823" i="3"/>
  <c r="BG823" i="3"/>
  <c r="BF823" i="3"/>
  <c r="BE823" i="3"/>
  <c r="T823" i="3"/>
  <c r="R823" i="3"/>
  <c r="P823" i="3"/>
  <c r="BK823" i="3"/>
  <c r="J823" i="3"/>
  <c r="BI819" i="3"/>
  <c r="BH819" i="3"/>
  <c r="BG819" i="3"/>
  <c r="BF819" i="3"/>
  <c r="BE819" i="3"/>
  <c r="T819" i="3"/>
  <c r="R819" i="3"/>
  <c r="P819" i="3"/>
  <c r="BK819" i="3"/>
  <c r="J819" i="3"/>
  <c r="BI818" i="3"/>
  <c r="BH818" i="3"/>
  <c r="BG818" i="3"/>
  <c r="BF818" i="3"/>
  <c r="BE818" i="3"/>
  <c r="T818" i="3"/>
  <c r="R818" i="3"/>
  <c r="P818" i="3"/>
  <c r="BK818" i="3"/>
  <c r="J818" i="3"/>
  <c r="BI816" i="3"/>
  <c r="BH816" i="3"/>
  <c r="BG816" i="3"/>
  <c r="BF816" i="3"/>
  <c r="BE816" i="3"/>
  <c r="T816" i="3"/>
  <c r="R816" i="3"/>
  <c r="P816" i="3"/>
  <c r="BK816" i="3"/>
  <c r="J816" i="3"/>
  <c r="BI811" i="3"/>
  <c r="BH811" i="3"/>
  <c r="BG811" i="3"/>
  <c r="BF811" i="3"/>
  <c r="BE811" i="3"/>
  <c r="T811" i="3"/>
  <c r="R811" i="3"/>
  <c r="P811" i="3"/>
  <c r="BK811" i="3"/>
  <c r="J811" i="3"/>
  <c r="BI807" i="3"/>
  <c r="BH807" i="3"/>
  <c r="BG807" i="3"/>
  <c r="BF807" i="3"/>
  <c r="BE807" i="3"/>
  <c r="T807" i="3"/>
  <c r="R807" i="3"/>
  <c r="P807" i="3"/>
  <c r="BK807" i="3"/>
  <c r="J807" i="3"/>
  <c r="BI803" i="3"/>
  <c r="BH803" i="3"/>
  <c r="BG803" i="3"/>
  <c r="BF803" i="3"/>
  <c r="BE803" i="3"/>
  <c r="T803" i="3"/>
  <c r="R803" i="3"/>
  <c r="P803" i="3"/>
  <c r="BK803" i="3"/>
  <c r="J803" i="3"/>
  <c r="BI802" i="3"/>
  <c r="BH802" i="3"/>
  <c r="BG802" i="3"/>
  <c r="BF802" i="3"/>
  <c r="BE802" i="3"/>
  <c r="T802" i="3"/>
  <c r="R802" i="3"/>
  <c r="P802" i="3"/>
  <c r="BK802" i="3"/>
  <c r="J802" i="3"/>
  <c r="BI792" i="3"/>
  <c r="BH792" i="3"/>
  <c r="BG792" i="3"/>
  <c r="BF792" i="3"/>
  <c r="BE792" i="3"/>
  <c r="T792" i="3"/>
  <c r="R792" i="3"/>
  <c r="P792" i="3"/>
  <c r="BK792" i="3"/>
  <c r="J792" i="3"/>
  <c r="BI781" i="3"/>
  <c r="BH781" i="3"/>
  <c r="BG781" i="3"/>
  <c r="BF781" i="3"/>
  <c r="BE781" i="3"/>
  <c r="T781" i="3"/>
  <c r="T780" i="3" s="1"/>
  <c r="R781" i="3"/>
  <c r="R780" i="3" s="1"/>
  <c r="P781" i="3"/>
  <c r="P780" i="3" s="1"/>
  <c r="BK781" i="3"/>
  <c r="BK780" i="3" s="1"/>
  <c r="J780" i="3" s="1"/>
  <c r="J72" i="3" s="1"/>
  <c r="J781" i="3"/>
  <c r="BI779" i="3"/>
  <c r="BH779" i="3"/>
  <c r="BG779" i="3"/>
  <c r="BF779" i="3"/>
  <c r="T779" i="3"/>
  <c r="R779" i="3"/>
  <c r="P779" i="3"/>
  <c r="BK779" i="3"/>
  <c r="J779" i="3"/>
  <c r="BE779" i="3" s="1"/>
  <c r="BI763" i="3"/>
  <c r="BH763" i="3"/>
  <c r="BG763" i="3"/>
  <c r="BF763" i="3"/>
  <c r="T763" i="3"/>
  <c r="R763" i="3"/>
  <c r="P763" i="3"/>
  <c r="BK763" i="3"/>
  <c r="J763" i="3"/>
  <c r="BE763" i="3" s="1"/>
  <c r="BI755" i="3"/>
  <c r="BH755" i="3"/>
  <c r="BG755" i="3"/>
  <c r="BF755" i="3"/>
  <c r="T755" i="3"/>
  <c r="T754" i="3" s="1"/>
  <c r="R755" i="3"/>
  <c r="R754" i="3" s="1"/>
  <c r="P755" i="3"/>
  <c r="P754" i="3" s="1"/>
  <c r="BK755" i="3"/>
  <c r="BK754" i="3" s="1"/>
  <c r="J754" i="3" s="1"/>
  <c r="J71" i="3" s="1"/>
  <c r="J755" i="3"/>
  <c r="BE755" i="3" s="1"/>
  <c r="BI753" i="3"/>
  <c r="BH753" i="3"/>
  <c r="BG753" i="3"/>
  <c r="BF753" i="3"/>
  <c r="BE753" i="3"/>
  <c r="T753" i="3"/>
  <c r="R753" i="3"/>
  <c r="P753" i="3"/>
  <c r="BK753" i="3"/>
  <c r="J753" i="3"/>
  <c r="BI747" i="3"/>
  <c r="BH747" i="3"/>
  <c r="BG747" i="3"/>
  <c r="BF747" i="3"/>
  <c r="BE747" i="3"/>
  <c r="T747" i="3"/>
  <c r="R747" i="3"/>
  <c r="P747" i="3"/>
  <c r="BK747" i="3"/>
  <c r="J747" i="3"/>
  <c r="BI745" i="3"/>
  <c r="BH745" i="3"/>
  <c r="BG745" i="3"/>
  <c r="BF745" i="3"/>
  <c r="BE745" i="3"/>
  <c r="T745" i="3"/>
  <c r="R745" i="3"/>
  <c r="P745" i="3"/>
  <c r="BK745" i="3"/>
  <c r="J745" i="3"/>
  <c r="BI741" i="3"/>
  <c r="BH741" i="3"/>
  <c r="BG741" i="3"/>
  <c r="BF741" i="3"/>
  <c r="BE741" i="3"/>
  <c r="T741" i="3"/>
  <c r="R741" i="3"/>
  <c r="P741" i="3"/>
  <c r="BK741" i="3"/>
  <c r="J741" i="3"/>
  <c r="BI739" i="3"/>
  <c r="BH739" i="3"/>
  <c r="BG739" i="3"/>
  <c r="BF739" i="3"/>
  <c r="BE739" i="3"/>
  <c r="T739" i="3"/>
  <c r="R739" i="3"/>
  <c r="P739" i="3"/>
  <c r="BK739" i="3"/>
  <c r="J739" i="3"/>
  <c r="BI735" i="3"/>
  <c r="BH735" i="3"/>
  <c r="BG735" i="3"/>
  <c r="BF735" i="3"/>
  <c r="BE735" i="3"/>
  <c r="T735" i="3"/>
  <c r="R735" i="3"/>
  <c r="P735" i="3"/>
  <c r="BK735" i="3"/>
  <c r="J735" i="3"/>
  <c r="BI732" i="3"/>
  <c r="BH732" i="3"/>
  <c r="BG732" i="3"/>
  <c r="BF732" i="3"/>
  <c r="BE732" i="3"/>
  <c r="T732" i="3"/>
  <c r="R732" i="3"/>
  <c r="P732" i="3"/>
  <c r="BK732" i="3"/>
  <c r="J732" i="3"/>
  <c r="BI728" i="3"/>
  <c r="BH728" i="3"/>
  <c r="BG728" i="3"/>
  <c r="BF728" i="3"/>
  <c r="BE728" i="3"/>
  <c r="T728" i="3"/>
  <c r="R728" i="3"/>
  <c r="P728" i="3"/>
  <c r="BK728" i="3"/>
  <c r="J728" i="3"/>
  <c r="BI724" i="3"/>
  <c r="BH724" i="3"/>
  <c r="BG724" i="3"/>
  <c r="BF724" i="3"/>
  <c r="BE724" i="3"/>
  <c r="T724" i="3"/>
  <c r="R724" i="3"/>
  <c r="P724" i="3"/>
  <c r="BK724" i="3"/>
  <c r="J724" i="3"/>
  <c r="BI721" i="3"/>
  <c r="BH721" i="3"/>
  <c r="BG721" i="3"/>
  <c r="BF721" i="3"/>
  <c r="BE721" i="3"/>
  <c r="T721" i="3"/>
  <c r="R721" i="3"/>
  <c r="P721" i="3"/>
  <c r="BK721" i="3"/>
  <c r="J721" i="3"/>
  <c r="BI717" i="3"/>
  <c r="BH717" i="3"/>
  <c r="BG717" i="3"/>
  <c r="BF717" i="3"/>
  <c r="BE717" i="3"/>
  <c r="T717" i="3"/>
  <c r="R717" i="3"/>
  <c r="P717" i="3"/>
  <c r="BK717" i="3"/>
  <c r="J717" i="3"/>
  <c r="BI715" i="3"/>
  <c r="BH715" i="3"/>
  <c r="BG715" i="3"/>
  <c r="BF715" i="3"/>
  <c r="BE715" i="3"/>
  <c r="T715" i="3"/>
  <c r="R715" i="3"/>
  <c r="P715" i="3"/>
  <c r="BK715" i="3"/>
  <c r="J715" i="3"/>
  <c r="BI711" i="3"/>
  <c r="BH711" i="3"/>
  <c r="BG711" i="3"/>
  <c r="BF711" i="3"/>
  <c r="BE711" i="3"/>
  <c r="T711" i="3"/>
  <c r="R711" i="3"/>
  <c r="P711" i="3"/>
  <c r="BK711" i="3"/>
  <c r="J711" i="3"/>
  <c r="BI709" i="3"/>
  <c r="BH709" i="3"/>
  <c r="BG709" i="3"/>
  <c r="BF709" i="3"/>
  <c r="BE709" i="3"/>
  <c r="T709" i="3"/>
  <c r="R709" i="3"/>
  <c r="P709" i="3"/>
  <c r="BK709" i="3"/>
  <c r="J709" i="3"/>
  <c r="BI705" i="3"/>
  <c r="BH705" i="3"/>
  <c r="BG705" i="3"/>
  <c r="BF705" i="3"/>
  <c r="BE705" i="3"/>
  <c r="T705" i="3"/>
  <c r="R705" i="3"/>
  <c r="P705" i="3"/>
  <c r="BK705" i="3"/>
  <c r="J705" i="3"/>
  <c r="BI703" i="3"/>
  <c r="BH703" i="3"/>
  <c r="BG703" i="3"/>
  <c r="BF703" i="3"/>
  <c r="BE703" i="3"/>
  <c r="T703" i="3"/>
  <c r="R703" i="3"/>
  <c r="P703" i="3"/>
  <c r="BK703" i="3"/>
  <c r="J703" i="3"/>
  <c r="BI699" i="3"/>
  <c r="BH699" i="3"/>
  <c r="BG699" i="3"/>
  <c r="BF699" i="3"/>
  <c r="BE699" i="3"/>
  <c r="T699" i="3"/>
  <c r="R699" i="3"/>
  <c r="P699" i="3"/>
  <c r="BK699" i="3"/>
  <c r="J699" i="3"/>
  <c r="BI696" i="3"/>
  <c r="BH696" i="3"/>
  <c r="BG696" i="3"/>
  <c r="BF696" i="3"/>
  <c r="BE696" i="3"/>
  <c r="T696" i="3"/>
  <c r="R696" i="3"/>
  <c r="P696" i="3"/>
  <c r="BK696" i="3"/>
  <c r="J696" i="3"/>
  <c r="BI691" i="3"/>
  <c r="BH691" i="3"/>
  <c r="BG691" i="3"/>
  <c r="BF691" i="3"/>
  <c r="BE691" i="3"/>
  <c r="T691" i="3"/>
  <c r="R691" i="3"/>
  <c r="P691" i="3"/>
  <c r="BK691" i="3"/>
  <c r="J691" i="3"/>
  <c r="BI688" i="3"/>
  <c r="BH688" i="3"/>
  <c r="BG688" i="3"/>
  <c r="BF688" i="3"/>
  <c r="BE688" i="3"/>
  <c r="T688" i="3"/>
  <c r="R688" i="3"/>
  <c r="P688" i="3"/>
  <c r="BK688" i="3"/>
  <c r="J688" i="3"/>
  <c r="BI684" i="3"/>
  <c r="BH684" i="3"/>
  <c r="BG684" i="3"/>
  <c r="BF684" i="3"/>
  <c r="BE684" i="3"/>
  <c r="T684" i="3"/>
  <c r="R684" i="3"/>
  <c r="P684" i="3"/>
  <c r="BK684" i="3"/>
  <c r="J684" i="3"/>
  <c r="BI679" i="3"/>
  <c r="BH679" i="3"/>
  <c r="BG679" i="3"/>
  <c r="BF679" i="3"/>
  <c r="BE679" i="3"/>
  <c r="T679" i="3"/>
  <c r="R679" i="3"/>
  <c r="P679" i="3"/>
  <c r="BK679" i="3"/>
  <c r="J679" i="3"/>
  <c r="BI677" i="3"/>
  <c r="BH677" i="3"/>
  <c r="BG677" i="3"/>
  <c r="BF677" i="3"/>
  <c r="BE677" i="3"/>
  <c r="T677" i="3"/>
  <c r="R677" i="3"/>
  <c r="P677" i="3"/>
  <c r="BK677" i="3"/>
  <c r="J677" i="3"/>
  <c r="BI673" i="3"/>
  <c r="BH673" i="3"/>
  <c r="BG673" i="3"/>
  <c r="BF673" i="3"/>
  <c r="BE673" i="3"/>
  <c r="T673" i="3"/>
  <c r="R673" i="3"/>
  <c r="P673" i="3"/>
  <c r="BK673" i="3"/>
  <c r="J673" i="3"/>
  <c r="BI671" i="3"/>
  <c r="BH671" i="3"/>
  <c r="BG671" i="3"/>
  <c r="BF671" i="3"/>
  <c r="BE671" i="3"/>
  <c r="T671" i="3"/>
  <c r="R671" i="3"/>
  <c r="P671" i="3"/>
  <c r="BK671" i="3"/>
  <c r="J671" i="3"/>
  <c r="BI667" i="3"/>
  <c r="BH667" i="3"/>
  <c r="BG667" i="3"/>
  <c r="BF667" i="3"/>
  <c r="BE667" i="3"/>
  <c r="T667" i="3"/>
  <c r="T666" i="3" s="1"/>
  <c r="R667" i="3"/>
  <c r="R666" i="3" s="1"/>
  <c r="P667" i="3"/>
  <c r="P666" i="3" s="1"/>
  <c r="BK667" i="3"/>
  <c r="BK666" i="3" s="1"/>
  <c r="J666" i="3" s="1"/>
  <c r="J70" i="3" s="1"/>
  <c r="J667" i="3"/>
  <c r="BI665" i="3"/>
  <c r="BH665" i="3"/>
  <c r="BG665" i="3"/>
  <c r="BF665" i="3"/>
  <c r="T665" i="3"/>
  <c r="R665" i="3"/>
  <c r="P665" i="3"/>
  <c r="BK665" i="3"/>
  <c r="J665" i="3"/>
  <c r="BE665" i="3" s="1"/>
  <c r="BI664" i="3"/>
  <c r="BH664" i="3"/>
  <c r="BG664" i="3"/>
  <c r="BF664" i="3"/>
  <c r="T664" i="3"/>
  <c r="R664" i="3"/>
  <c r="P664" i="3"/>
  <c r="BK664" i="3"/>
  <c r="J664" i="3"/>
  <c r="BE664" i="3" s="1"/>
  <c r="BI658" i="3"/>
  <c r="BH658" i="3"/>
  <c r="BG658" i="3"/>
  <c r="BF658" i="3"/>
  <c r="T658" i="3"/>
  <c r="R658" i="3"/>
  <c r="P658" i="3"/>
  <c r="BK658" i="3"/>
  <c r="J658" i="3"/>
  <c r="BE658" i="3" s="1"/>
  <c r="BI656" i="3"/>
  <c r="BH656" i="3"/>
  <c r="BG656" i="3"/>
  <c r="BF656" i="3"/>
  <c r="T656" i="3"/>
  <c r="R656" i="3"/>
  <c r="P656" i="3"/>
  <c r="BK656" i="3"/>
  <c r="J656" i="3"/>
  <c r="BE656" i="3" s="1"/>
  <c r="BI651" i="3"/>
  <c r="BH651" i="3"/>
  <c r="BG651" i="3"/>
  <c r="BF651" i="3"/>
  <c r="T651" i="3"/>
  <c r="T650" i="3" s="1"/>
  <c r="R651" i="3"/>
  <c r="R650" i="3" s="1"/>
  <c r="P651" i="3"/>
  <c r="P650" i="3" s="1"/>
  <c r="BK651" i="3"/>
  <c r="BK650" i="3" s="1"/>
  <c r="J650" i="3" s="1"/>
  <c r="J69" i="3" s="1"/>
  <c r="J651" i="3"/>
  <c r="BE651" i="3" s="1"/>
  <c r="BI649" i="3"/>
  <c r="BH649" i="3"/>
  <c r="BG649" i="3"/>
  <c r="BF649" i="3"/>
  <c r="BE649" i="3"/>
  <c r="T649" i="3"/>
  <c r="R649" i="3"/>
  <c r="P649" i="3"/>
  <c r="BK649" i="3"/>
  <c r="J649" i="3"/>
  <c r="BI643" i="3"/>
  <c r="BH643" i="3"/>
  <c r="BG643" i="3"/>
  <c r="BF643" i="3"/>
  <c r="BE643" i="3"/>
  <c r="T643" i="3"/>
  <c r="R643" i="3"/>
  <c r="P643" i="3"/>
  <c r="BK643" i="3"/>
  <c r="J643" i="3"/>
  <c r="BI637" i="3"/>
  <c r="BH637" i="3"/>
  <c r="BG637" i="3"/>
  <c r="BF637" i="3"/>
  <c r="BE637" i="3"/>
  <c r="T637" i="3"/>
  <c r="T636" i="3" s="1"/>
  <c r="R637" i="3"/>
  <c r="R636" i="3" s="1"/>
  <c r="P637" i="3"/>
  <c r="P636" i="3" s="1"/>
  <c r="BK637" i="3"/>
  <c r="BK636" i="3" s="1"/>
  <c r="J637" i="3"/>
  <c r="BI634" i="3"/>
  <c r="BH634" i="3"/>
  <c r="BG634" i="3"/>
  <c r="BF634" i="3"/>
  <c r="BE634" i="3"/>
  <c r="T634" i="3"/>
  <c r="R634" i="3"/>
  <c r="P634" i="3"/>
  <c r="BK634" i="3"/>
  <c r="J634" i="3"/>
  <c r="BI632" i="3"/>
  <c r="BH632" i="3"/>
  <c r="BG632" i="3"/>
  <c r="BF632" i="3"/>
  <c r="BE632" i="3"/>
  <c r="T632" i="3"/>
  <c r="R632" i="3"/>
  <c r="P632" i="3"/>
  <c r="BK632" i="3"/>
  <c r="J632" i="3"/>
  <c r="BI631" i="3"/>
  <c r="BH631" i="3"/>
  <c r="BG631" i="3"/>
  <c r="BF631" i="3"/>
  <c r="BE631" i="3"/>
  <c r="T631" i="3"/>
  <c r="R631" i="3"/>
  <c r="P631" i="3"/>
  <c r="BK631" i="3"/>
  <c r="J631" i="3"/>
  <c r="BI629" i="3"/>
  <c r="BH629" i="3"/>
  <c r="BG629" i="3"/>
  <c r="BF629" i="3"/>
  <c r="BE629" i="3"/>
  <c r="T629" i="3"/>
  <c r="R629" i="3"/>
  <c r="P629" i="3"/>
  <c r="BK629" i="3"/>
  <c r="J629" i="3"/>
  <c r="BI628" i="3"/>
  <c r="BH628" i="3"/>
  <c r="BG628" i="3"/>
  <c r="BF628" i="3"/>
  <c r="BE628" i="3"/>
  <c r="T628" i="3"/>
  <c r="R628" i="3"/>
  <c r="P628" i="3"/>
  <c r="BK628" i="3"/>
  <c r="J628" i="3"/>
  <c r="BI627" i="3"/>
  <c r="BH627" i="3"/>
  <c r="BG627" i="3"/>
  <c r="BF627" i="3"/>
  <c r="BE627" i="3"/>
  <c r="T627" i="3"/>
  <c r="R627" i="3"/>
  <c r="P627" i="3"/>
  <c r="BK627" i="3"/>
  <c r="J627" i="3"/>
  <c r="BI626" i="3"/>
  <c r="BH626" i="3"/>
  <c r="BG626" i="3"/>
  <c r="BF626" i="3"/>
  <c r="BE626" i="3"/>
  <c r="T626" i="3"/>
  <c r="R626" i="3"/>
  <c r="P626" i="3"/>
  <c r="BK626" i="3"/>
  <c r="J626" i="3"/>
  <c r="BI625" i="3"/>
  <c r="BH625" i="3"/>
  <c r="BG625" i="3"/>
  <c r="BF625" i="3"/>
  <c r="BE625" i="3"/>
  <c r="T625" i="3"/>
  <c r="R625" i="3"/>
  <c r="P625" i="3"/>
  <c r="BK625" i="3"/>
  <c r="J625" i="3"/>
  <c r="BI624" i="3"/>
  <c r="BH624" i="3"/>
  <c r="BG624" i="3"/>
  <c r="BF624" i="3"/>
  <c r="BE624" i="3"/>
  <c r="T624" i="3"/>
  <c r="T623" i="3" s="1"/>
  <c r="R624" i="3"/>
  <c r="R623" i="3" s="1"/>
  <c r="P624" i="3"/>
  <c r="P623" i="3" s="1"/>
  <c r="BK624" i="3"/>
  <c r="BK623" i="3" s="1"/>
  <c r="J623" i="3" s="1"/>
  <c r="J66" i="3" s="1"/>
  <c r="J624" i="3"/>
  <c r="BI598" i="3"/>
  <c r="BH598" i="3"/>
  <c r="BG598" i="3"/>
  <c r="BF598" i="3"/>
  <c r="T598" i="3"/>
  <c r="R598" i="3"/>
  <c r="P598" i="3"/>
  <c r="BK598" i="3"/>
  <c r="J598" i="3"/>
  <c r="BE598" i="3" s="1"/>
  <c r="BI594" i="3"/>
  <c r="BH594" i="3"/>
  <c r="BG594" i="3"/>
  <c r="BF594" i="3"/>
  <c r="T594" i="3"/>
  <c r="R594" i="3"/>
  <c r="P594" i="3"/>
  <c r="BK594" i="3"/>
  <c r="J594" i="3"/>
  <c r="BE594" i="3" s="1"/>
  <c r="BI590" i="3"/>
  <c r="BH590" i="3"/>
  <c r="BG590" i="3"/>
  <c r="BF590" i="3"/>
  <c r="T590" i="3"/>
  <c r="R590" i="3"/>
  <c r="P590" i="3"/>
  <c r="BK590" i="3"/>
  <c r="J590" i="3"/>
  <c r="BE590" i="3" s="1"/>
  <c r="BI587" i="3"/>
  <c r="BH587" i="3"/>
  <c r="BG587" i="3"/>
  <c r="BF587" i="3"/>
  <c r="T587" i="3"/>
  <c r="R587" i="3"/>
  <c r="P587" i="3"/>
  <c r="BK587" i="3"/>
  <c r="J587" i="3"/>
  <c r="BE587" i="3" s="1"/>
  <c r="BI584" i="3"/>
  <c r="BH584" i="3"/>
  <c r="BG584" i="3"/>
  <c r="BF584" i="3"/>
  <c r="T584" i="3"/>
  <c r="T583" i="3" s="1"/>
  <c r="R584" i="3"/>
  <c r="R583" i="3" s="1"/>
  <c r="P584" i="3"/>
  <c r="P583" i="3" s="1"/>
  <c r="BK584" i="3"/>
  <c r="BK583" i="3" s="1"/>
  <c r="J583" i="3" s="1"/>
  <c r="J65" i="3" s="1"/>
  <c r="J584" i="3"/>
  <c r="BE584" i="3" s="1"/>
  <c r="BI582" i="3"/>
  <c r="BH582" i="3"/>
  <c r="BG582" i="3"/>
  <c r="BF582" i="3"/>
  <c r="BE582" i="3"/>
  <c r="T582" i="3"/>
  <c r="R582" i="3"/>
  <c r="P582" i="3"/>
  <c r="BK582" i="3"/>
  <c r="J582" i="3"/>
  <c r="BI578" i="3"/>
  <c r="BH578" i="3"/>
  <c r="BG578" i="3"/>
  <c r="BF578" i="3"/>
  <c r="BE578" i="3"/>
  <c r="T578" i="3"/>
  <c r="R578" i="3"/>
  <c r="P578" i="3"/>
  <c r="BK578" i="3"/>
  <c r="J578" i="3"/>
  <c r="BI574" i="3"/>
  <c r="BH574" i="3"/>
  <c r="BG574" i="3"/>
  <c r="BF574" i="3"/>
  <c r="BE574" i="3"/>
  <c r="T574" i="3"/>
  <c r="R574" i="3"/>
  <c r="P574" i="3"/>
  <c r="BK574" i="3"/>
  <c r="J574" i="3"/>
  <c r="BI567" i="3"/>
  <c r="BH567" i="3"/>
  <c r="BG567" i="3"/>
  <c r="BF567" i="3"/>
  <c r="BE567" i="3"/>
  <c r="T567" i="3"/>
  <c r="R567" i="3"/>
  <c r="P567" i="3"/>
  <c r="BK567" i="3"/>
  <c r="J567" i="3"/>
  <c r="BI563" i="3"/>
  <c r="BH563" i="3"/>
  <c r="BG563" i="3"/>
  <c r="BF563" i="3"/>
  <c r="BE563" i="3"/>
  <c r="T563" i="3"/>
  <c r="R563" i="3"/>
  <c r="P563" i="3"/>
  <c r="BK563" i="3"/>
  <c r="J563" i="3"/>
  <c r="BI559" i="3"/>
  <c r="BH559" i="3"/>
  <c r="BG559" i="3"/>
  <c r="BF559" i="3"/>
  <c r="BE559" i="3"/>
  <c r="T559" i="3"/>
  <c r="R559" i="3"/>
  <c r="P559" i="3"/>
  <c r="BK559" i="3"/>
  <c r="J559" i="3"/>
  <c r="BI555" i="3"/>
  <c r="BH555" i="3"/>
  <c r="BG555" i="3"/>
  <c r="BF555" i="3"/>
  <c r="BE555" i="3"/>
  <c r="T555" i="3"/>
  <c r="R555" i="3"/>
  <c r="P555" i="3"/>
  <c r="BK555" i="3"/>
  <c r="J555" i="3"/>
  <c r="BI551" i="3"/>
  <c r="BH551" i="3"/>
  <c r="BG551" i="3"/>
  <c r="BF551" i="3"/>
  <c r="BE551" i="3"/>
  <c r="T551" i="3"/>
  <c r="R551" i="3"/>
  <c r="P551" i="3"/>
  <c r="BK551" i="3"/>
  <c r="J551" i="3"/>
  <c r="BI547" i="3"/>
  <c r="BH547" i="3"/>
  <c r="BG547" i="3"/>
  <c r="BF547" i="3"/>
  <c r="BE547" i="3"/>
  <c r="T547" i="3"/>
  <c r="R547" i="3"/>
  <c r="P547" i="3"/>
  <c r="BK547" i="3"/>
  <c r="J547" i="3"/>
  <c r="BI543" i="3"/>
  <c r="BH543" i="3"/>
  <c r="BG543" i="3"/>
  <c r="BF543" i="3"/>
  <c r="BE543" i="3"/>
  <c r="T543" i="3"/>
  <c r="R543" i="3"/>
  <c r="P543" i="3"/>
  <c r="BK543" i="3"/>
  <c r="J543" i="3"/>
  <c r="BI542" i="3"/>
  <c r="BH542" i="3"/>
  <c r="BG542" i="3"/>
  <c r="BF542" i="3"/>
  <c r="BE542" i="3"/>
  <c r="T542" i="3"/>
  <c r="R542" i="3"/>
  <c r="P542" i="3"/>
  <c r="BK542" i="3"/>
  <c r="J542" i="3"/>
  <c r="BI541" i="3"/>
  <c r="BH541" i="3"/>
  <c r="BG541" i="3"/>
  <c r="BF541" i="3"/>
  <c r="BE541" i="3"/>
  <c r="T541" i="3"/>
  <c r="R541" i="3"/>
  <c r="P541" i="3"/>
  <c r="BK541" i="3"/>
  <c r="J541" i="3"/>
  <c r="BI540" i="3"/>
  <c r="BH540" i="3"/>
  <c r="BG540" i="3"/>
  <c r="BF540" i="3"/>
  <c r="BE540" i="3"/>
  <c r="T540" i="3"/>
  <c r="R540" i="3"/>
  <c r="P540" i="3"/>
  <c r="BK540" i="3"/>
  <c r="J540" i="3"/>
  <c r="BI535" i="3"/>
  <c r="BH535" i="3"/>
  <c r="BG535" i="3"/>
  <c r="BF535" i="3"/>
  <c r="BE535" i="3"/>
  <c r="T535" i="3"/>
  <c r="R535" i="3"/>
  <c r="P535" i="3"/>
  <c r="BK535" i="3"/>
  <c r="J535" i="3"/>
  <c r="BI534" i="3"/>
  <c r="BH534" i="3"/>
  <c r="BG534" i="3"/>
  <c r="BF534" i="3"/>
  <c r="BE534" i="3"/>
  <c r="T534" i="3"/>
  <c r="R534" i="3"/>
  <c r="P534" i="3"/>
  <c r="BK534" i="3"/>
  <c r="J534" i="3"/>
  <c r="BI533" i="3"/>
  <c r="BH533" i="3"/>
  <c r="BG533" i="3"/>
  <c r="BF533" i="3"/>
  <c r="BE533" i="3"/>
  <c r="T533" i="3"/>
  <c r="R533" i="3"/>
  <c r="P533" i="3"/>
  <c r="BK533" i="3"/>
  <c r="J533" i="3"/>
  <c r="BI529" i="3"/>
  <c r="BH529" i="3"/>
  <c r="BG529" i="3"/>
  <c r="BF529" i="3"/>
  <c r="BE529" i="3"/>
  <c r="T529" i="3"/>
  <c r="R529" i="3"/>
  <c r="P529" i="3"/>
  <c r="BK529" i="3"/>
  <c r="J529" i="3"/>
  <c r="BI527" i="3"/>
  <c r="BH527" i="3"/>
  <c r="BG527" i="3"/>
  <c r="BF527" i="3"/>
  <c r="BE527" i="3"/>
  <c r="T527" i="3"/>
  <c r="R527" i="3"/>
  <c r="P527" i="3"/>
  <c r="BK527" i="3"/>
  <c r="J527" i="3"/>
  <c r="BI523" i="3"/>
  <c r="BH523" i="3"/>
  <c r="BG523" i="3"/>
  <c r="BF523" i="3"/>
  <c r="BE523" i="3"/>
  <c r="T523" i="3"/>
  <c r="R523" i="3"/>
  <c r="P523" i="3"/>
  <c r="BK523" i="3"/>
  <c r="J523" i="3"/>
  <c r="BI519" i="3"/>
  <c r="BH519" i="3"/>
  <c r="BG519" i="3"/>
  <c r="BF519" i="3"/>
  <c r="BE519" i="3"/>
  <c r="T519" i="3"/>
  <c r="R519" i="3"/>
  <c r="P519" i="3"/>
  <c r="BK519" i="3"/>
  <c r="J519" i="3"/>
  <c r="BI514" i="3"/>
  <c r="BH514" i="3"/>
  <c r="BG514" i="3"/>
  <c r="BF514" i="3"/>
  <c r="BE514" i="3"/>
  <c r="T514" i="3"/>
  <c r="R514" i="3"/>
  <c r="P514" i="3"/>
  <c r="BK514" i="3"/>
  <c r="J514" i="3"/>
  <c r="BI509" i="3"/>
  <c r="BH509" i="3"/>
  <c r="BG509" i="3"/>
  <c r="BF509" i="3"/>
  <c r="BE509" i="3"/>
  <c r="T509" i="3"/>
  <c r="R509" i="3"/>
  <c r="P509" i="3"/>
  <c r="BK509" i="3"/>
  <c r="J509" i="3"/>
  <c r="BI505" i="3"/>
  <c r="BH505" i="3"/>
  <c r="BG505" i="3"/>
  <c r="BF505" i="3"/>
  <c r="BE505" i="3"/>
  <c r="T505" i="3"/>
  <c r="R505" i="3"/>
  <c r="P505" i="3"/>
  <c r="BK505" i="3"/>
  <c r="J505" i="3"/>
  <c r="BI501" i="3"/>
  <c r="BH501" i="3"/>
  <c r="BG501" i="3"/>
  <c r="BF501" i="3"/>
  <c r="BE501" i="3"/>
  <c r="T501" i="3"/>
  <c r="R501" i="3"/>
  <c r="P501" i="3"/>
  <c r="BK501" i="3"/>
  <c r="J501" i="3"/>
  <c r="BI493" i="3"/>
  <c r="BH493" i="3"/>
  <c r="BG493" i="3"/>
  <c r="BF493" i="3"/>
  <c r="BE493" i="3"/>
  <c r="T493" i="3"/>
  <c r="R493" i="3"/>
  <c r="P493" i="3"/>
  <c r="BK493" i="3"/>
  <c r="J493" i="3"/>
  <c r="BI489" i="3"/>
  <c r="BH489" i="3"/>
  <c r="BG489" i="3"/>
  <c r="BF489" i="3"/>
  <c r="BE489" i="3"/>
  <c r="T489" i="3"/>
  <c r="R489" i="3"/>
  <c r="P489" i="3"/>
  <c r="BK489" i="3"/>
  <c r="J489" i="3"/>
  <c r="BI485" i="3"/>
  <c r="BH485" i="3"/>
  <c r="BG485" i="3"/>
  <c r="BF485" i="3"/>
  <c r="BE485" i="3"/>
  <c r="T485" i="3"/>
  <c r="R485" i="3"/>
  <c r="P485" i="3"/>
  <c r="BK485" i="3"/>
  <c r="J485" i="3"/>
  <c r="BI481" i="3"/>
  <c r="BH481" i="3"/>
  <c r="BG481" i="3"/>
  <c r="BF481" i="3"/>
  <c r="BE481" i="3"/>
  <c r="T481" i="3"/>
  <c r="R481" i="3"/>
  <c r="P481" i="3"/>
  <c r="BK481" i="3"/>
  <c r="J481" i="3"/>
  <c r="BI480" i="3"/>
  <c r="BH480" i="3"/>
  <c r="BG480" i="3"/>
  <c r="BF480" i="3"/>
  <c r="BE480" i="3"/>
  <c r="T480" i="3"/>
  <c r="R480" i="3"/>
  <c r="P480" i="3"/>
  <c r="BK480" i="3"/>
  <c r="J480" i="3"/>
  <c r="BI479" i="3"/>
  <c r="BH479" i="3"/>
  <c r="BG479" i="3"/>
  <c r="BF479" i="3"/>
  <c r="BE479" i="3"/>
  <c r="T479" i="3"/>
  <c r="R479" i="3"/>
  <c r="P479" i="3"/>
  <c r="BK479" i="3"/>
  <c r="J479" i="3"/>
  <c r="BI465" i="3"/>
  <c r="BH465" i="3"/>
  <c r="BG465" i="3"/>
  <c r="BF465" i="3"/>
  <c r="BE465" i="3"/>
  <c r="T465" i="3"/>
  <c r="R465" i="3"/>
  <c r="P465" i="3"/>
  <c r="BK465" i="3"/>
  <c r="J465" i="3"/>
  <c r="BI461" i="3"/>
  <c r="BH461" i="3"/>
  <c r="BG461" i="3"/>
  <c r="BF461" i="3"/>
  <c r="BE461" i="3"/>
  <c r="T461" i="3"/>
  <c r="R461" i="3"/>
  <c r="P461" i="3"/>
  <c r="BK461" i="3"/>
  <c r="J461" i="3"/>
  <c r="BI456" i="3"/>
  <c r="BH456" i="3"/>
  <c r="BG456" i="3"/>
  <c r="BF456" i="3"/>
  <c r="BE456" i="3"/>
  <c r="T456" i="3"/>
  <c r="R456" i="3"/>
  <c r="P456" i="3"/>
  <c r="BK456" i="3"/>
  <c r="J456" i="3"/>
  <c r="BI455" i="3"/>
  <c r="BH455" i="3"/>
  <c r="BG455" i="3"/>
  <c r="BF455" i="3"/>
  <c r="BE455" i="3"/>
  <c r="T455" i="3"/>
  <c r="R455" i="3"/>
  <c r="P455" i="3"/>
  <c r="BK455" i="3"/>
  <c r="J455" i="3"/>
  <c r="BI454" i="3"/>
  <c r="BH454" i="3"/>
  <c r="BG454" i="3"/>
  <c r="BF454" i="3"/>
  <c r="BE454" i="3"/>
  <c r="T454" i="3"/>
  <c r="R454" i="3"/>
  <c r="P454" i="3"/>
  <c r="BK454" i="3"/>
  <c r="J454" i="3"/>
  <c r="BI453" i="3"/>
  <c r="BH453" i="3"/>
  <c r="BG453" i="3"/>
  <c r="BF453" i="3"/>
  <c r="BE453" i="3"/>
  <c r="T453" i="3"/>
  <c r="R453" i="3"/>
  <c r="P453" i="3"/>
  <c r="BK453" i="3"/>
  <c r="J453" i="3"/>
  <c r="BI452" i="3"/>
  <c r="BH452" i="3"/>
  <c r="BG452" i="3"/>
  <c r="BF452" i="3"/>
  <c r="BE452" i="3"/>
  <c r="T452" i="3"/>
  <c r="R452" i="3"/>
  <c r="P452" i="3"/>
  <c r="BK452" i="3"/>
  <c r="J452" i="3"/>
  <c r="BI450" i="3"/>
  <c r="BH450" i="3"/>
  <c r="BG450" i="3"/>
  <c r="BF450" i="3"/>
  <c r="BE450" i="3"/>
  <c r="T450" i="3"/>
  <c r="R450" i="3"/>
  <c r="P450" i="3"/>
  <c r="BK450" i="3"/>
  <c r="J450" i="3"/>
  <c r="BI449" i="3"/>
  <c r="BH449" i="3"/>
  <c r="BG449" i="3"/>
  <c r="BF449" i="3"/>
  <c r="BE449" i="3"/>
  <c r="T449" i="3"/>
  <c r="R449" i="3"/>
  <c r="P449" i="3"/>
  <c r="BK449" i="3"/>
  <c r="J449" i="3"/>
  <c r="BI448" i="3"/>
  <c r="BH448" i="3"/>
  <c r="BG448" i="3"/>
  <c r="BF448" i="3"/>
  <c r="BE448" i="3"/>
  <c r="T448" i="3"/>
  <c r="R448" i="3"/>
  <c r="P448" i="3"/>
  <c r="BK448" i="3"/>
  <c r="J448" i="3"/>
  <c r="BI446" i="3"/>
  <c r="BH446" i="3"/>
  <c r="BG446" i="3"/>
  <c r="BF446" i="3"/>
  <c r="BE446" i="3"/>
  <c r="T446" i="3"/>
  <c r="R446" i="3"/>
  <c r="P446" i="3"/>
  <c r="BK446" i="3"/>
  <c r="J446" i="3"/>
  <c r="BI445" i="3"/>
  <c r="BH445" i="3"/>
  <c r="BG445" i="3"/>
  <c r="BF445" i="3"/>
  <c r="BE445" i="3"/>
  <c r="T445" i="3"/>
  <c r="R445" i="3"/>
  <c r="P445" i="3"/>
  <c r="BK445" i="3"/>
  <c r="J445" i="3"/>
  <c r="BI441" i="3"/>
  <c r="BH441" i="3"/>
  <c r="BG441" i="3"/>
  <c r="BF441" i="3"/>
  <c r="BE441" i="3"/>
  <c r="T441" i="3"/>
  <c r="R441" i="3"/>
  <c r="P441" i="3"/>
  <c r="BK441" i="3"/>
  <c r="J441" i="3"/>
  <c r="BI438" i="3"/>
  <c r="BH438" i="3"/>
  <c r="BG438" i="3"/>
  <c r="BF438" i="3"/>
  <c r="BE438" i="3"/>
  <c r="T438" i="3"/>
  <c r="R438" i="3"/>
  <c r="P438" i="3"/>
  <c r="BK438" i="3"/>
  <c r="J438" i="3"/>
  <c r="BI436" i="3"/>
  <c r="BH436" i="3"/>
  <c r="BG436" i="3"/>
  <c r="BF436" i="3"/>
  <c r="BE436" i="3"/>
  <c r="T436" i="3"/>
  <c r="R436" i="3"/>
  <c r="P436" i="3"/>
  <c r="BK436" i="3"/>
  <c r="J436" i="3"/>
  <c r="BI432" i="3"/>
  <c r="BH432" i="3"/>
  <c r="BG432" i="3"/>
  <c r="BF432" i="3"/>
  <c r="BE432" i="3"/>
  <c r="T432" i="3"/>
  <c r="T431" i="3" s="1"/>
  <c r="R432" i="3"/>
  <c r="P432" i="3"/>
  <c r="BK432" i="3"/>
  <c r="BK431" i="3" s="1"/>
  <c r="J431" i="3" s="1"/>
  <c r="J64" i="3" s="1"/>
  <c r="J432" i="3"/>
  <c r="BI430" i="3"/>
  <c r="BH430" i="3"/>
  <c r="BG430" i="3"/>
  <c r="BF430" i="3"/>
  <c r="T430" i="3"/>
  <c r="R430" i="3"/>
  <c r="P430" i="3"/>
  <c r="BK430" i="3"/>
  <c r="J430" i="3"/>
  <c r="BE430" i="3" s="1"/>
  <c r="BI422" i="3"/>
  <c r="BH422" i="3"/>
  <c r="BG422" i="3"/>
  <c r="BF422" i="3"/>
  <c r="T422" i="3"/>
  <c r="R422" i="3"/>
  <c r="P422" i="3"/>
  <c r="BK422" i="3"/>
  <c r="J422" i="3"/>
  <c r="BE422" i="3" s="1"/>
  <c r="BI417" i="3"/>
  <c r="BH417" i="3"/>
  <c r="BG417" i="3"/>
  <c r="BF417" i="3"/>
  <c r="T417" i="3"/>
  <c r="R417" i="3"/>
  <c r="P417" i="3"/>
  <c r="BK417" i="3"/>
  <c r="J417" i="3"/>
  <c r="BE417" i="3" s="1"/>
  <c r="BI404" i="3"/>
  <c r="BH404" i="3"/>
  <c r="BG404" i="3"/>
  <c r="BF404" i="3"/>
  <c r="T404" i="3"/>
  <c r="R404" i="3"/>
  <c r="P404" i="3"/>
  <c r="BK404" i="3"/>
  <c r="J404" i="3"/>
  <c r="BE404" i="3" s="1"/>
  <c r="BI399" i="3"/>
  <c r="BH399" i="3"/>
  <c r="BG399" i="3"/>
  <c r="BF399" i="3"/>
  <c r="T399" i="3"/>
  <c r="R399" i="3"/>
  <c r="P399" i="3"/>
  <c r="BK399" i="3"/>
  <c r="J399" i="3"/>
  <c r="BE399" i="3" s="1"/>
  <c r="BI395" i="3"/>
  <c r="BH395" i="3"/>
  <c r="BG395" i="3"/>
  <c r="BF395" i="3"/>
  <c r="T395" i="3"/>
  <c r="R395" i="3"/>
  <c r="P395" i="3"/>
  <c r="BK395" i="3"/>
  <c r="J395" i="3"/>
  <c r="BE395" i="3" s="1"/>
  <c r="BI394" i="3"/>
  <c r="BH394" i="3"/>
  <c r="BG394" i="3"/>
  <c r="BF394" i="3"/>
  <c r="T394" i="3"/>
  <c r="R394" i="3"/>
  <c r="P394" i="3"/>
  <c r="BK394" i="3"/>
  <c r="J394" i="3"/>
  <c r="BE394" i="3" s="1"/>
  <c r="BI393" i="3"/>
  <c r="BH393" i="3"/>
  <c r="BG393" i="3"/>
  <c r="BF393" i="3"/>
  <c r="T393" i="3"/>
  <c r="R393" i="3"/>
  <c r="P393" i="3"/>
  <c r="BK393" i="3"/>
  <c r="J393" i="3"/>
  <c r="BE393" i="3" s="1"/>
  <c r="BI392" i="3"/>
  <c r="BH392" i="3"/>
  <c r="BG392" i="3"/>
  <c r="BF392" i="3"/>
  <c r="T392" i="3"/>
  <c r="R392" i="3"/>
  <c r="P392" i="3"/>
  <c r="BK392" i="3"/>
  <c r="J392" i="3"/>
  <c r="BE392" i="3" s="1"/>
  <c r="BI386" i="3"/>
  <c r="BH386" i="3"/>
  <c r="BG386" i="3"/>
  <c r="BF386" i="3"/>
  <c r="T386" i="3"/>
  <c r="R386" i="3"/>
  <c r="P386" i="3"/>
  <c r="BK386" i="3"/>
  <c r="J386" i="3"/>
  <c r="BE386" i="3" s="1"/>
  <c r="BI378" i="3"/>
  <c r="BH378" i="3"/>
  <c r="BG378" i="3"/>
  <c r="BF378" i="3"/>
  <c r="T378" i="3"/>
  <c r="R378" i="3"/>
  <c r="P378" i="3"/>
  <c r="BK378" i="3"/>
  <c r="J378" i="3"/>
  <c r="BE378" i="3" s="1"/>
  <c r="BI377" i="3"/>
  <c r="BH377" i="3"/>
  <c r="BG377" i="3"/>
  <c r="BF377" i="3"/>
  <c r="T377" i="3"/>
  <c r="R377" i="3"/>
  <c r="P377" i="3"/>
  <c r="BK377" i="3"/>
  <c r="J377" i="3"/>
  <c r="BE377" i="3" s="1"/>
  <c r="BI373" i="3"/>
  <c r="BH373" i="3"/>
  <c r="BG373" i="3"/>
  <c r="BF373" i="3"/>
  <c r="T373" i="3"/>
  <c r="R373" i="3"/>
  <c r="P373" i="3"/>
  <c r="BK373" i="3"/>
  <c r="J373" i="3"/>
  <c r="BE373" i="3" s="1"/>
  <c r="BI370" i="3"/>
  <c r="BH370" i="3"/>
  <c r="BG370" i="3"/>
  <c r="BF370" i="3"/>
  <c r="T370" i="3"/>
  <c r="R370" i="3"/>
  <c r="P370" i="3"/>
  <c r="BK370" i="3"/>
  <c r="J370" i="3"/>
  <c r="BE370" i="3" s="1"/>
  <c r="BI366" i="3"/>
  <c r="BH366" i="3"/>
  <c r="BG366" i="3"/>
  <c r="BF366" i="3"/>
  <c r="T366" i="3"/>
  <c r="R366" i="3"/>
  <c r="P366" i="3"/>
  <c r="BK366" i="3"/>
  <c r="J366" i="3"/>
  <c r="BE366" i="3" s="1"/>
  <c r="BI362" i="3"/>
  <c r="BH362" i="3"/>
  <c r="BG362" i="3"/>
  <c r="BF362" i="3"/>
  <c r="T362" i="3"/>
  <c r="R362" i="3"/>
  <c r="P362" i="3"/>
  <c r="BK362" i="3"/>
  <c r="J362" i="3"/>
  <c r="BE362" i="3" s="1"/>
  <c r="BI361" i="3"/>
  <c r="BH361" i="3"/>
  <c r="BG361" i="3"/>
  <c r="BF361" i="3"/>
  <c r="T361" i="3"/>
  <c r="R361" i="3"/>
  <c r="P361" i="3"/>
  <c r="BK361" i="3"/>
  <c r="J361" i="3"/>
  <c r="BE361" i="3" s="1"/>
  <c r="BI360" i="3"/>
  <c r="BH360" i="3"/>
  <c r="BG360" i="3"/>
  <c r="BF360" i="3"/>
  <c r="T360" i="3"/>
  <c r="R360" i="3"/>
  <c r="P360" i="3"/>
  <c r="BK360" i="3"/>
  <c r="J360" i="3"/>
  <c r="BE360" i="3" s="1"/>
  <c r="BI358" i="3"/>
  <c r="BH358" i="3"/>
  <c r="BG358" i="3"/>
  <c r="BF358" i="3"/>
  <c r="T358" i="3"/>
  <c r="R358" i="3"/>
  <c r="P358" i="3"/>
  <c r="BK358" i="3"/>
  <c r="J358" i="3"/>
  <c r="BE358" i="3" s="1"/>
  <c r="BI354" i="3"/>
  <c r="BH354" i="3"/>
  <c r="BG354" i="3"/>
  <c r="BF354" i="3"/>
  <c r="T354" i="3"/>
  <c r="R354" i="3"/>
  <c r="P354" i="3"/>
  <c r="BK354" i="3"/>
  <c r="J354" i="3"/>
  <c r="BE354" i="3" s="1"/>
  <c r="BI350" i="3"/>
  <c r="BH350" i="3"/>
  <c r="BG350" i="3"/>
  <c r="BF350" i="3"/>
  <c r="T350" i="3"/>
  <c r="R350" i="3"/>
  <c r="P350" i="3"/>
  <c r="BK350" i="3"/>
  <c r="J350" i="3"/>
  <c r="BE350" i="3" s="1"/>
  <c r="BI346" i="3"/>
  <c r="BH346" i="3"/>
  <c r="BG346" i="3"/>
  <c r="BF346" i="3"/>
  <c r="T346" i="3"/>
  <c r="R346" i="3"/>
  <c r="P346" i="3"/>
  <c r="BK346" i="3"/>
  <c r="J346" i="3"/>
  <c r="BE346" i="3" s="1"/>
  <c r="BI343" i="3"/>
  <c r="BH343" i="3"/>
  <c r="BG343" i="3"/>
  <c r="BF343" i="3"/>
  <c r="T343" i="3"/>
  <c r="R343" i="3"/>
  <c r="P343" i="3"/>
  <c r="BK343" i="3"/>
  <c r="J343" i="3"/>
  <c r="BE343" i="3" s="1"/>
  <c r="BI342" i="3"/>
  <c r="BH342" i="3"/>
  <c r="BG342" i="3"/>
  <c r="BF342" i="3"/>
  <c r="T342" i="3"/>
  <c r="R342" i="3"/>
  <c r="P342" i="3"/>
  <c r="BK342" i="3"/>
  <c r="J342" i="3"/>
  <c r="BE342" i="3" s="1"/>
  <c r="BI338" i="3"/>
  <c r="BH338" i="3"/>
  <c r="BG338" i="3"/>
  <c r="BF338" i="3"/>
  <c r="T338" i="3"/>
  <c r="R338" i="3"/>
  <c r="P338" i="3"/>
  <c r="BK338" i="3"/>
  <c r="J338" i="3"/>
  <c r="BE338" i="3" s="1"/>
  <c r="BI337" i="3"/>
  <c r="BH337" i="3"/>
  <c r="BG337" i="3"/>
  <c r="BF337" i="3"/>
  <c r="T337" i="3"/>
  <c r="R337" i="3"/>
  <c r="P337" i="3"/>
  <c r="BK337" i="3"/>
  <c r="J337" i="3"/>
  <c r="BE337" i="3" s="1"/>
  <c r="BI336" i="3"/>
  <c r="BH336" i="3"/>
  <c r="BG336" i="3"/>
  <c r="BF336" i="3"/>
  <c r="T336" i="3"/>
  <c r="R336" i="3"/>
  <c r="P336" i="3"/>
  <c r="BK336" i="3"/>
  <c r="J336" i="3"/>
  <c r="BE336" i="3" s="1"/>
  <c r="BI334" i="3"/>
  <c r="BH334" i="3"/>
  <c r="BG334" i="3"/>
  <c r="BF334" i="3"/>
  <c r="T334" i="3"/>
  <c r="R334" i="3"/>
  <c r="P334" i="3"/>
  <c r="BK334" i="3"/>
  <c r="J334" i="3"/>
  <c r="BE334" i="3" s="1"/>
  <c r="BI330" i="3"/>
  <c r="BH330" i="3"/>
  <c r="BG330" i="3"/>
  <c r="BF330" i="3"/>
  <c r="T330" i="3"/>
  <c r="R330" i="3"/>
  <c r="P330" i="3"/>
  <c r="BK330" i="3"/>
  <c r="J330" i="3"/>
  <c r="BE330" i="3" s="1"/>
  <c r="BI326" i="3"/>
  <c r="BH326" i="3"/>
  <c r="BG326" i="3"/>
  <c r="BF326" i="3"/>
  <c r="BE326" i="3"/>
  <c r="T326" i="3"/>
  <c r="R326" i="3"/>
  <c r="P326" i="3"/>
  <c r="BK326" i="3"/>
  <c r="J326" i="3"/>
  <c r="BI323" i="3"/>
  <c r="BH323" i="3"/>
  <c r="BG323" i="3"/>
  <c r="BF323" i="3"/>
  <c r="BE323" i="3"/>
  <c r="T323" i="3"/>
  <c r="R323" i="3"/>
  <c r="P323" i="3"/>
  <c r="BK323" i="3"/>
  <c r="J323" i="3"/>
  <c r="BI319" i="3"/>
  <c r="BH319" i="3"/>
  <c r="BG319" i="3"/>
  <c r="BF319" i="3"/>
  <c r="T319" i="3"/>
  <c r="R319" i="3"/>
  <c r="P319" i="3"/>
  <c r="BK319" i="3"/>
  <c r="J319" i="3"/>
  <c r="BE319" i="3" s="1"/>
  <c r="BI316" i="3"/>
  <c r="BH316" i="3"/>
  <c r="BG316" i="3"/>
  <c r="BF316" i="3"/>
  <c r="BE316" i="3"/>
  <c r="T316" i="3"/>
  <c r="R316" i="3"/>
  <c r="P316" i="3"/>
  <c r="BK316" i="3"/>
  <c r="J316" i="3"/>
  <c r="BI313" i="3"/>
  <c r="BH313" i="3"/>
  <c r="BG313" i="3"/>
  <c r="BF313" i="3"/>
  <c r="T313" i="3"/>
  <c r="R313" i="3"/>
  <c r="P313" i="3"/>
  <c r="BK313" i="3"/>
  <c r="J313" i="3"/>
  <c r="BE313" i="3" s="1"/>
  <c r="BI310" i="3"/>
  <c r="BH310" i="3"/>
  <c r="BG310" i="3"/>
  <c r="BF310" i="3"/>
  <c r="T310" i="3"/>
  <c r="R310" i="3"/>
  <c r="P310" i="3"/>
  <c r="BK310" i="3"/>
  <c r="J310" i="3"/>
  <c r="BE310" i="3" s="1"/>
  <c r="BI307" i="3"/>
  <c r="BH307" i="3"/>
  <c r="BG307" i="3"/>
  <c r="BF307" i="3"/>
  <c r="T307" i="3"/>
  <c r="R307" i="3"/>
  <c r="P307" i="3"/>
  <c r="BK307" i="3"/>
  <c r="J307" i="3"/>
  <c r="BE307" i="3" s="1"/>
  <c r="BI304" i="3"/>
  <c r="BH304" i="3"/>
  <c r="BG304" i="3"/>
  <c r="BF304" i="3"/>
  <c r="BE304" i="3"/>
  <c r="T304" i="3"/>
  <c r="R304" i="3"/>
  <c r="P304" i="3"/>
  <c r="P303" i="3" s="1"/>
  <c r="BK304" i="3"/>
  <c r="J304" i="3"/>
  <c r="BI302" i="3"/>
  <c r="BH302" i="3"/>
  <c r="BG302" i="3"/>
  <c r="BF302" i="3"/>
  <c r="BE302" i="3"/>
  <c r="T302" i="3"/>
  <c r="R302" i="3"/>
  <c r="P302" i="3"/>
  <c r="BK302" i="3"/>
  <c r="J302" i="3"/>
  <c r="BI301" i="3"/>
  <c r="BH301" i="3"/>
  <c r="BG301" i="3"/>
  <c r="BF301" i="3"/>
  <c r="T301" i="3"/>
  <c r="R301" i="3"/>
  <c r="P301" i="3"/>
  <c r="BK301" i="3"/>
  <c r="J301" i="3"/>
  <c r="BE301" i="3" s="1"/>
  <c r="BI293" i="3"/>
  <c r="BH293" i="3"/>
  <c r="BG293" i="3"/>
  <c r="BF293" i="3"/>
  <c r="BE293" i="3"/>
  <c r="T293" i="3"/>
  <c r="R293" i="3"/>
  <c r="P293" i="3"/>
  <c r="BK293" i="3"/>
  <c r="J293" i="3"/>
  <c r="BI287" i="3"/>
  <c r="BH287" i="3"/>
  <c r="BG287" i="3"/>
  <c r="BF287" i="3"/>
  <c r="BE287" i="3"/>
  <c r="T287" i="3"/>
  <c r="R287" i="3"/>
  <c r="P287" i="3"/>
  <c r="BK287" i="3"/>
  <c r="J287" i="3"/>
  <c r="BI286" i="3"/>
  <c r="BH286" i="3"/>
  <c r="BG286" i="3"/>
  <c r="BF286" i="3"/>
  <c r="BE286" i="3"/>
  <c r="T286" i="3"/>
  <c r="R286" i="3"/>
  <c r="P286" i="3"/>
  <c r="BK286" i="3"/>
  <c r="J286" i="3"/>
  <c r="BI279" i="3"/>
  <c r="BH279" i="3"/>
  <c r="BG279" i="3"/>
  <c r="BF279" i="3"/>
  <c r="BE279" i="3"/>
  <c r="T279" i="3"/>
  <c r="R279" i="3"/>
  <c r="P279" i="3"/>
  <c r="BK279" i="3"/>
  <c r="J279" i="3"/>
  <c r="BI271" i="3"/>
  <c r="BH271" i="3"/>
  <c r="BG271" i="3"/>
  <c r="BF271" i="3"/>
  <c r="BE271" i="3"/>
  <c r="T271" i="3"/>
  <c r="R271" i="3"/>
  <c r="P271" i="3"/>
  <c r="BK271" i="3"/>
  <c r="J271" i="3"/>
  <c r="BI270" i="3"/>
  <c r="BH270" i="3"/>
  <c r="BG270" i="3"/>
  <c r="BF270" i="3"/>
  <c r="BE270" i="3"/>
  <c r="T270" i="3"/>
  <c r="R270" i="3"/>
  <c r="P270" i="3"/>
  <c r="BK270" i="3"/>
  <c r="J270" i="3"/>
  <c r="BI269" i="3"/>
  <c r="BH269" i="3"/>
  <c r="BG269" i="3"/>
  <c r="BF269" i="3"/>
  <c r="BE269" i="3"/>
  <c r="T269" i="3"/>
  <c r="R269" i="3"/>
  <c r="P269" i="3"/>
  <c r="BK269" i="3"/>
  <c r="J269" i="3"/>
  <c r="BI268" i="3"/>
  <c r="BH268" i="3"/>
  <c r="BG268" i="3"/>
  <c r="BF268" i="3"/>
  <c r="BE268" i="3"/>
  <c r="T268" i="3"/>
  <c r="R268" i="3"/>
  <c r="P268" i="3"/>
  <c r="BK268" i="3"/>
  <c r="J268" i="3"/>
  <c r="BI265" i="3"/>
  <c r="BH265" i="3"/>
  <c r="BG265" i="3"/>
  <c r="BF265" i="3"/>
  <c r="BE265" i="3"/>
  <c r="T265" i="3"/>
  <c r="R265" i="3"/>
  <c r="P265" i="3"/>
  <c r="BK265" i="3"/>
  <c r="J265" i="3"/>
  <c r="BI264" i="3"/>
  <c r="BH264" i="3"/>
  <c r="BG264" i="3"/>
  <c r="BF264" i="3"/>
  <c r="BE264" i="3"/>
  <c r="T264" i="3"/>
  <c r="R264" i="3"/>
  <c r="P264" i="3"/>
  <c r="BK264" i="3"/>
  <c r="J264" i="3"/>
  <c r="BI261" i="3"/>
  <c r="BH261" i="3"/>
  <c r="BG261" i="3"/>
  <c r="BF261" i="3"/>
  <c r="BE261" i="3"/>
  <c r="T261" i="3"/>
  <c r="R261" i="3"/>
  <c r="P261" i="3"/>
  <c r="BK261" i="3"/>
  <c r="J261" i="3"/>
  <c r="BI257" i="3"/>
  <c r="BH257" i="3"/>
  <c r="BG257" i="3"/>
  <c r="BF257" i="3"/>
  <c r="BE257" i="3"/>
  <c r="T257" i="3"/>
  <c r="R257" i="3"/>
  <c r="P257" i="3"/>
  <c r="P256" i="3" s="1"/>
  <c r="BK257" i="3"/>
  <c r="J257" i="3"/>
  <c r="BI255" i="3"/>
  <c r="BH255" i="3"/>
  <c r="BG255" i="3"/>
  <c r="BF255" i="3"/>
  <c r="BE255" i="3"/>
  <c r="T255" i="3"/>
  <c r="R255" i="3"/>
  <c r="P255" i="3"/>
  <c r="BK255" i="3"/>
  <c r="J255" i="3"/>
  <c r="BI254" i="3"/>
  <c r="BH254" i="3"/>
  <c r="BG254" i="3"/>
  <c r="BF254" i="3"/>
  <c r="T254" i="3"/>
  <c r="R254" i="3"/>
  <c r="P254" i="3"/>
  <c r="BK254" i="3"/>
  <c r="J254" i="3"/>
  <c r="BE254" i="3" s="1"/>
  <c r="BI251" i="3"/>
  <c r="BH251" i="3"/>
  <c r="BG251" i="3"/>
  <c r="BF251" i="3"/>
  <c r="T251" i="3"/>
  <c r="R251" i="3"/>
  <c r="P251" i="3"/>
  <c r="BK251" i="3"/>
  <c r="J251" i="3"/>
  <c r="BE251" i="3" s="1"/>
  <c r="BI250" i="3"/>
  <c r="BH250" i="3"/>
  <c r="BG250" i="3"/>
  <c r="BF250" i="3"/>
  <c r="T250" i="3"/>
  <c r="R250" i="3"/>
  <c r="P250" i="3"/>
  <c r="BK250" i="3"/>
  <c r="J250" i="3"/>
  <c r="BE250" i="3" s="1"/>
  <c r="BI245" i="3"/>
  <c r="BH245" i="3"/>
  <c r="BG245" i="3"/>
  <c r="BF245" i="3"/>
  <c r="BE245" i="3"/>
  <c r="T245" i="3"/>
  <c r="R245" i="3"/>
  <c r="P245" i="3"/>
  <c r="BK245" i="3"/>
  <c r="J245" i="3"/>
  <c r="BI244" i="3"/>
  <c r="BH244" i="3"/>
  <c r="BG244" i="3"/>
  <c r="BF244" i="3"/>
  <c r="T244" i="3"/>
  <c r="R244" i="3"/>
  <c r="P244" i="3"/>
  <c r="BK244" i="3"/>
  <c r="J244" i="3"/>
  <c r="BE244" i="3" s="1"/>
  <c r="BI243" i="3"/>
  <c r="BH243" i="3"/>
  <c r="BG243" i="3"/>
  <c r="BF243" i="3"/>
  <c r="T243" i="3"/>
  <c r="R243" i="3"/>
  <c r="P243" i="3"/>
  <c r="BK243" i="3"/>
  <c r="J243" i="3"/>
  <c r="BE243" i="3" s="1"/>
  <c r="BI242" i="3"/>
  <c r="BH242" i="3"/>
  <c r="BG242" i="3"/>
  <c r="BF242" i="3"/>
  <c r="T242" i="3"/>
  <c r="R242" i="3"/>
  <c r="P242" i="3"/>
  <c r="BK242" i="3"/>
  <c r="J242" i="3"/>
  <c r="BE242" i="3" s="1"/>
  <c r="BI236" i="3"/>
  <c r="BH236" i="3"/>
  <c r="BG236" i="3"/>
  <c r="BF236" i="3"/>
  <c r="BE236" i="3"/>
  <c r="T236" i="3"/>
  <c r="R236" i="3"/>
  <c r="P236" i="3"/>
  <c r="BK236" i="3"/>
  <c r="J236" i="3"/>
  <c r="BI231" i="3"/>
  <c r="BH231" i="3"/>
  <c r="BG231" i="3"/>
  <c r="BF231" i="3"/>
  <c r="T231" i="3"/>
  <c r="R231" i="3"/>
  <c r="P231" i="3"/>
  <c r="BK231" i="3"/>
  <c r="J231" i="3"/>
  <c r="BE231" i="3" s="1"/>
  <c r="BI227" i="3"/>
  <c r="BH227" i="3"/>
  <c r="BG227" i="3"/>
  <c r="BF227" i="3"/>
  <c r="T227" i="3"/>
  <c r="R227" i="3"/>
  <c r="P227" i="3"/>
  <c r="BK227" i="3"/>
  <c r="J227" i="3"/>
  <c r="BE227" i="3" s="1"/>
  <c r="BI223" i="3"/>
  <c r="BH223" i="3"/>
  <c r="BG223" i="3"/>
  <c r="BF223" i="3"/>
  <c r="T223" i="3"/>
  <c r="R223" i="3"/>
  <c r="R222" i="3" s="1"/>
  <c r="P223" i="3"/>
  <c r="BK223" i="3"/>
  <c r="J223" i="3"/>
  <c r="BE223" i="3" s="1"/>
  <c r="BI221" i="3"/>
  <c r="BH221" i="3"/>
  <c r="BG221" i="3"/>
  <c r="BF221" i="3"/>
  <c r="BE221" i="3"/>
  <c r="T221" i="3"/>
  <c r="R221" i="3"/>
  <c r="P221" i="3"/>
  <c r="BK221" i="3"/>
  <c r="J221" i="3"/>
  <c r="BI220" i="3"/>
  <c r="BH220" i="3"/>
  <c r="BG220" i="3"/>
  <c r="BF220" i="3"/>
  <c r="BE220" i="3"/>
  <c r="T220" i="3"/>
  <c r="R220" i="3"/>
  <c r="P220" i="3"/>
  <c r="BK220" i="3"/>
  <c r="J220" i="3"/>
  <c r="BI216" i="3"/>
  <c r="BH216" i="3"/>
  <c r="BG216" i="3"/>
  <c r="BF216" i="3"/>
  <c r="T216" i="3"/>
  <c r="R216" i="3"/>
  <c r="P216" i="3"/>
  <c r="BK216" i="3"/>
  <c r="J216" i="3"/>
  <c r="BE216" i="3" s="1"/>
  <c r="BI213" i="3"/>
  <c r="BH213" i="3"/>
  <c r="BG213" i="3"/>
  <c r="BF213" i="3"/>
  <c r="BE213" i="3"/>
  <c r="T213" i="3"/>
  <c r="R213" i="3"/>
  <c r="P213" i="3"/>
  <c r="BK213" i="3"/>
  <c r="J213" i="3"/>
  <c r="BI207" i="3"/>
  <c r="BH207" i="3"/>
  <c r="BG207" i="3"/>
  <c r="BF207" i="3"/>
  <c r="BE207" i="3"/>
  <c r="T207" i="3"/>
  <c r="R207" i="3"/>
  <c r="P207" i="3"/>
  <c r="BK207" i="3"/>
  <c r="J207" i="3"/>
  <c r="BI206" i="3"/>
  <c r="BH206" i="3"/>
  <c r="BG206" i="3"/>
  <c r="BF206" i="3"/>
  <c r="BE206" i="3"/>
  <c r="T206" i="3"/>
  <c r="R206" i="3"/>
  <c r="P206" i="3"/>
  <c r="BK206" i="3"/>
  <c r="J206" i="3"/>
  <c r="BI200" i="3"/>
  <c r="BH200" i="3"/>
  <c r="BG200" i="3"/>
  <c r="BF200" i="3"/>
  <c r="T200" i="3"/>
  <c r="R200" i="3"/>
  <c r="P200" i="3"/>
  <c r="BK200" i="3"/>
  <c r="J200" i="3"/>
  <c r="BE200" i="3" s="1"/>
  <c r="BI194" i="3"/>
  <c r="BH194" i="3"/>
  <c r="BG194" i="3"/>
  <c r="BF194" i="3"/>
  <c r="BE194" i="3"/>
  <c r="T194" i="3"/>
  <c r="R194" i="3"/>
  <c r="P194" i="3"/>
  <c r="BK194" i="3"/>
  <c r="J194" i="3"/>
  <c r="BI193" i="3"/>
  <c r="BH193" i="3"/>
  <c r="BG193" i="3"/>
  <c r="BF193" i="3"/>
  <c r="BE193" i="3"/>
  <c r="T193" i="3"/>
  <c r="R193" i="3"/>
  <c r="P193" i="3"/>
  <c r="BK193" i="3"/>
  <c r="J193" i="3"/>
  <c r="BI186" i="3"/>
  <c r="BH186" i="3"/>
  <c r="BG186" i="3"/>
  <c r="BF186" i="3"/>
  <c r="BE186" i="3"/>
  <c r="T186" i="3"/>
  <c r="R186" i="3"/>
  <c r="P186" i="3"/>
  <c r="BK186" i="3"/>
  <c r="J186" i="3"/>
  <c r="BI182" i="3"/>
  <c r="BH182" i="3"/>
  <c r="BG182" i="3"/>
  <c r="BF182" i="3"/>
  <c r="BE182" i="3"/>
  <c r="T182" i="3"/>
  <c r="R182" i="3"/>
  <c r="P182" i="3"/>
  <c r="BK182" i="3"/>
  <c r="J182" i="3"/>
  <c r="BI181" i="3"/>
  <c r="BH181" i="3"/>
  <c r="BG181" i="3"/>
  <c r="BF181" i="3"/>
  <c r="BE181" i="3"/>
  <c r="T181" i="3"/>
  <c r="R181" i="3"/>
  <c r="P181" i="3"/>
  <c r="BK181" i="3"/>
  <c r="J181" i="3"/>
  <c r="BI176" i="3"/>
  <c r="BH176" i="3"/>
  <c r="BG176" i="3"/>
  <c r="BF176" i="3"/>
  <c r="BE176" i="3"/>
  <c r="T176" i="3"/>
  <c r="R176" i="3"/>
  <c r="P176" i="3"/>
  <c r="BK176" i="3"/>
  <c r="J176" i="3"/>
  <c r="BI172" i="3"/>
  <c r="BH172" i="3"/>
  <c r="BG172" i="3"/>
  <c r="BF172" i="3"/>
  <c r="BE172" i="3"/>
  <c r="T172" i="3"/>
  <c r="R172" i="3"/>
  <c r="P172" i="3"/>
  <c r="BK172" i="3"/>
  <c r="J172" i="3"/>
  <c r="BI168" i="3"/>
  <c r="BH168" i="3"/>
  <c r="BG168" i="3"/>
  <c r="BF168" i="3"/>
  <c r="BE168" i="3"/>
  <c r="T168" i="3"/>
  <c r="R168" i="3"/>
  <c r="P168" i="3"/>
  <c r="BK168" i="3"/>
  <c r="J168" i="3"/>
  <c r="BI166" i="3"/>
  <c r="BH166" i="3"/>
  <c r="BG166" i="3"/>
  <c r="BF166" i="3"/>
  <c r="BE166" i="3"/>
  <c r="T166" i="3"/>
  <c r="R166" i="3"/>
  <c r="P166" i="3"/>
  <c r="BK166" i="3"/>
  <c r="J166" i="3"/>
  <c r="BI162" i="3"/>
  <c r="BH162" i="3"/>
  <c r="BG162" i="3"/>
  <c r="BF162" i="3"/>
  <c r="BE162" i="3"/>
  <c r="T162" i="3"/>
  <c r="R162" i="3"/>
  <c r="R161" i="3" s="1"/>
  <c r="P162" i="3"/>
  <c r="BK162" i="3"/>
  <c r="J162" i="3"/>
  <c r="BI160" i="3"/>
  <c r="BH160" i="3"/>
  <c r="BG160" i="3"/>
  <c r="BF160" i="3"/>
  <c r="T160" i="3"/>
  <c r="R160" i="3"/>
  <c r="P160" i="3"/>
  <c r="BK160" i="3"/>
  <c r="J160" i="3"/>
  <c r="BE160" i="3" s="1"/>
  <c r="BI159" i="3"/>
  <c r="BH159" i="3"/>
  <c r="BG159" i="3"/>
  <c r="BF159" i="3"/>
  <c r="T159" i="3"/>
  <c r="R159" i="3"/>
  <c r="P159" i="3"/>
  <c r="BK159" i="3"/>
  <c r="J159" i="3"/>
  <c r="BE159" i="3" s="1"/>
  <c r="BI157" i="3"/>
  <c r="BH157" i="3"/>
  <c r="BG157" i="3"/>
  <c r="BF157" i="3"/>
  <c r="BE157" i="3"/>
  <c r="T157" i="3"/>
  <c r="R157" i="3"/>
  <c r="P157" i="3"/>
  <c r="BK157" i="3"/>
  <c r="J157" i="3"/>
  <c r="BI156" i="3"/>
  <c r="BH156" i="3"/>
  <c r="BG156" i="3"/>
  <c r="BF156" i="3"/>
  <c r="T156" i="3"/>
  <c r="R156" i="3"/>
  <c r="P156" i="3"/>
  <c r="BK156" i="3"/>
  <c r="J156" i="3"/>
  <c r="BE156" i="3" s="1"/>
  <c r="BI154" i="3"/>
  <c r="BH154" i="3"/>
  <c r="BG154" i="3"/>
  <c r="BF154" i="3"/>
  <c r="T154" i="3"/>
  <c r="R154" i="3"/>
  <c r="P154" i="3"/>
  <c r="BK154" i="3"/>
  <c r="J154" i="3"/>
  <c r="BE154" i="3" s="1"/>
  <c r="BI151" i="3"/>
  <c r="BH151" i="3"/>
  <c r="BG151" i="3"/>
  <c r="BF151" i="3"/>
  <c r="T151" i="3"/>
  <c r="R151" i="3"/>
  <c r="P151" i="3"/>
  <c r="BK151" i="3"/>
  <c r="J151" i="3"/>
  <c r="BE151" i="3" s="1"/>
  <c r="BI150" i="3"/>
  <c r="BH150" i="3"/>
  <c r="BG150" i="3"/>
  <c r="BF150" i="3"/>
  <c r="BE150" i="3"/>
  <c r="T150" i="3"/>
  <c r="R150" i="3"/>
  <c r="P150" i="3"/>
  <c r="BK150" i="3"/>
  <c r="J150" i="3"/>
  <c r="BI148" i="3"/>
  <c r="BH148" i="3"/>
  <c r="BG148" i="3"/>
  <c r="BF148" i="3"/>
  <c r="T148" i="3"/>
  <c r="R148" i="3"/>
  <c r="P148" i="3"/>
  <c r="BK148" i="3"/>
  <c r="J148" i="3"/>
  <c r="BE148" i="3" s="1"/>
  <c r="BI147" i="3"/>
  <c r="BH147" i="3"/>
  <c r="BG147" i="3"/>
  <c r="BF147" i="3"/>
  <c r="T147" i="3"/>
  <c r="R147" i="3"/>
  <c r="P147" i="3"/>
  <c r="BK147" i="3"/>
  <c r="J147" i="3"/>
  <c r="BE147" i="3" s="1"/>
  <c r="BI146" i="3"/>
  <c r="BH146" i="3"/>
  <c r="BG146" i="3"/>
  <c r="BF146" i="3"/>
  <c r="T146" i="3"/>
  <c r="R146" i="3"/>
  <c r="P146" i="3"/>
  <c r="BK146" i="3"/>
  <c r="J146" i="3"/>
  <c r="BE146" i="3" s="1"/>
  <c r="BI145" i="3"/>
  <c r="BH145" i="3"/>
  <c r="BG145" i="3"/>
  <c r="BF145" i="3"/>
  <c r="BE145" i="3"/>
  <c r="T145" i="3"/>
  <c r="R145" i="3"/>
  <c r="P145" i="3"/>
  <c r="BK145" i="3"/>
  <c r="J145" i="3"/>
  <c r="BI144" i="3"/>
  <c r="BH144" i="3"/>
  <c r="BG144" i="3"/>
  <c r="BF144" i="3"/>
  <c r="T144" i="3"/>
  <c r="R144" i="3"/>
  <c r="P144" i="3"/>
  <c r="BK144" i="3"/>
  <c r="J144" i="3"/>
  <c r="BE144" i="3" s="1"/>
  <c r="BI140" i="3"/>
  <c r="BH140" i="3"/>
  <c r="BG140" i="3"/>
  <c r="BF140" i="3"/>
  <c r="T140" i="3"/>
  <c r="R140" i="3"/>
  <c r="P140" i="3"/>
  <c r="BK140" i="3"/>
  <c r="J140" i="3"/>
  <c r="BE140" i="3" s="1"/>
  <c r="BI136" i="3"/>
  <c r="BH136" i="3"/>
  <c r="BG136" i="3"/>
  <c r="BF136" i="3"/>
  <c r="T136" i="3"/>
  <c r="R136" i="3"/>
  <c r="P136" i="3"/>
  <c r="BK136" i="3"/>
  <c r="J136" i="3"/>
  <c r="BE136" i="3" s="1"/>
  <c r="BI133" i="3"/>
  <c r="BH133" i="3"/>
  <c r="BG133" i="3"/>
  <c r="BF133" i="3"/>
  <c r="BE133" i="3"/>
  <c r="T133" i="3"/>
  <c r="R133" i="3"/>
  <c r="P133" i="3"/>
  <c r="BK133" i="3"/>
  <c r="J133" i="3"/>
  <c r="BI129" i="3"/>
  <c r="BH129" i="3"/>
  <c r="BG129" i="3"/>
  <c r="BF129" i="3"/>
  <c r="T129" i="3"/>
  <c r="R129" i="3"/>
  <c r="P129" i="3"/>
  <c r="BK129" i="3"/>
  <c r="J129" i="3"/>
  <c r="BE129" i="3" s="1"/>
  <c r="BI128" i="3"/>
  <c r="BH128" i="3"/>
  <c r="BG128" i="3"/>
  <c r="BF128" i="3"/>
  <c r="T128" i="3"/>
  <c r="R128" i="3"/>
  <c r="P128" i="3"/>
  <c r="BK128" i="3"/>
  <c r="J128" i="3"/>
  <c r="BE128" i="3" s="1"/>
  <c r="BI124" i="3"/>
  <c r="BH124" i="3"/>
  <c r="BG124" i="3"/>
  <c r="BF124" i="3"/>
  <c r="T124" i="3"/>
  <c r="R124" i="3"/>
  <c r="P124" i="3"/>
  <c r="BK124" i="3"/>
  <c r="J124" i="3"/>
  <c r="BE124" i="3" s="1"/>
  <c r="BI121" i="3"/>
  <c r="BH121" i="3"/>
  <c r="BG121" i="3"/>
  <c r="BF121" i="3"/>
  <c r="BE121" i="3"/>
  <c r="T121" i="3"/>
  <c r="R121" i="3"/>
  <c r="P121" i="3"/>
  <c r="BK121" i="3"/>
  <c r="J121" i="3"/>
  <c r="BI118" i="3"/>
  <c r="BH118" i="3"/>
  <c r="BG118" i="3"/>
  <c r="BF118" i="3"/>
  <c r="T118" i="3"/>
  <c r="R118" i="3"/>
  <c r="P118" i="3"/>
  <c r="BK118" i="3"/>
  <c r="J118" i="3"/>
  <c r="BE118" i="3" s="1"/>
  <c r="BI112" i="3"/>
  <c r="BH112" i="3"/>
  <c r="BG112" i="3"/>
  <c r="BF112" i="3"/>
  <c r="T112" i="3"/>
  <c r="R112" i="3"/>
  <c r="P112" i="3"/>
  <c r="BK112" i="3"/>
  <c r="BK111" i="3" s="1"/>
  <c r="J112" i="3"/>
  <c r="BE112" i="3" s="1"/>
  <c r="J105" i="3"/>
  <c r="F105" i="3"/>
  <c r="J103" i="3"/>
  <c r="F103" i="3"/>
  <c r="E101" i="3"/>
  <c r="F52" i="3"/>
  <c r="J51" i="3"/>
  <c r="F51" i="3"/>
  <c r="F49" i="3"/>
  <c r="E47" i="3"/>
  <c r="J18" i="3"/>
  <c r="E18" i="3"/>
  <c r="F106" i="3" s="1"/>
  <c r="J17" i="3"/>
  <c r="J12" i="3"/>
  <c r="J49" i="3" s="1"/>
  <c r="E7" i="3"/>
  <c r="E45" i="3" s="1"/>
  <c r="AY52" i="1"/>
  <c r="AX52" i="1"/>
  <c r="BI133" i="2"/>
  <c r="BH133" i="2"/>
  <c r="BG133" i="2"/>
  <c r="BF133" i="2"/>
  <c r="T133" i="2"/>
  <c r="R133" i="2"/>
  <c r="P133" i="2"/>
  <c r="BK133" i="2"/>
  <c r="J133" i="2"/>
  <c r="BE133" i="2" s="1"/>
  <c r="BI126" i="2"/>
  <c r="BH126" i="2"/>
  <c r="BG126" i="2"/>
  <c r="BF126" i="2"/>
  <c r="T126" i="2"/>
  <c r="R126" i="2"/>
  <c r="P126" i="2"/>
  <c r="BK126" i="2"/>
  <c r="J126" i="2"/>
  <c r="BE126" i="2" s="1"/>
  <c r="BI125" i="2"/>
  <c r="BH125" i="2"/>
  <c r="BG125" i="2"/>
  <c r="BF125" i="2"/>
  <c r="BE125" i="2"/>
  <c r="T125" i="2"/>
  <c r="R125" i="2"/>
  <c r="P125" i="2"/>
  <c r="BK125" i="2"/>
  <c r="J125" i="2"/>
  <c r="BI124" i="2"/>
  <c r="BH124" i="2"/>
  <c r="BG124" i="2"/>
  <c r="BF124" i="2"/>
  <c r="T124" i="2"/>
  <c r="R124" i="2"/>
  <c r="P124" i="2"/>
  <c r="BK124" i="2"/>
  <c r="J124" i="2"/>
  <c r="BE124" i="2" s="1"/>
  <c r="BI123" i="2"/>
  <c r="BH123" i="2"/>
  <c r="BG123" i="2"/>
  <c r="BF123" i="2"/>
  <c r="T123" i="2"/>
  <c r="R123" i="2"/>
  <c r="P123" i="2"/>
  <c r="BK123" i="2"/>
  <c r="J123" i="2"/>
  <c r="BE123" i="2" s="1"/>
  <c r="BI116" i="2"/>
  <c r="BH116" i="2"/>
  <c r="BG116" i="2"/>
  <c r="BF116" i="2"/>
  <c r="T116" i="2"/>
  <c r="R116" i="2"/>
  <c r="P116" i="2"/>
  <c r="BK116" i="2"/>
  <c r="J116" i="2"/>
  <c r="BE116" i="2" s="1"/>
  <c r="BI115" i="2"/>
  <c r="BH115" i="2"/>
  <c r="BG115" i="2"/>
  <c r="BF115" i="2"/>
  <c r="BE115" i="2"/>
  <c r="T115" i="2"/>
  <c r="R115" i="2"/>
  <c r="P115" i="2"/>
  <c r="BK115" i="2"/>
  <c r="J115" i="2"/>
  <c r="BI114" i="2"/>
  <c r="BH114" i="2"/>
  <c r="BG114" i="2"/>
  <c r="BF114" i="2"/>
  <c r="T114" i="2"/>
  <c r="R114" i="2"/>
  <c r="P114" i="2"/>
  <c r="BK114" i="2"/>
  <c r="J114" i="2"/>
  <c r="BE114" i="2" s="1"/>
  <c r="BI113" i="2"/>
  <c r="BH113" i="2"/>
  <c r="BG113" i="2"/>
  <c r="BF113" i="2"/>
  <c r="T113" i="2"/>
  <c r="R113" i="2"/>
  <c r="P113" i="2"/>
  <c r="BK113" i="2"/>
  <c r="J113" i="2"/>
  <c r="BE113" i="2" s="1"/>
  <c r="BI112" i="2"/>
  <c r="BH112" i="2"/>
  <c r="BG112" i="2"/>
  <c r="BF112" i="2"/>
  <c r="T112" i="2"/>
  <c r="R112" i="2"/>
  <c r="P112" i="2"/>
  <c r="BK112" i="2"/>
  <c r="J112" i="2"/>
  <c r="BE112" i="2" s="1"/>
  <c r="BI111" i="2"/>
  <c r="BH111" i="2"/>
  <c r="BG111" i="2"/>
  <c r="BF111" i="2"/>
  <c r="BE111" i="2"/>
  <c r="T111" i="2"/>
  <c r="R111" i="2"/>
  <c r="P111" i="2"/>
  <c r="BK111" i="2"/>
  <c r="J111" i="2"/>
  <c r="BI110" i="2"/>
  <c r="BH110" i="2"/>
  <c r="BG110" i="2"/>
  <c r="BF110" i="2"/>
  <c r="T110" i="2"/>
  <c r="R110" i="2"/>
  <c r="P110" i="2"/>
  <c r="BK110" i="2"/>
  <c r="J110" i="2"/>
  <c r="BE110" i="2" s="1"/>
  <c r="BI109" i="2"/>
  <c r="BH109" i="2"/>
  <c r="BG109" i="2"/>
  <c r="BF109" i="2"/>
  <c r="T109" i="2"/>
  <c r="R109" i="2"/>
  <c r="P109" i="2"/>
  <c r="BK109" i="2"/>
  <c r="J109" i="2"/>
  <c r="BE109" i="2" s="1"/>
  <c r="BI108" i="2"/>
  <c r="BH108" i="2"/>
  <c r="BG108" i="2"/>
  <c r="BF108" i="2"/>
  <c r="T108" i="2"/>
  <c r="R108" i="2"/>
  <c r="P108" i="2"/>
  <c r="BK108" i="2"/>
  <c r="J108" i="2"/>
  <c r="BE108" i="2" s="1"/>
  <c r="BI107" i="2"/>
  <c r="BH107" i="2"/>
  <c r="BG107" i="2"/>
  <c r="BF107" i="2"/>
  <c r="BE107" i="2"/>
  <c r="T107" i="2"/>
  <c r="R107" i="2"/>
  <c r="P107" i="2"/>
  <c r="BK107" i="2"/>
  <c r="J107" i="2"/>
  <c r="BI106" i="2"/>
  <c r="BH106" i="2"/>
  <c r="BG106" i="2"/>
  <c r="BF106" i="2"/>
  <c r="T106" i="2"/>
  <c r="R106" i="2"/>
  <c r="P106" i="2"/>
  <c r="BK106" i="2"/>
  <c r="J106" i="2"/>
  <c r="BE106" i="2" s="1"/>
  <c r="BI101" i="2"/>
  <c r="BH101" i="2"/>
  <c r="BG101" i="2"/>
  <c r="BF101" i="2"/>
  <c r="T101" i="2"/>
  <c r="R101" i="2"/>
  <c r="P101" i="2"/>
  <c r="BK101" i="2"/>
  <c r="J101" i="2"/>
  <c r="BE101" i="2" s="1"/>
  <c r="BI100" i="2"/>
  <c r="BH100" i="2"/>
  <c r="BG100" i="2"/>
  <c r="BF100" i="2"/>
  <c r="T100" i="2"/>
  <c r="R100" i="2"/>
  <c r="P100" i="2"/>
  <c r="BK100" i="2"/>
  <c r="J100" i="2"/>
  <c r="BE100" i="2" s="1"/>
  <c r="BI99" i="2"/>
  <c r="BH99" i="2"/>
  <c r="BG99" i="2"/>
  <c r="BF99" i="2"/>
  <c r="BE99" i="2"/>
  <c r="T99" i="2"/>
  <c r="T98" i="2" s="1"/>
  <c r="R99" i="2"/>
  <c r="R98" i="2" s="1"/>
  <c r="P99" i="2"/>
  <c r="P98" i="2" s="1"/>
  <c r="BK99" i="2"/>
  <c r="BK98" i="2" s="1"/>
  <c r="J98" i="2" s="1"/>
  <c r="J59" i="2" s="1"/>
  <c r="J99" i="2"/>
  <c r="BI96" i="2"/>
  <c r="BH96" i="2"/>
  <c r="BG96" i="2"/>
  <c r="BF96" i="2"/>
  <c r="BE96" i="2"/>
  <c r="T96" i="2"/>
  <c r="R96" i="2"/>
  <c r="P96" i="2"/>
  <c r="BK96" i="2"/>
  <c r="J96" i="2"/>
  <c r="BI84" i="2"/>
  <c r="BH84" i="2"/>
  <c r="BG84" i="2"/>
  <c r="F32" i="2" s="1"/>
  <c r="BB52" i="1" s="1"/>
  <c r="BF84" i="2"/>
  <c r="T84" i="2"/>
  <c r="R84" i="2"/>
  <c r="P84" i="2"/>
  <c r="BK84" i="2"/>
  <c r="J84" i="2"/>
  <c r="BE84" i="2" s="1"/>
  <c r="BI82" i="2"/>
  <c r="F34" i="2" s="1"/>
  <c r="BD52" i="1" s="1"/>
  <c r="BH82" i="2"/>
  <c r="F33" i="2" s="1"/>
  <c r="BC52" i="1" s="1"/>
  <c r="BG82" i="2"/>
  <c r="BF82" i="2"/>
  <c r="J31" i="2" s="1"/>
  <c r="AW52" i="1" s="1"/>
  <c r="BE82" i="2"/>
  <c r="T82" i="2"/>
  <c r="T81" i="2" s="1"/>
  <c r="T80" i="2" s="1"/>
  <c r="T79" i="2" s="1"/>
  <c r="R82" i="2"/>
  <c r="R81" i="2" s="1"/>
  <c r="P82" i="2"/>
  <c r="P81" i="2" s="1"/>
  <c r="BK82" i="2"/>
  <c r="BK81" i="2" s="1"/>
  <c r="J82" i="2"/>
  <c r="J75" i="2"/>
  <c r="F75" i="2"/>
  <c r="F73" i="2"/>
  <c r="E71" i="2"/>
  <c r="J51" i="2"/>
  <c r="F51" i="2"/>
  <c r="F49" i="2"/>
  <c r="E47" i="2"/>
  <c r="E45" i="2"/>
  <c r="J18" i="2"/>
  <c r="E18" i="2"/>
  <c r="F52" i="2" s="1"/>
  <c r="J17" i="2"/>
  <c r="J12" i="2"/>
  <c r="J49" i="2" s="1"/>
  <c r="E7" i="2"/>
  <c r="E69" i="2" s="1"/>
  <c r="BD55" i="1"/>
  <c r="BC55" i="1"/>
  <c r="BB55" i="1"/>
  <c r="AY55" i="1"/>
  <c r="AX55" i="1"/>
  <c r="AU55" i="1"/>
  <c r="AS55" i="1"/>
  <c r="AS51" i="1"/>
  <c r="AT60" i="1"/>
  <c r="AT58" i="1"/>
  <c r="AT57" i="1"/>
  <c r="AT56" i="1"/>
  <c r="L47" i="1"/>
  <c r="AM46" i="1"/>
  <c r="L46" i="1"/>
  <c r="AM44" i="1"/>
  <c r="L44" i="1"/>
  <c r="L42" i="1"/>
  <c r="L41" i="1"/>
  <c r="BK80" i="2" l="1"/>
  <c r="J81" i="2"/>
  <c r="J58" i="2" s="1"/>
  <c r="P80" i="2"/>
  <c r="P79" i="2" s="1"/>
  <c r="AU52" i="1" s="1"/>
  <c r="R80" i="2"/>
  <c r="R79" i="2" s="1"/>
  <c r="J30" i="2"/>
  <c r="AV52" i="1" s="1"/>
  <c r="AT52" i="1" s="1"/>
  <c r="J30" i="3"/>
  <c r="AV53" i="1" s="1"/>
  <c r="AT53" i="1" s="1"/>
  <c r="F30" i="3"/>
  <c r="AZ53" i="1" s="1"/>
  <c r="BK635" i="3"/>
  <c r="J635" i="3" s="1"/>
  <c r="J67" i="3" s="1"/>
  <c r="J636" i="3"/>
  <c r="J68" i="3" s="1"/>
  <c r="BK83" i="7"/>
  <c r="J83" i="7" s="1"/>
  <c r="J84" i="7"/>
  <c r="J61" i="7" s="1"/>
  <c r="J32" i="8"/>
  <c r="AV59" i="1" s="1"/>
  <c r="AT59" i="1" s="1"/>
  <c r="F32" i="8"/>
  <c r="AZ59" i="1" s="1"/>
  <c r="J73" i="2"/>
  <c r="E99" i="3"/>
  <c r="F32" i="3"/>
  <c r="BB53" i="1" s="1"/>
  <c r="BB51" i="1" s="1"/>
  <c r="T161" i="3"/>
  <c r="BK222" i="3"/>
  <c r="J222" i="3" s="1"/>
  <c r="J60" i="3" s="1"/>
  <c r="R303" i="3"/>
  <c r="P635" i="3"/>
  <c r="BK1740" i="3"/>
  <c r="J1740" i="3" s="1"/>
  <c r="J88" i="3" s="1"/>
  <c r="J1741" i="3"/>
  <c r="J89" i="3" s="1"/>
  <c r="J84" i="5"/>
  <c r="J61" i="5" s="1"/>
  <c r="BK83" i="5"/>
  <c r="J83" i="5" s="1"/>
  <c r="F33" i="3"/>
  <c r="BC53" i="1" s="1"/>
  <c r="BC51" i="1" s="1"/>
  <c r="P222" i="3"/>
  <c r="BK256" i="3"/>
  <c r="J256" i="3" s="1"/>
  <c r="J61" i="3" s="1"/>
  <c r="T303" i="3"/>
  <c r="R635" i="3"/>
  <c r="BK1729" i="3"/>
  <c r="J1729" i="3" s="1"/>
  <c r="J85" i="3" s="1"/>
  <c r="J1730" i="3"/>
  <c r="J86" i="3" s="1"/>
  <c r="F30" i="4"/>
  <c r="AZ54" i="1" s="1"/>
  <c r="J30" i="4"/>
  <c r="AV54" i="1" s="1"/>
  <c r="AT54" i="1" s="1"/>
  <c r="J111" i="3"/>
  <c r="J58" i="3" s="1"/>
  <c r="F34" i="3"/>
  <c r="BD53" i="1" s="1"/>
  <c r="BD51" i="1" s="1"/>
  <c r="W30" i="1" s="1"/>
  <c r="T635" i="3"/>
  <c r="F76" i="2"/>
  <c r="F30" i="2"/>
  <c r="AZ52" i="1" s="1"/>
  <c r="P111" i="3"/>
  <c r="T222" i="3"/>
  <c r="R256" i="3"/>
  <c r="BK322" i="3"/>
  <c r="J322" i="3" s="1"/>
  <c r="J63" i="3" s="1"/>
  <c r="J32" i="11"/>
  <c r="AV62" i="1" s="1"/>
  <c r="AT62" i="1" s="1"/>
  <c r="F32" i="11"/>
  <c r="AZ62" i="1" s="1"/>
  <c r="R111" i="3"/>
  <c r="T256" i="3"/>
  <c r="P322" i="3"/>
  <c r="J60" i="8"/>
  <c r="J29" i="8"/>
  <c r="J29" i="9"/>
  <c r="J60" i="9"/>
  <c r="BK83" i="11"/>
  <c r="J83" i="11" s="1"/>
  <c r="J84" i="11"/>
  <c r="J61" i="11" s="1"/>
  <c r="J31" i="3"/>
  <c r="AW53" i="1" s="1"/>
  <c r="F31" i="3"/>
  <c r="BA53" i="1" s="1"/>
  <c r="F31" i="2"/>
  <c r="BA52" i="1" s="1"/>
  <c r="T111" i="3"/>
  <c r="BK161" i="3"/>
  <c r="J161" i="3" s="1"/>
  <c r="J59" i="3" s="1"/>
  <c r="R322" i="3"/>
  <c r="P431" i="3"/>
  <c r="P161" i="3"/>
  <c r="BK303" i="3"/>
  <c r="J303" i="3" s="1"/>
  <c r="J62" i="3" s="1"/>
  <c r="T322" i="3"/>
  <c r="R431" i="3"/>
  <c r="J56" i="4"/>
  <c r="J27" i="4"/>
  <c r="BK83" i="6"/>
  <c r="J83" i="6" s="1"/>
  <c r="J84" i="6"/>
  <c r="J61" i="6" s="1"/>
  <c r="J84" i="10"/>
  <c r="J61" i="10" s="1"/>
  <c r="BK83" i="10"/>
  <c r="J83" i="10" s="1"/>
  <c r="J71" i="4"/>
  <c r="J53" i="7"/>
  <c r="J33" i="10"/>
  <c r="AW61" i="1" s="1"/>
  <c r="AT61" i="1" s="1"/>
  <c r="F80" i="10"/>
  <c r="E71" i="5"/>
  <c r="J77" i="6"/>
  <c r="F33" i="9"/>
  <c r="BA60" i="1" s="1"/>
  <c r="J84" i="9"/>
  <c r="J61" i="9" s="1"/>
  <c r="J77" i="11"/>
  <c r="J77" i="8"/>
  <c r="F80" i="9"/>
  <c r="F33" i="11"/>
  <c r="BA62" i="1" s="1"/>
  <c r="F80" i="6"/>
  <c r="F32" i="10"/>
  <c r="AZ61" i="1" s="1"/>
  <c r="F33" i="5"/>
  <c r="BA56" i="1" s="1"/>
  <c r="BA55" i="1" s="1"/>
  <c r="AW55" i="1" s="1"/>
  <c r="F32" i="7"/>
  <c r="AZ58" i="1" s="1"/>
  <c r="AZ55" i="1" s="1"/>
  <c r="AV55" i="1" s="1"/>
  <c r="AT55" i="1" s="1"/>
  <c r="E71" i="9"/>
  <c r="J77" i="10"/>
  <c r="F80" i="11"/>
  <c r="W28" i="1" l="1"/>
  <c r="AX51" i="1"/>
  <c r="W29" i="1"/>
  <c r="AY51" i="1"/>
  <c r="J60" i="10"/>
  <c r="J29" i="10"/>
  <c r="J60" i="11"/>
  <c r="J29" i="11"/>
  <c r="R110" i="3"/>
  <c r="R109" i="3" s="1"/>
  <c r="J36" i="4"/>
  <c r="AG54" i="1"/>
  <c r="AN54" i="1" s="1"/>
  <c r="J38" i="9"/>
  <c r="AG60" i="1"/>
  <c r="AN60" i="1" s="1"/>
  <c r="BA51" i="1"/>
  <c r="P110" i="3"/>
  <c r="P109" i="3" s="1"/>
  <c r="AU53" i="1" s="1"/>
  <c r="AU51" i="1" s="1"/>
  <c r="J60" i="5"/>
  <c r="J29" i="5"/>
  <c r="AZ51" i="1"/>
  <c r="J60" i="6"/>
  <c r="J29" i="6"/>
  <c r="T110" i="3"/>
  <c r="T109" i="3" s="1"/>
  <c r="AG59" i="1"/>
  <c r="AN59" i="1" s="1"/>
  <c r="J38" i="8"/>
  <c r="BK110" i="3"/>
  <c r="J60" i="7"/>
  <c r="J29" i="7"/>
  <c r="J80" i="2"/>
  <c r="J57" i="2" s="1"/>
  <c r="BK79" i="2"/>
  <c r="J79" i="2" s="1"/>
  <c r="AG62" i="1" l="1"/>
  <c r="AN62" i="1" s="1"/>
  <c r="J38" i="11"/>
  <c r="W27" i="1"/>
  <c r="AW51" i="1"/>
  <c r="AK27" i="1" s="1"/>
  <c r="AG61" i="1"/>
  <c r="AN61" i="1" s="1"/>
  <c r="J38" i="10"/>
  <c r="J38" i="6"/>
  <c r="AG57" i="1"/>
  <c r="AN57" i="1" s="1"/>
  <c r="J56" i="2"/>
  <c r="J27" i="2"/>
  <c r="AV51" i="1"/>
  <c r="W26" i="1"/>
  <c r="AG56" i="1"/>
  <c r="J38" i="5"/>
  <c r="AG58" i="1"/>
  <c r="AN58" i="1" s="1"/>
  <c r="J38" i="7"/>
  <c r="BK109" i="3"/>
  <c r="J109" i="3" s="1"/>
  <c r="J110" i="3"/>
  <c r="J57" i="3" s="1"/>
  <c r="AG55" i="1" l="1"/>
  <c r="AN55" i="1" s="1"/>
  <c r="AN56" i="1"/>
  <c r="J36" i="2"/>
  <c r="AG52" i="1"/>
  <c r="AK26" i="1"/>
  <c r="AT51" i="1"/>
  <c r="J56" i="3"/>
  <c r="J27" i="3"/>
  <c r="AG53" i="1" l="1"/>
  <c r="AN53" i="1" s="1"/>
  <c r="J36" i="3"/>
  <c r="AG51" i="1"/>
  <c r="AN52" i="1"/>
  <c r="AK23" i="1" l="1"/>
  <c r="AK32" i="1" s="1"/>
  <c r="AN51" i="1"/>
</calcChain>
</file>

<file path=xl/sharedStrings.xml><?xml version="1.0" encoding="utf-8"?>
<sst xmlns="http://schemas.openxmlformats.org/spreadsheetml/2006/main" count="19969" uniqueCount="2540">
  <si>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</si>
  <si>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</si>
  <si>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</si>
  <si>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</si>
  <si>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</si>
  <si>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</si>
  <si>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</si>
  <si>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{62ab3bf4-a35c-4015-a822-a14af8e6656f}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</si>
  <si>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</si>
  <si>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</si>
  <si>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</si>
  <si>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</si>
  <si>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</si>
  <si>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</si>
  <si>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</si>
  <si>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</si>
  <si>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N16-159_exp2_DI_2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</si>
  <si>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</si>
  <si>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</si>
  <si>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MULTIFUNKČNÍ PŘEDNÁŠKOVÉ PROSTORY V OBJEKTU E FF</t>
  </si>
  <si>
    <t>KSO:</t>
  </si>
  <si>
    <t/>
  </si>
  <si>
    <t>CC-CZ:</t>
  </si>
  <si>
    <t>Místo:</t>
  </si>
  <si>
    <t>Ostrava</t>
  </si>
  <si>
    <t>Datum:</t>
  </si>
  <si>
    <t>5. 12. 2017</t>
  </si>
  <si>
    <t>Zadavatel:</t>
  </si>
  <si>
    <t>IČ:</t>
  </si>
  <si>
    <t xml:space="preserve">Ostravská univerzita v Ostravě </t>
  </si>
  <si>
    <t>DIČ:</t>
  </si>
  <si>
    <t>Uchazeč:</t>
  </si>
  <si>
    <t>Vyplň údaj</t>
  </si>
  <si>
    <t>Projektant:</t>
  </si>
  <si>
    <t>MARPO s.r.o., Ostrava</t>
  </si>
  <si>
    <t>True</t>
  </si>
  <si>
    <t>Poznámka:</t>
  </si>
  <si>
    <t xml:space="preserve">Soupis prací je sestaven za využití položek Cenové soustavy ÚRS. Cenové a technické podmínky položek CS ÚRS, které nejsou uvedeny v soupisu prací (tzv. úvodní části katalogů) jsou neomezeně dálkově k dispozici na www.cs-urs.cz. Položky soupisu prací, které nemají ve sloupci "Cenová soustava" uveden žádný údaj, nepochází z Cenové soustavy ÚRS (takové položky soupisu prací mají Cenovou soustavu "VLASTNÍ"). Nedílnou součástí soupisu prací je projektová dokumentace vč. textových příloh, na kterou se položky soupisu prací plně odkazují.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</si>
  <si>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</si>
  <si>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</si>
  <si>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</si>
  <si>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</si>
  <si>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</si>
  <si>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</si>
  <si>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</si>
  <si>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</si>
  <si>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</si>
  <si>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</si>
  <si>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</si>
  <si>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</si>
  <si>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</si>
  <si>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</si>
  <si>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</si>
  <si>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</si>
  <si>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</si>
  <si>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</si>
  <si>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</si>
  <si>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</si>
  <si>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</si>
  <si>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</si>
  <si>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</si>
  <si>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</si>
  <si>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</si>
  <si>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</si>
  <si>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</si>
  <si>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</si>
  <si>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</si>
  <si>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</si>
  <si>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</si>
  <si>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</si>
  <si>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</si>
  <si>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</si>
  <si>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</si>
  <si>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</si>
  <si>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</si>
  <si>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</si>
  <si>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</si>
  <si>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VON</t>
  </si>
  <si>
    <t>Vedlejší a ostatní náklady stavby</t>
  </si>
  <si>
    <t>1</t>
  </si>
  <si>
    <t>{3f100609-d894-4c7a-81ea-ffc2abda63ce}</t>
  </si>
  <si>
    <t>2</t>
  </si>
  <si>
    <t>D.1.1</t>
  </si>
  <si>
    <t>Architektonicko stavební řešení</t>
  </si>
  <si>
    <t>STA</t>
  </si>
  <si>
    <t>{117fa657-885d-41c5-96c9-6c0e8fdf1f10}</t>
  </si>
  <si>
    <t>D.1.2</t>
  </si>
  <si>
    <t>Stavebně konstrukční řešení</t>
  </si>
  <si>
    <t>{7e26e1da-2f9b-4389-a89a-996420bb2853}</t>
  </si>
  <si>
    <t>D.1.4</t>
  </si>
  <si>
    <t>Technika prostředí staveb</t>
  </si>
  <si>
    <t>{05ff48dc-73c3-4ced-ad85-d758616e4ae2}</t>
  </si>
  <si>
    <t>D.1.4.1</t>
  </si>
  <si>
    <t>Vytápění</t>
  </si>
  <si>
    <t>Soupis</t>
  </si>
  <si>
    <t>{7ed6ec2f-1f7f-4876-ab99-a41b384c8a68}</t>
  </si>
  <si>
    <t>D.1.4.2</t>
  </si>
  <si>
    <t>Zdravotně technické instalace</t>
  </si>
  <si>
    <t>{630c6d56-88d7-450f-8ccd-d3dcde6e7640}</t>
  </si>
  <si>
    <t>D.1.4.3</t>
  </si>
  <si>
    <t>Silnoproudá elektrotechnika a bleskosvody</t>
  </si>
  <si>
    <t>{b6b2b0f7-a642-4503-b772-7431436bcaf4}</t>
  </si>
  <si>
    <t>D.1.4.4</t>
  </si>
  <si>
    <t>Slaboproudá zařízení</t>
  </si>
  <si>
    <t>{77b15401-cc2c-4a4d-98b7-b6d1faa29dcb}</t>
  </si>
  <si>
    <t>D.1.4.5</t>
  </si>
  <si>
    <t>Měření a regulace</t>
  </si>
  <si>
    <t>{8e6992e2-af33-4c85-8d81-d4714fd1bf4d}</t>
  </si>
  <si>
    <t>D.1.4.6</t>
  </si>
  <si>
    <t>Vzduchotechnika a ochlazování</t>
  </si>
  <si>
    <t>{7b3dddf7-58b6-402b-93f6-faaa81063914}</t>
  </si>
  <si>
    <t>D.1.4.7</t>
  </si>
  <si>
    <t>Elektronická požární signalizace</t>
  </si>
  <si>
    <t>{bcb8dcf8-221a-4172-b1bc-4f338d8418d6}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</si>
  <si>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</si>
  <si>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</si>
  <si>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</si>
  <si>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</si>
  <si>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</si>
  <si>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</si>
  <si>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</si>
  <si>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VON - Vedlejší a ostatní náklady stavby</t>
  </si>
  <si>
    <t>REKAPITULACE ČLENĚNÍ SOUPISU PRACÍ</t>
  </si>
  <si>
    <t>Kód dílu - Popis</t>
  </si>
  <si>
    <t>Cena celkem [CZK]</t>
  </si>
  <si>
    <t>Náklady soupisu celkem</t>
  </si>
  <si>
    <t>-1</t>
  </si>
  <si>
    <t>VRN - VRN</t>
  </si>
  <si>
    <t xml:space="preserve">    VRN11 - VEDLEJŠÍ NÁKLADY STAVBY</t>
  </si>
  <si>
    <t xml:space="preserve">    VRN91 - OSTATNÍ NÁKLADY STAVBY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</si>
  <si>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</si>
  <si>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</si>
  <si>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</si>
  <si>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</si>
  <si>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</si>
  <si>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</si>
  <si>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</si>
  <si>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</si>
  <si>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</si>
  <si>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</si>
  <si>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</si>
  <si>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</si>
  <si>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</si>
  <si>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</si>
  <si>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VRN</t>
  </si>
  <si>
    <t>5</t>
  </si>
  <si>
    <t>ROZPOCET</t>
  </si>
  <si>
    <t>VRN11</t>
  </si>
  <si>
    <t>VEDLEJŠÍ NÁKLADY STAVBY</t>
  </si>
  <si>
    <t>K</t>
  </si>
  <si>
    <t>VRN11-01</t>
  </si>
  <si>
    <t>Náklady zhotovitele související se zajištěním provozů nutných pro provádění díla - zařízení staveniště</t>
  </si>
  <si>
    <t>soubor</t>
  </si>
  <si>
    <t>4</t>
  </si>
  <si>
    <t>446709718</t>
  </si>
  <si>
    <t>P</t>
  </si>
  <si>
    <t xml:space="preserve">Poznámka k položce:
(kancelářské/skladovací/sociální objekty, oplocení stavby, ostraha staveniště, kompletní vnitrostaveništní rozvody všech potřebných energií vč. jejich poplatků, zajištění podružných měření spotřeby) </t>
  </si>
  <si>
    <t>VRN11-02</t>
  </si>
  <si>
    <t>Náklady zhotovitele související se zajištěním provozů nutných pro provádění díla - ostatní zařízení a práce</t>
  </si>
  <si>
    <t>-1307060129</t>
  </si>
  <si>
    <t>VV</t>
  </si>
  <si>
    <t>-Zřízení trvalé, dočasné deponie a mezideponie</t>
  </si>
  <si>
    <t>-zřízení příjezdů a přístupů na staveniště</t>
  </si>
  <si>
    <t>-úpravy staveniště z hlediska bezpečnosti a ochrany zdraví třetích osob, vč. nutných úprav pro osoby s omezenou schopností pohybu a orientace</t>
  </si>
  <si>
    <t>-uspořádání a bezpečnost staveniště z hlediska ochrany veřejných zájmů</t>
  </si>
  <si>
    <t>-dodržení podmínek pro provádění staveb z hlediska BOZP (vč. označení stavby) a sestaveného plánu BOZP</t>
  </si>
  <si>
    <t>-dodržování podmínek pro ochranu životního prostředí při výstavbě</t>
  </si>
  <si>
    <t>-dodržení podmínek - možnosti nakládání s odpady</t>
  </si>
  <si>
    <t>-splnění zvláštních požadavků na provádění stavby, které vyžadují zvláštní bezpečnostní opatření</t>
  </si>
  <si>
    <t>-dočasné / provizorní dopravní značení, osvětlení - (vyřízení+zřízení+likvidace po skončení stavby)</t>
  </si>
  <si>
    <t>1,0</t>
  </si>
  <si>
    <t>Součet</t>
  </si>
  <si>
    <t>3</t>
  </si>
  <si>
    <t>VRN11-03</t>
  </si>
  <si>
    <t>Náklady zhotovitele související se zajištěním provozů nutných pro provádění díla - likvidace zařízení staveniště</t>
  </si>
  <si>
    <t>503882025</t>
  </si>
  <si>
    <t>Poznámka k položce:
(náklady zhotovitele spojené s kompletní likvidací zařízení staveniště vč. uvedení všech dotčených ploch do bezvadného stavu)</t>
  </si>
  <si>
    <t>VRN91</t>
  </si>
  <si>
    <t>OSTATNÍ NÁKLADY STAVBY</t>
  </si>
  <si>
    <t>VRN91-01</t>
  </si>
  <si>
    <t>Náklady zhotovitele související se zajištěním a provedením kompletního díla dle PD a souvisejících dokladů - kompletační činnost</t>
  </si>
  <si>
    <t>1579997791</t>
  </si>
  <si>
    <t>VRN91-02</t>
  </si>
  <si>
    <t xml:space="preserve">Pravidelné čištění přilehlých / souvisejících komunikací a zpevněných ploch - po celou dobu stavby </t>
  </si>
  <si>
    <t>763505320</t>
  </si>
  <si>
    <t>6</t>
  </si>
  <si>
    <t>VRN91-03</t>
  </si>
  <si>
    <t>Zábor potřebného veřejného prostranství / pozemků - pro stavbu, zařízení staveniště, vjezdy na stavbu  - POZEMKY KTERÉ NEJSOU VE VLASTNICTVÍ OBJEDNATELE</t>
  </si>
  <si>
    <t>1764048941</t>
  </si>
  <si>
    <t>-zajištění + vyřízení + finanční vyrovnání</t>
  </si>
  <si>
    <t>-zpětné PROTOKOLÁRNÍ předání dotčených ploch, uvedených do původního stavu, jednotlivým zprávcům/majitelům</t>
  </si>
  <si>
    <t>7</t>
  </si>
  <si>
    <t>VRN91-05</t>
  </si>
  <si>
    <t>Náklady zhotovitele spojené s ochranou všech dotčených, jinde nespecifikovaných, dřevin, stromů, porostů a vegetačních ploch při stavebních prací dle ČSN 83 9061 - po celou dobu výstavby</t>
  </si>
  <si>
    <t>-51672157</t>
  </si>
  <si>
    <t>8</t>
  </si>
  <si>
    <t>VRN91-11</t>
  </si>
  <si>
    <t>Zajištění všech dokladů a revizí nutných pro předání stavby a vydání kolaudačního souhlasu</t>
  </si>
  <si>
    <t>990949018</t>
  </si>
  <si>
    <t>9</t>
  </si>
  <si>
    <t>VRN91-12</t>
  </si>
  <si>
    <t>Zajištění splnění podmínek vyplývajících z vydaných rozhodnutí a povolení stavby dle zadávací dokumentace a plánu bezpečnosti</t>
  </si>
  <si>
    <t>-612592623</t>
  </si>
  <si>
    <t>10</t>
  </si>
  <si>
    <t>VRN91-13</t>
  </si>
  <si>
    <t xml:space="preserve">Součinnost s ostatními zúčastněnými stranami : se zástupci objednatele, projektanta, TDI, AD, koordinátora bezpečnosti </t>
  </si>
  <si>
    <t>-1693358896</t>
  </si>
  <si>
    <t>11</t>
  </si>
  <si>
    <t>VRN91-14</t>
  </si>
  <si>
    <t xml:space="preserve">Včasné odsouhlasení všech užitých výrobků/prvků, materiálů a technologií zástupci všech zúčastněných stran, požadované zadávací a projektovou dokumentací - (VYVZORKOVÁNÍ) </t>
  </si>
  <si>
    <t>7912893</t>
  </si>
  <si>
    <t>12</t>
  </si>
  <si>
    <t>VRN91-21</t>
  </si>
  <si>
    <t xml:space="preserve">Technická řešení - návrh a projednání nutných odchylek a změn oproti PD zjištěných v průběhu stavby </t>
  </si>
  <si>
    <t>-260352801</t>
  </si>
  <si>
    <t>13</t>
  </si>
  <si>
    <t>VRN91-22</t>
  </si>
  <si>
    <t xml:space="preserve">Technická řešení  - návrh a projednání kolizí se skrytými konstrukcemi, vč. nákladů souvisejících s technickým řešením případných kolizí stavby se skrytými konstrukcemi, které projektant nemohl předvídat. </t>
  </si>
  <si>
    <t>1004809433</t>
  </si>
  <si>
    <t>14</t>
  </si>
  <si>
    <t>VRN91-23</t>
  </si>
  <si>
    <t>Zabezpečení objektu, staveniště a veškeré vybavení, majetku třetích osob a stavebního materiálu instalovaného i neinstalovaného (uskladněného) v rámci stavby proti vzniku jakýchkoliv škod či snížení kvality vlivem klimatických podmínek, proti odcizení.</t>
  </si>
  <si>
    <t>-1848662428</t>
  </si>
  <si>
    <t>VRN91-31</t>
  </si>
  <si>
    <t xml:space="preserve">Provedení všech zkoušek a revizí předepsaných projektovou a zadávací dokumentací, platnými normami, návodů k obsluze - (neuvedených v jednotlivých soupisech prací) </t>
  </si>
  <si>
    <t>-345786237</t>
  </si>
  <si>
    <t>16</t>
  </si>
  <si>
    <t>VRN91-41</t>
  </si>
  <si>
    <t>Uvedení všech pozemků, konstrukcí a povrchů dotčených stavbou do původního stavu vč. protokolárního zpětného předání jednotlivým vlastníkům.</t>
  </si>
  <si>
    <t>131974932</t>
  </si>
  <si>
    <t>17</t>
  </si>
  <si>
    <t>VRN91-51</t>
  </si>
  <si>
    <t xml:space="preserve">Náklady na projekční práce </t>
  </si>
  <si>
    <t>-459403478</t>
  </si>
  <si>
    <t>-vypracování realizační dokumentace stavby - dle požadavků PD a zadávací dokumentace vč. odsouhlasení ze strany autorů PDPS</t>
  </si>
  <si>
    <t>-vypracování dílenské / dodavatelské dokumentace stavby - dle požadavků PD a zadávací dokumentace vč. odsouhlasení ze strany autorů PDPS</t>
  </si>
  <si>
    <t>-vypracování dokumentace "skutečného provedení stavby" - dle požadavků PD a zadávací dokumentace vč. odsouhlasení ze strany autorů PDPS</t>
  </si>
  <si>
    <t>VEŠKERÉ FORMY A PŘEDÁNÍ SE ŘÍDÍ PODMÍNKAMI ZADÁVACÍ DOKUMENTACE STAVBY</t>
  </si>
  <si>
    <t>18</t>
  </si>
  <si>
    <t>VRN91-61</t>
  </si>
  <si>
    <t xml:space="preserve">Zpracování fotodokumentace : A) fotofokumentace stávajícího stavu před zahájením stavebních prací,  B) fotodokumentace průběhu realizace stavby,   C) fotodokumentace dokončeného díla.  Předání objednateli v počtu a formě uvedené v zadávací dokumentaci. </t>
  </si>
  <si>
    <t>-1599640816</t>
  </si>
  <si>
    <t>19</t>
  </si>
  <si>
    <t>VRN91-71</t>
  </si>
  <si>
    <t>Náklady na označení stavby - velkorozměrová tabule umístěná na viditelném místě po celou dobu stavby - provedení DLE ZADÁVACÍCH PODMÍNEK</t>
  </si>
  <si>
    <t>-1622959343</t>
  </si>
  <si>
    <t>20</t>
  </si>
  <si>
    <t>VRN91-81</t>
  </si>
  <si>
    <t>Vytyčení všech inženýrských sítí před zahájením prací vč. řádného zajištění. Zpětné protokolární předání všech inženýrských sítí jednotlivým správcům vč. uvedení dotčených ploch do bezvadného stavu.</t>
  </si>
  <si>
    <t>1803613754</t>
  </si>
  <si>
    <t>VRN91-82</t>
  </si>
  <si>
    <t>Geodetické a související práce</t>
  </si>
  <si>
    <t>1974974684</t>
  </si>
  <si>
    <t>-vytyčení stavby nebo jejich částí oprávněným geodetem vč. vypracování příslušných protokolů - před zahájením stavby</t>
  </si>
  <si>
    <t>-zaměření skutečného provedení stavby nebo jejich částí vč. vypracování geometrických plánů a ostatních příslušných protokolů</t>
  </si>
  <si>
    <t>(veškeré nové a upravované stavby/konstrukce , inženýrské a liniové stavby v rámci stavby)</t>
  </si>
  <si>
    <t>22</t>
  </si>
  <si>
    <t>VRN91-98</t>
  </si>
  <si>
    <t>Ostatní náklady spojené s požadavky objednatele, které jsou uvedeny v jednotlivých článcích smlouvy o dílo, pokud nejsou zahrnuty v soupisech prací</t>
  </si>
  <si>
    <t>-1670157899</t>
  </si>
  <si>
    <t>D.1.1 - Architektonicko stavební řešení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</si>
  <si>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</si>
  <si>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</si>
  <si>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</si>
  <si>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</si>
  <si>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</si>
  <si>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</si>
  <si>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</si>
  <si>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</si>
  <si>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  95 - Různé dokončovací konstrukce a práce pozemních staveb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</si>
  <si>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</si>
  <si>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</si>
  <si>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</si>
  <si>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</si>
  <si>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</si>
  <si>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</si>
  <si>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</si>
  <si>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</si>
  <si>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</si>
  <si>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</si>
  <si>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</si>
  <si>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</si>
  <si>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773 - Podlahy z litého teraca</t>
  </si>
  <si>
    <t xml:space="preserve">    775 - Podlahy skládané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</si>
  <si>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</si>
  <si>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</si>
  <si>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</si>
  <si>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</si>
  <si>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</si>
  <si>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</si>
  <si>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</si>
  <si>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OST - Ostatní</t>
  </si>
  <si>
    <t>Ostatní - Ostatní</t>
  </si>
  <si>
    <t xml:space="preserve">    OST1 - Doplnění / úprava soupisu _ viz DI (1)</t>
  </si>
  <si>
    <t>HSV</t>
  </si>
  <si>
    <t>Práce a dodávky HSV</t>
  </si>
  <si>
    <t>Zemní práce</t>
  </si>
  <si>
    <t>112151R14</t>
  </si>
  <si>
    <t xml:space="preserve">Kácení stromu bez postupného spouštění koruny a kmene </t>
  </si>
  <si>
    <t>kus</t>
  </si>
  <si>
    <t>-1655145695</t>
  </si>
  <si>
    <t>Poznámka k položce:
V jednotkové ceně zahrnuty náklady :
-kácení dřevin
-odstranění pařezu
-příprava a přesuny 
-likvidace odpadů dle zákona o odpadech</t>
  </si>
  <si>
    <t>"kompletní provedení dle specifikace PD a TZ vč. všech souvisejících prací a dodávek"</t>
  </si>
  <si>
    <t>"viz v.č. zakázka č. 3051-D.1.1b - 01,21, detaily,TZ"</t>
  </si>
  <si>
    <t>3,0</t>
  </si>
  <si>
    <t>113106123</t>
  </si>
  <si>
    <t>Rozebrání dlažeb komunikací pro pěší ze zámkových dlaždic</t>
  </si>
  <si>
    <t>m2</t>
  </si>
  <si>
    <t>CS ÚRS 2015 02</t>
  </si>
  <si>
    <t>-93030064</t>
  </si>
  <si>
    <t>"viz v.č. zakázka č. 3051-D.1.1b - 01,21, detaily,TZ" 90,0</t>
  </si>
  <si>
    <t>113107111</t>
  </si>
  <si>
    <t>Odstranění podkladu pl do 50 m2 z kameniva těženého tl 100 mm</t>
  </si>
  <si>
    <t>298374552</t>
  </si>
  <si>
    <t>"viz v.č. zakázka č. 3051-D.1.1b - 01,21, detaily,TZ" 10,0</t>
  </si>
  <si>
    <t>113107137</t>
  </si>
  <si>
    <t>Odstranění krytu pl do 50 m2 z betonu vyztuženého sítěmi tl 300 mm</t>
  </si>
  <si>
    <t>-119646447</t>
  </si>
  <si>
    <t>3,0*2,3</t>
  </si>
  <si>
    <t>113107165</t>
  </si>
  <si>
    <t>Odstranění podkladu pl přes 50 do 200 m2 z kameniva drceného tl 500 mm</t>
  </si>
  <si>
    <t>-1166774539</t>
  </si>
  <si>
    <t>113202111</t>
  </si>
  <si>
    <t>Vytrhání obrub krajníků obrubníků stojatých</t>
  </si>
  <si>
    <t>m</t>
  </si>
  <si>
    <t>1863812200</t>
  </si>
  <si>
    <t>(8,05+8,16+11,3+0,75+0,85+1,05+0,8+16,5+4,9+0,85+6,85+4,15)</t>
  </si>
  <si>
    <t>122101101</t>
  </si>
  <si>
    <t>Odkopávky a prokopávky nezapažené v hornině tř. 1 a 2 objem do 100 m3</t>
  </si>
  <si>
    <t>m3</t>
  </si>
  <si>
    <t>-1825246603</t>
  </si>
  <si>
    <t>"viz v.č. zakázka č. 3051-D.1.1b - 01,21, detaily,TZ" 30,0*0,5</t>
  </si>
  <si>
    <t>131201102</t>
  </si>
  <si>
    <t>Hloubení jam nezapažených v hornině tř. 3 objemu do 1000 m3</t>
  </si>
  <si>
    <t>-348371731</t>
  </si>
  <si>
    <t>"viz v.č. zakázka č. 3051-D.1.1b - 08/20, detaily,TZ"</t>
  </si>
  <si>
    <t>"základová jáma" 9*9*1,7</t>
  </si>
  <si>
    <t>132101101</t>
  </si>
  <si>
    <t>Hloubení rýh šířky do 600 mm v hornině tř. 1 a 2 objemu do 100 m3</t>
  </si>
  <si>
    <t>-1663565187</t>
  </si>
  <si>
    <t>"obruby" 0,3*0,4*64,21</t>
  </si>
  <si>
    <t>153271111</t>
  </si>
  <si>
    <t>Kotvičky pro výztuž stříkaného betonu do malty hl do 0,2 m z oceli BSt 500 D do 10 mm</t>
  </si>
  <si>
    <t>842376024</t>
  </si>
  <si>
    <t>161101101</t>
  </si>
  <si>
    <t>Svislé přemístění výkopku z horniny tř. 1 až 4 hl výkopu do 2,5 m</t>
  </si>
  <si>
    <t>-567900929</t>
  </si>
  <si>
    <t>162701105</t>
  </si>
  <si>
    <t>Vodorovné přemístění do 10000 m výkopku/sypaniny z horniny tř. 1 až 4</t>
  </si>
  <si>
    <t>-1712054515</t>
  </si>
  <si>
    <t>171201201</t>
  </si>
  <si>
    <t>Uložení sypaniny na skládky</t>
  </si>
  <si>
    <t>-705316203</t>
  </si>
  <si>
    <t>171201211</t>
  </si>
  <si>
    <t>Poplatek za uložení odpadu ze sypaniny na skládce (skládkovné)</t>
  </si>
  <si>
    <t>t</t>
  </si>
  <si>
    <t>-1385844443</t>
  </si>
  <si>
    <t>52,323*2 'Přepočtené koeficientem množství</t>
  </si>
  <si>
    <t>174101101</t>
  </si>
  <si>
    <t>Zásyp jam, šachet rýh nebo kolem objektů sypaninou se zhutněním</t>
  </si>
  <si>
    <t>-1212589115</t>
  </si>
  <si>
    <t>181301102</t>
  </si>
  <si>
    <t>Rozprostření ornice tl vrstvy do 150 mm v rovině nebo ve svahu do 1:5</t>
  </si>
  <si>
    <t>1437501136</t>
  </si>
  <si>
    <t>"viz v.č. zakázka č. 3051-D.1.1b - 01,21, detaily,TZ" 8,5</t>
  </si>
  <si>
    <t>M</t>
  </si>
  <si>
    <t>085001R00</t>
  </si>
  <si>
    <t xml:space="preserve">dodávka orniční vrstvy </t>
  </si>
  <si>
    <t>1163257597</t>
  </si>
  <si>
    <t>8,5*0,175 'Přepočtené koeficientem množství</t>
  </si>
  <si>
    <t>181411131</t>
  </si>
  <si>
    <t>Založení parkového trávníku výsevem v rovině a ve svahu do 1:5</t>
  </si>
  <si>
    <t>-2052896103</t>
  </si>
  <si>
    <t>005724100</t>
  </si>
  <si>
    <t>osivo směs travní parková</t>
  </si>
  <si>
    <t>kg</t>
  </si>
  <si>
    <t>1372160766</t>
  </si>
  <si>
    <t>30*0,025 'Přepočtené koeficientem množství</t>
  </si>
  <si>
    <t>181951102</t>
  </si>
  <si>
    <t>Úprava pláně v hornině tř. 1 až 4 se zhutněním</t>
  </si>
  <si>
    <t>-119414417</t>
  </si>
  <si>
    <t>460120019</t>
  </si>
  <si>
    <t>Naložení výkopku strojně z hornin třídy 1až4</t>
  </si>
  <si>
    <t>1682504589</t>
  </si>
  <si>
    <t>Zakládání</t>
  </si>
  <si>
    <t>153211001</t>
  </si>
  <si>
    <t>Zřízení stříkaného betonu tl do 50 mm skalních a poloskalních ploch</t>
  </si>
  <si>
    <t>-1152477909</t>
  </si>
  <si>
    <t>"viz v.č. zakázka č. 3051-D.1.2c - x, detaily,TZ"</t>
  </si>
  <si>
    <t>14,4*2,5</t>
  </si>
  <si>
    <t>23</t>
  </si>
  <si>
    <t>589329310</t>
  </si>
  <si>
    <t>směs pro beton třída C25-30 X0 frakce do 8 mm</t>
  </si>
  <si>
    <t>-381854808</t>
  </si>
  <si>
    <t>36*0,055 'Přepočtené koeficientem množství</t>
  </si>
  <si>
    <t>24</t>
  </si>
  <si>
    <t>153273112</t>
  </si>
  <si>
    <t>Výztuž stříkaného betonu ze svařovaných sítí jednovrstvá D drátu 6 mm skalních a poloskalních ploch</t>
  </si>
  <si>
    <t>263679743</t>
  </si>
  <si>
    <t>1,15*(14,4*2,5)</t>
  </si>
  <si>
    <t>25</t>
  </si>
  <si>
    <t>213311141</t>
  </si>
  <si>
    <t>Polštáře zhutněné pod základy ze štěrkopísku tříděného</t>
  </si>
  <si>
    <t>-2092807767</t>
  </si>
  <si>
    <t>(17,0*0,15)</t>
  </si>
  <si>
    <t>26</t>
  </si>
  <si>
    <t>231211311</t>
  </si>
  <si>
    <t>Zřízení pilot svislých zapažených D do 450 mm hl do 30 m s vytažením pažnic z betonu prostého</t>
  </si>
  <si>
    <t>342395250</t>
  </si>
  <si>
    <t>7*12,0</t>
  </si>
  <si>
    <t>2,5*24</t>
  </si>
  <si>
    <t>27</t>
  </si>
  <si>
    <t>589329320</t>
  </si>
  <si>
    <t>směs pro beton třída C25-30 X0 frakce do 16 mm</t>
  </si>
  <si>
    <t>-1017506377</t>
  </si>
  <si>
    <t>28</t>
  </si>
  <si>
    <t>273321511</t>
  </si>
  <si>
    <t>Základové desky ze ŽB tř. C 25/30</t>
  </si>
  <si>
    <t>-2003395716</t>
  </si>
  <si>
    <t>(3,6*3,6*0,3)+(2,55*1,627*0,15)</t>
  </si>
  <si>
    <t>29</t>
  </si>
  <si>
    <t>273351215</t>
  </si>
  <si>
    <t>Zřízení bednění stěn základových desek</t>
  </si>
  <si>
    <t>-1010062739</t>
  </si>
  <si>
    <t>(3,6*4)*0,3</t>
  </si>
  <si>
    <t>(2,55+1,627)*2*0,15</t>
  </si>
  <si>
    <t>Mezisoučet</t>
  </si>
  <si>
    <t>"ztratné" 0,1*5,573</t>
  </si>
  <si>
    <t>30</t>
  </si>
  <si>
    <t>273351216</t>
  </si>
  <si>
    <t>Odstranění bednění stěn základových desek</t>
  </si>
  <si>
    <t>-407202369</t>
  </si>
  <si>
    <t>31</t>
  </si>
  <si>
    <t>274321511</t>
  </si>
  <si>
    <t>Základové pasy ze ŽB tř. C 25/30</t>
  </si>
  <si>
    <t>685011503</t>
  </si>
  <si>
    <t>5,804*0,9*0,3</t>
  </si>
  <si>
    <t>"pod VZT" 2,2*0,8*1,0</t>
  </si>
  <si>
    <t>32</t>
  </si>
  <si>
    <t>274351215</t>
  </si>
  <si>
    <t>Zřízení bednění stěn základových pasů</t>
  </si>
  <si>
    <t>1068716107</t>
  </si>
  <si>
    <t>"viz v.č. zakázka č. 3051-D.1.2c - x, detaily,TZ" 5,804*0,9*2</t>
  </si>
  <si>
    <t>"viz v.č. zakázka č. 3051-D.1.1b - 08/20, detaily,TZ" (2,2+0,8)*2*1,0</t>
  </si>
  <si>
    <t>"ztratné" 0,1*16,447</t>
  </si>
  <si>
    <t>33</t>
  </si>
  <si>
    <t>274351216</t>
  </si>
  <si>
    <t>Odstranění bednění stěn základových pasů</t>
  </si>
  <si>
    <t>-445051591</t>
  </si>
  <si>
    <t>34</t>
  </si>
  <si>
    <t>274361821</t>
  </si>
  <si>
    <t>Výztuž základových konstrukcí betonářskou ocelí 10 505 (R)</t>
  </si>
  <si>
    <t>104846647</t>
  </si>
  <si>
    <t>"viz v.č. zakázka č. 3051-D.1.2c - 09, detaily,TZ" 0,775</t>
  </si>
  <si>
    <t>"viz v.č. zakázka č. 3051-D.1.1b - 08/20, detaily,TZ" 1,76*75/1000</t>
  </si>
  <si>
    <t>"ztratné" 0,1*0,907</t>
  </si>
  <si>
    <t>35</t>
  </si>
  <si>
    <t>274362021</t>
  </si>
  <si>
    <t>Výztuž základových konstrukcísvařovanými sítěmi Kari</t>
  </si>
  <si>
    <t>-1864200009</t>
  </si>
  <si>
    <t>"viz v.č. zakázka č. 3051-D.1.2c - 09, detaily,TZ" 0,38*1,15</t>
  </si>
  <si>
    <t>36</t>
  </si>
  <si>
    <t>283111111</t>
  </si>
  <si>
    <t>Trubkové mikropiloty svislé část hladká D 80 mm vč. injektážní výplně cementem 32,5 MPa</t>
  </si>
  <si>
    <t>-2073593978</t>
  </si>
  <si>
    <t>(7*12)+(2,5*24)</t>
  </si>
  <si>
    <t>37</t>
  </si>
  <si>
    <t>140110R60</t>
  </si>
  <si>
    <t>trubka ocelová bezešvá hladká jakost 11 375, 60 x 6,0 mm</t>
  </si>
  <si>
    <t>1927152997</t>
  </si>
  <si>
    <t>38</t>
  </si>
  <si>
    <t>140110200</t>
  </si>
  <si>
    <t>trubka ocelová bezešvá hladká jakost 11 375, 40 x 4,0 mm</t>
  </si>
  <si>
    <t>-2022617372</t>
  </si>
  <si>
    <t>Svislé a kompletní konstrukce</t>
  </si>
  <si>
    <t>39</t>
  </si>
  <si>
    <t>310236251</t>
  </si>
  <si>
    <t>Zazdívka otvorů pl do 0,09 m2 ve zdivu nadzákladovém cihlami pálenými tl do 450 mm</t>
  </si>
  <si>
    <t>-1284778935</t>
  </si>
  <si>
    <t>"2.NP" 4,0</t>
  </si>
  <si>
    <t>40</t>
  </si>
  <si>
    <t>310236261</t>
  </si>
  <si>
    <t>Zazdívka otvorů pl do 0,09 m2 ve zdivu nadzákladovém cihlami pálenými tl do 650 mm</t>
  </si>
  <si>
    <t>667190743</t>
  </si>
  <si>
    <t>"2.NP" 15,0</t>
  </si>
  <si>
    <t>41</t>
  </si>
  <si>
    <t>311231117</t>
  </si>
  <si>
    <t>Zdivo nosné z cihel dl 290 mm pevnosti P 7 až 15 na SMS 10 MPa</t>
  </si>
  <si>
    <t>-1804696583</t>
  </si>
  <si>
    <t>(0,96*0,3*4,2)+(1,2*2,2*0,64*5)</t>
  </si>
  <si>
    <t>"uvolněné a ostatní zdivo" 8,5</t>
  </si>
  <si>
    <t>42</t>
  </si>
  <si>
    <t>317944323</t>
  </si>
  <si>
    <t>Válcované nosníky č.do 22 dodatečně osazované do připravených otvorů</t>
  </si>
  <si>
    <t>-858318731</t>
  </si>
  <si>
    <t>"viz v.č. zakázka č. 3051-D.1.1b - 02/07, detaily,TZ"</t>
  </si>
  <si>
    <t>(26+12+12+56+68+12+160+72+54+14+358)*1,2/1000</t>
  </si>
  <si>
    <t>(10+16+36+16+30+151+9)/1000*1,1</t>
  </si>
  <si>
    <t>43</t>
  </si>
  <si>
    <t>319201321</t>
  </si>
  <si>
    <t>Vyrovnání nerovného povrchu zdiva tl do 30 mm maltou</t>
  </si>
  <si>
    <t>-1612506648</t>
  </si>
  <si>
    <t>44</t>
  </si>
  <si>
    <t>319202321</t>
  </si>
  <si>
    <t>Vyrovnání nerovného povrchu zdiva tl do 80 mm přizděním</t>
  </si>
  <si>
    <t>-370152361</t>
  </si>
  <si>
    <t>45</t>
  </si>
  <si>
    <t>340239220</t>
  </si>
  <si>
    <t>Zazdívka otvorů pl do 4 m2 v příčkách nebo stěnách z cihel keramických P+D tl 80 mm</t>
  </si>
  <si>
    <t>181329145</t>
  </si>
  <si>
    <t>46</t>
  </si>
  <si>
    <t>342248142</t>
  </si>
  <si>
    <t>Příčky z cihel broušených keramických tl 140 mm pevnosti P10 s lepenými žebry</t>
  </si>
  <si>
    <t>1509813200</t>
  </si>
  <si>
    <t>"1.PP" 2,05*4,4</t>
  </si>
  <si>
    <t>"3.NP" 4,82*(2,25+3,02)</t>
  </si>
  <si>
    <t>47</t>
  </si>
  <si>
    <t>346244361</t>
  </si>
  <si>
    <t>Zazdívka o tl 65 mm rýh, nik nebo kapes z cihel pálených</t>
  </si>
  <si>
    <t>-1693533319</t>
  </si>
  <si>
    <t>48</t>
  </si>
  <si>
    <t>346244371</t>
  </si>
  <si>
    <t>Zazdívka o tl 140 mm rýh, nik nebo kapes z cihel pálených</t>
  </si>
  <si>
    <t>740805620</t>
  </si>
  <si>
    <t>(0,2*18,715)+(16,5*0,25*3)+(16,5*0,3*4)</t>
  </si>
  <si>
    <t>49</t>
  </si>
  <si>
    <t>346244381</t>
  </si>
  <si>
    <t>Plentování jednostranné v do 200 mm válcovaných nosníků cihlami, ocelovým pletivem, MC</t>
  </si>
  <si>
    <t>1146413874</t>
  </si>
  <si>
    <t>50</t>
  </si>
  <si>
    <t>346272112</t>
  </si>
  <si>
    <t>Přizdívky ochranné tl 75 mm z pórobetonových přesných příčkovek objemové hmotnosti 500 kg/m3</t>
  </si>
  <si>
    <t>-2032336573</t>
  </si>
  <si>
    <t>Vodorovné konstrukce</t>
  </si>
  <si>
    <t>51</t>
  </si>
  <si>
    <t>411321414</t>
  </si>
  <si>
    <t>Stropy deskové ze ŽB tř. C 25/30</t>
  </si>
  <si>
    <t>-808410010</t>
  </si>
  <si>
    <t>"viz ztracené bednění" 422,72*0,125</t>
  </si>
  <si>
    <t>52</t>
  </si>
  <si>
    <t>411353101</t>
  </si>
  <si>
    <t>Zřízení bednění stropů klenbových tvaru válce</t>
  </si>
  <si>
    <t>-930381477</t>
  </si>
  <si>
    <t>"viz bourací práce" 45,52</t>
  </si>
  <si>
    <t>53</t>
  </si>
  <si>
    <t>411353102</t>
  </si>
  <si>
    <t>Odstranění bednění stropů klenbových tvaru válce</t>
  </si>
  <si>
    <t>164616411</t>
  </si>
  <si>
    <t>54</t>
  </si>
  <si>
    <t>411354171</t>
  </si>
  <si>
    <t>Zřízení podpěrné konstrukce stropů v do 4 m pro zatížení do 5 kPa</t>
  </si>
  <si>
    <t>1877712142</t>
  </si>
  <si>
    <t>55</t>
  </si>
  <si>
    <t>411354172</t>
  </si>
  <si>
    <t>Odstranění podpěrné konstrukce stropů v do 4 m pro zatížení do 5 kPa</t>
  </si>
  <si>
    <t>-632822828</t>
  </si>
  <si>
    <t>56</t>
  </si>
  <si>
    <t>411354181</t>
  </si>
  <si>
    <t>Příplatek k zřízení podpěrné konstrukci stropů pro zatížení do 5 kPa za výšku přes 4 do 6 m</t>
  </si>
  <si>
    <t>1639590467</t>
  </si>
  <si>
    <t>57</t>
  </si>
  <si>
    <t>411354182</t>
  </si>
  <si>
    <t>Příplatek k odstranění podpěrné konstrukci stropů pro zatížení do 5 kPa za výšku přes 4 do 6 m</t>
  </si>
  <si>
    <t>-175446245</t>
  </si>
  <si>
    <t>58</t>
  </si>
  <si>
    <t>411354209</t>
  </si>
  <si>
    <t>Bednění stropů ztracené z hraněných trapézových vln v 40 mm plech lesklý tl 1,0 mm</t>
  </si>
  <si>
    <t>1929842711</t>
  </si>
  <si>
    <t>"TR 20-40/130/1,0 - D.1.2c-01" (2,15*0,88*10)+(2,15*1*4)+(0,96*1)+(2,6*1)+(0,75*1)+(1,5*1)</t>
  </si>
  <si>
    <t>"TR 40/160/1,0 - D.1.2c-03" (32,5*9,1)+(2,6*2,4)</t>
  </si>
  <si>
    <t>"TR 40/160/1,0 - D.1.2c-05" 87,4</t>
  </si>
  <si>
    <t>"přesahy, ztratné, kotevní prvky" 0,15*422,72</t>
  </si>
  <si>
    <t>59</t>
  </si>
  <si>
    <t>411362021</t>
  </si>
  <si>
    <t>Výztuž stropů svařovanými sítěmi Kari</t>
  </si>
  <si>
    <t>-737629714</t>
  </si>
  <si>
    <t xml:space="preserve">"100/100/5/5 - 150/150/6/6 mm" </t>
  </si>
  <si>
    <t>(35,0+695,0+340,0)/1000</t>
  </si>
  <si>
    <t>"ztratné, přesahy" 0,2*1,070</t>
  </si>
  <si>
    <t>60</t>
  </si>
  <si>
    <t>413232221</t>
  </si>
  <si>
    <t>Zazdívka zhlaví válcovaných nosníků v do 300 mm</t>
  </si>
  <si>
    <t>-587927782</t>
  </si>
  <si>
    <t>61</t>
  </si>
  <si>
    <t>417321515</t>
  </si>
  <si>
    <t>Ztužující pásy a věnce ze ŽB tř. C 25/30</t>
  </si>
  <si>
    <t>2054466461</t>
  </si>
  <si>
    <t>"V1" 0,3*0,6*16,8</t>
  </si>
  <si>
    <t>"V2" 0,3*0,28*16,8</t>
  </si>
  <si>
    <t>"V3" 0,25*0,32*8,354</t>
  </si>
  <si>
    <t>62</t>
  </si>
  <si>
    <t>417351115</t>
  </si>
  <si>
    <t>Zřízení bednění ztužujících věnců</t>
  </si>
  <si>
    <t>791232025</t>
  </si>
  <si>
    <t>"V1" 16,8*0,6*2</t>
  </si>
  <si>
    <t>"V2" 16,8*0,3*2</t>
  </si>
  <si>
    <t>"V3" 8,354*0,32*2</t>
  </si>
  <si>
    <t>"ztratné" 0,1*35,587</t>
  </si>
  <si>
    <t>63</t>
  </si>
  <si>
    <t>417351116</t>
  </si>
  <si>
    <t>Odstranění bednění ztužujících věnců</t>
  </si>
  <si>
    <t>1559636569</t>
  </si>
  <si>
    <t>64</t>
  </si>
  <si>
    <t>451315114</t>
  </si>
  <si>
    <t>Podkladní nebo výplňová vrstva z betonu C 12/15 tl do 100 mm</t>
  </si>
  <si>
    <t>1808157356</t>
  </si>
  <si>
    <t>Komunikace pozemní</t>
  </si>
  <si>
    <t>65</t>
  </si>
  <si>
    <t>564201111</t>
  </si>
  <si>
    <t>Podklad nebo podsyp ze štěrkopísku ŠP tl 40 mm</t>
  </si>
  <si>
    <t>-1423494601</t>
  </si>
  <si>
    <t>"viz v.č. zakázka č. 3051-D.1.1b - 01,21, detaily,TZ" 120,0</t>
  </si>
  <si>
    <t>66</t>
  </si>
  <si>
    <t>564231111</t>
  </si>
  <si>
    <t>Podklad nebo podsyp ze štěrkopísku ŠP tl 100 mm</t>
  </si>
  <si>
    <t>1136874975</t>
  </si>
  <si>
    <t>67</t>
  </si>
  <si>
    <t>564811111</t>
  </si>
  <si>
    <t>Podklad ze štěrkodrtě ŠD tl 50 mm</t>
  </si>
  <si>
    <t>-710858967</t>
  </si>
  <si>
    <t>68</t>
  </si>
  <si>
    <t>564871111</t>
  </si>
  <si>
    <t>Podklad ze štěrkodrtě ŠD tl 250 mm</t>
  </si>
  <si>
    <t>-795791618</t>
  </si>
  <si>
    <t>69</t>
  </si>
  <si>
    <t>596211212</t>
  </si>
  <si>
    <t>Kladení zámkové dlažby komunikací pro pěší tl 80 mm skupiny A pl do 300 m2</t>
  </si>
  <si>
    <t>44756627</t>
  </si>
  <si>
    <t>70</t>
  </si>
  <si>
    <t>592450070</t>
  </si>
  <si>
    <t>dlažba zámková 20x10x8 cm přírodní</t>
  </si>
  <si>
    <t>569062193</t>
  </si>
  <si>
    <t>Poznámka k položce:
spotřeba: 36 kus/m2</t>
  </si>
  <si>
    <t>120*1,1 'Přepočtené koeficientem množství</t>
  </si>
  <si>
    <t>Úpravy povrchů, podlahy a osazování výplní</t>
  </si>
  <si>
    <t>71</t>
  </si>
  <si>
    <t>611142001</t>
  </si>
  <si>
    <t>Potažení vnitřních stropů sklovláknitým pletivem vtlačeným do tenkovrstvé hmoty</t>
  </si>
  <si>
    <t>-1051796075</t>
  </si>
  <si>
    <t>"vyztužení stávajících povrchů" (720,9+45+55)*0,1</t>
  </si>
  <si>
    <t>72</t>
  </si>
  <si>
    <t>611311131</t>
  </si>
  <si>
    <t>Potažení vnitřních rovných stropů vápenným štukem tloušťky do 3 mm</t>
  </si>
  <si>
    <t>-1339600921</t>
  </si>
  <si>
    <t>"viz v.č. zakázka č. 3051-D.1.1b-08/20, detaily,TZ"</t>
  </si>
  <si>
    <t>(720,9+45+55)</t>
  </si>
  <si>
    <t>73</t>
  </si>
  <si>
    <t>611321111</t>
  </si>
  <si>
    <t>Vápenocementová omítka hrubá jednovrstvá zatřená vnitřních stropů rovných nanášená ručně</t>
  </si>
  <si>
    <t>142182653</t>
  </si>
  <si>
    <t>"viz otlučení" 720,9</t>
  </si>
  <si>
    <t>74</t>
  </si>
  <si>
    <t>611321191</t>
  </si>
  <si>
    <t>Příplatek k vápenocementové omítce vnitřních stropů za každých dalších 5 mm tloušťky ručně</t>
  </si>
  <si>
    <t>-1686621294</t>
  </si>
  <si>
    <t>720,9*2 'Přepočtené koeficientem množství</t>
  </si>
  <si>
    <t>75</t>
  </si>
  <si>
    <t>611325401</t>
  </si>
  <si>
    <t>Oprava vnitřní vápenocementové hrubé omítky stropů v rozsahu plochy do 10%</t>
  </si>
  <si>
    <t>-514898277</t>
  </si>
  <si>
    <t>76</t>
  </si>
  <si>
    <t>611325402</t>
  </si>
  <si>
    <t>Oprava vnitřní vápenocementové hrubé omítky stropů v rozsahu plochy do 30%</t>
  </si>
  <si>
    <t>-104907579</t>
  </si>
  <si>
    <t>77</t>
  </si>
  <si>
    <t>611403399</t>
  </si>
  <si>
    <t>Hrubá výplň rýh ve stropech maltou</t>
  </si>
  <si>
    <t>188444936</t>
  </si>
  <si>
    <t>(720,9+45+55)*0,05</t>
  </si>
  <si>
    <t>78</t>
  </si>
  <si>
    <t>612131102</t>
  </si>
  <si>
    <t>Cementový postřik vnitřních stěn nanášený síťovitě ručně</t>
  </si>
  <si>
    <t>-1450854908</t>
  </si>
  <si>
    <t>79</t>
  </si>
  <si>
    <t>612142001</t>
  </si>
  <si>
    <t>Potažení vnitřních stěn sklovláknitým pletivem vtlačeným do tenkovrstvé hmoty</t>
  </si>
  <si>
    <t>1849108918</t>
  </si>
  <si>
    <t>"vyztužení stávajících povrchů" (3643,62+55,5+75,0)*0,1</t>
  </si>
  <si>
    <t>80</t>
  </si>
  <si>
    <t>6121430R0</t>
  </si>
  <si>
    <t>Příplatek za dodávku a osazení veškerých omítkových lišt, rohovníků a profilů vnitřních omítek stěn - viz specifikace systému a TP výrobce, TZ</t>
  </si>
  <si>
    <t>572064556</t>
  </si>
  <si>
    <t>"množství vztaženo k celkové výměře povrchů stěn" 3643,62</t>
  </si>
  <si>
    <t>81</t>
  </si>
  <si>
    <t>612311131</t>
  </si>
  <si>
    <t>Potažení vnitřních stěn vápenným štukem tloušťky do 3 mm</t>
  </si>
  <si>
    <t>-906475418</t>
  </si>
  <si>
    <t>(3643,62+55,5+75,0)</t>
  </si>
  <si>
    <t>82</t>
  </si>
  <si>
    <t>612321111</t>
  </si>
  <si>
    <t>Vápenocementová omítka hrubá jednovrstvá zatřená vnitřních stěn nanášená ručně</t>
  </si>
  <si>
    <t>-1764430670</t>
  </si>
  <si>
    <t>"viz otlučení + nové zdivo" 3574,778+(34,421*2)</t>
  </si>
  <si>
    <t>83</t>
  </si>
  <si>
    <t>612321191</t>
  </si>
  <si>
    <t>Příplatek k vápenocementové omítce vnitřních stěn za každých dalších 5 mm tloušťky ručně</t>
  </si>
  <si>
    <t>-1915627806</t>
  </si>
  <si>
    <t>3643,62*2 'Přepočtené koeficientem množství</t>
  </si>
  <si>
    <t>84</t>
  </si>
  <si>
    <t>612325401</t>
  </si>
  <si>
    <t>Oprava vnitřní vápenocementové hrubé omítky stěn v rozsahu plochy do 10%</t>
  </si>
  <si>
    <t>1194159847</t>
  </si>
  <si>
    <t>85</t>
  </si>
  <si>
    <t>612325402</t>
  </si>
  <si>
    <t>Oprava vnitřní vápenocementové hrubé omítky stěn v rozsahu plochy do 30%</t>
  </si>
  <si>
    <t>-1537816066</t>
  </si>
  <si>
    <t>86</t>
  </si>
  <si>
    <t>612403399</t>
  </si>
  <si>
    <t>Hrubá výplň rýh ve vnitřních stěnách maltou</t>
  </si>
  <si>
    <t>-295148790</t>
  </si>
  <si>
    <t>(3643,62+55,5+75,0)*0,05</t>
  </si>
  <si>
    <t>87</t>
  </si>
  <si>
    <t>622211031</t>
  </si>
  <si>
    <t>Montáž kontaktního zateplení vnějších stěn z polystyrénových desek tl do 160 mm</t>
  </si>
  <si>
    <t>-705906181</t>
  </si>
  <si>
    <t>"doplnění KZS" 10,0</t>
  </si>
  <si>
    <t>88</t>
  </si>
  <si>
    <t>283759510</t>
  </si>
  <si>
    <t>deska fasádní polystyrénová EPS 70 F 1000 x 500 x 140 mm</t>
  </si>
  <si>
    <t>1942604116</t>
  </si>
  <si>
    <t>Poznámka k položce:
lambda=0,039 [W / m K]</t>
  </si>
  <si>
    <t>10*1,1 'Přepočtené koeficientem množství</t>
  </si>
  <si>
    <t>89</t>
  </si>
  <si>
    <t>622331101</t>
  </si>
  <si>
    <t>Cementová omítka hrubá jednovrstvá nezatřená vnějších stěn nanášená ručně</t>
  </si>
  <si>
    <t>-1052614586</t>
  </si>
  <si>
    <t>"doplnění KZS-příprava podkladu" 10,0</t>
  </si>
  <si>
    <t>90</t>
  </si>
  <si>
    <t>622531021</t>
  </si>
  <si>
    <t>Tenkovrstvá silikonová zrnitá omítka tl. 2,0 mm včetně penetrace vnějších stěn</t>
  </si>
  <si>
    <t>977487853</t>
  </si>
  <si>
    <t>91</t>
  </si>
  <si>
    <t>6274711R1</t>
  </si>
  <si>
    <t>Reprofilace betonových stěn a podlah sanačními maltami 1 vrstva tl průměr do 15 mm</t>
  </si>
  <si>
    <t>2085327994</t>
  </si>
  <si>
    <t>Poznámka k položce:
Jednotková cena = cena obvyklá průměrná v čase a místě - určeno průzkumem trhu.</t>
  </si>
  <si>
    <t>"kompletní provedení dle specifikace PD vč. všech souvisejících prací a dodávek"</t>
  </si>
  <si>
    <t>-očištění podkladu, systémová penetrace, ošetření obnažené výztuže antikorozní ochranou</t>
  </si>
  <si>
    <t>-doplnění povrchu reprofilační maltou tl. do 20 mm vč. systémové penetrace podkladu</t>
  </si>
  <si>
    <t>"v jednotkové ceně uvažován kompletní ucelený systém jednoho výrobce"</t>
  </si>
  <si>
    <t>"viz předpoklad odsekání" 3,409</t>
  </si>
  <si>
    <t>92</t>
  </si>
  <si>
    <t>631311115</t>
  </si>
  <si>
    <t>Mazanina tl do 80 mm z betonu prostého tř. C 20/25</t>
  </si>
  <si>
    <t>995877804</t>
  </si>
  <si>
    <t>"NP13-3.NP" 34,2*0,07</t>
  </si>
  <si>
    <t>"NP16-3.NP" (17,1+6,1)*0,06</t>
  </si>
  <si>
    <t>"NP17-1.PP" 3,0*0,065</t>
  </si>
  <si>
    <t>93</t>
  </si>
  <si>
    <t>631319011</t>
  </si>
  <si>
    <t>Příplatek k mazanině tl do 80 mm za přehlazení povrchu</t>
  </si>
  <si>
    <t>-830244369</t>
  </si>
  <si>
    <t>94</t>
  </si>
  <si>
    <t>631319171</t>
  </si>
  <si>
    <t>Příplatek k mazanině tl do 80 mm za stržení povrchu spodní vrstvy před vložením výztuže</t>
  </si>
  <si>
    <t>-2111372504</t>
  </si>
  <si>
    <t>95</t>
  </si>
  <si>
    <t>631362021</t>
  </si>
  <si>
    <t>Výztuž mazanin svařovanými sítěmi Kari</t>
  </si>
  <si>
    <t>-596818413</t>
  </si>
  <si>
    <t>96</t>
  </si>
  <si>
    <t>632450131</t>
  </si>
  <si>
    <t>Vyrovnávací cementový potěr tl do 20 mm ze suchých směsí provedený v ploše</t>
  </si>
  <si>
    <t>-2143580241</t>
  </si>
  <si>
    <t>"oprava a doplnění podlah" 245,0</t>
  </si>
  <si>
    <t>97</t>
  </si>
  <si>
    <t>632450132</t>
  </si>
  <si>
    <t>Vyrovnávací cementový potěr tl do 30 mm ze suchých směsí provedený v ploše</t>
  </si>
  <si>
    <t>1107678581</t>
  </si>
  <si>
    <t>Poznámka k položce:
V jednotkové ceně zahrnuty náklady na systémovou penetraci podkladu.</t>
  </si>
  <si>
    <t>"NP11-1-3.NP" 3,4+(5,7+6,9)+(6,2*6,4)</t>
  </si>
  <si>
    <t>98</t>
  </si>
  <si>
    <t>632451101</t>
  </si>
  <si>
    <t>Cementová samonivelační stěrka ze suchých směsí tloušťky od 2,0 do 5,5 mm</t>
  </si>
  <si>
    <t>-254692695</t>
  </si>
  <si>
    <t>Poznámka k položce:
V jednotkové ceně započítána systémová penetrace podkladu.</t>
  </si>
  <si>
    <t>"NP2-3.NP" 58,3</t>
  </si>
  <si>
    <t>"NP4-3.NP" 57,303</t>
  </si>
  <si>
    <t>"NP7-3.NP" 26,875</t>
  </si>
  <si>
    <t>"NP8-1-3.NP" (31,7+103,6+46,1)+(70,2+91,5+18,57+22,6)+(62,8+14,3+(68,4/2))</t>
  </si>
  <si>
    <t>"NP13-3.NP" 34,2</t>
  </si>
  <si>
    <t>"NP14-3.NP" 76,7</t>
  </si>
  <si>
    <t>"NP15-3.NP" 46,7</t>
  </si>
  <si>
    <t>"NP16-3.NP" 23,2</t>
  </si>
  <si>
    <t>"NP17-1.PP" 3,0</t>
  </si>
  <si>
    <t>99</t>
  </si>
  <si>
    <t>632451103</t>
  </si>
  <si>
    <t>Cementová samonivelační stěrka ze suchých směsí tloušťky od 5 do 10 mm</t>
  </si>
  <si>
    <t>880524951</t>
  </si>
  <si>
    <t>Poznámka k položce:
Vjednotkové ceně započítána systémová penetrace podkladu.</t>
  </si>
  <si>
    <t>"NP5-půda" 58,7</t>
  </si>
  <si>
    <t>100</t>
  </si>
  <si>
    <t>635111115</t>
  </si>
  <si>
    <t>Násyp pod podlahy lehčený s udusáním</t>
  </si>
  <si>
    <t>179974030</t>
  </si>
  <si>
    <t>Poznámka k položce:
Specifikace :
-lehčené kamenivo fr. 4-8 mm (800 kg/m3)</t>
  </si>
  <si>
    <t>"NP3-3.NP" (11*9,09)*0,11</t>
  </si>
  <si>
    <t>"NP4-3.NP" 57,303*0,14*1,1</t>
  </si>
  <si>
    <t>"NP14-3.NP" 76,7*0,14*1,1</t>
  </si>
  <si>
    <t>"NP15-3.NP" 46,7*0,1*1,1</t>
  </si>
  <si>
    <t>101</t>
  </si>
  <si>
    <t>637121112</t>
  </si>
  <si>
    <t>Okapový chodník z kačírku tl 150 mm s udusáním</t>
  </si>
  <si>
    <t>1288878045</t>
  </si>
  <si>
    <t>Ostatní konstrukce a práce, bourání</t>
  </si>
  <si>
    <t>102</t>
  </si>
  <si>
    <t>916331112</t>
  </si>
  <si>
    <t>Osazení zahradního obrubníku betonového do lože z betonu s boční opěrou</t>
  </si>
  <si>
    <t>-1556790616</t>
  </si>
  <si>
    <t xml:space="preserve">"viz v.č. zakázka č. 3051-D.1.1b - 01,21, detaily,TZ" </t>
  </si>
  <si>
    <t>"viz vytrhání" 64,21</t>
  </si>
  <si>
    <t>103</t>
  </si>
  <si>
    <t>592172110</t>
  </si>
  <si>
    <t>obrubník betonový zahradní 100/5/25 II šedý 100 x 5 x 25 cm</t>
  </si>
  <si>
    <t>-1041692508</t>
  </si>
  <si>
    <t>64,21*1,1 'Přepočtené koeficientem množství</t>
  </si>
  <si>
    <t>104</t>
  </si>
  <si>
    <t>919726122</t>
  </si>
  <si>
    <t>Geotextilie pro ochranu, separaci a filtraci netkaná měrná hmotnost do 300 g/m2</t>
  </si>
  <si>
    <t>-620670292</t>
  </si>
  <si>
    <t>"viz v.č. zakázka č. 3051-D.1.1b - 01,21, detaily,TZ" 9,5</t>
  </si>
  <si>
    <t>105</t>
  </si>
  <si>
    <t>919726123</t>
  </si>
  <si>
    <t>Geotextilie pro ochranu, separaci a filtraci netkaná měrná hmotnost do 500 g/m2</t>
  </si>
  <si>
    <t>143304595</t>
  </si>
  <si>
    <t>106</t>
  </si>
  <si>
    <t>941211112</t>
  </si>
  <si>
    <t>Montáž lešení řadového rámového lehkého zatížení do 200 kg/m2 š do 0,9 m v do 25 m</t>
  </si>
  <si>
    <t>48962777</t>
  </si>
  <si>
    <t>107</t>
  </si>
  <si>
    <t>941211211</t>
  </si>
  <si>
    <t>Příplatek k lešení řadovému rámovému lehkému š 0,9 m v do 25 m za první a ZKD den použití</t>
  </si>
  <si>
    <t>-1521533690</t>
  </si>
  <si>
    <t>550*45 'Přepočtené koeficientem množství</t>
  </si>
  <si>
    <t>108</t>
  </si>
  <si>
    <t>941211812</t>
  </si>
  <si>
    <t>Demontáž lešení řadového rámového lehkého zatížení do 200 kg/m2 š do 0,9 m v do 25 m</t>
  </si>
  <si>
    <t>1111391828</t>
  </si>
  <si>
    <t>109</t>
  </si>
  <si>
    <t>944511111</t>
  </si>
  <si>
    <t>Montáž ochranné sítě z textilie z umělých vláken</t>
  </si>
  <si>
    <t>715357525</t>
  </si>
  <si>
    <t>110</t>
  </si>
  <si>
    <t>944511211</t>
  </si>
  <si>
    <t>Příplatek k ochranné síti za první a ZKD den použití</t>
  </si>
  <si>
    <t>-1357849862</t>
  </si>
  <si>
    <t>111</t>
  </si>
  <si>
    <t>944511811</t>
  </si>
  <si>
    <t>Demontáž ochranné sítě z textilie z umělých vláken</t>
  </si>
  <si>
    <t>-1006039174</t>
  </si>
  <si>
    <t>112</t>
  </si>
  <si>
    <t>949101111</t>
  </si>
  <si>
    <t>Lešení pomocné pro objekty pozemních staveb s lešeňovou podlahou v do 1,9 m zatížení do 150 kg/m2</t>
  </si>
  <si>
    <t>1403273131</t>
  </si>
  <si>
    <t>113</t>
  </si>
  <si>
    <t>949101112</t>
  </si>
  <si>
    <t>Lešení pomocné pro objekty pozemních staveb s lešeňovou podlahou v do 3,5 m zatížení do 150 kg/m2</t>
  </si>
  <si>
    <t>1787610188</t>
  </si>
  <si>
    <t>114</t>
  </si>
  <si>
    <t>952901114</t>
  </si>
  <si>
    <t>Vyčištění budov bytové a občanské výstavby při výšce podlaží přes 4 m</t>
  </si>
  <si>
    <t>-263195514</t>
  </si>
  <si>
    <t>115</t>
  </si>
  <si>
    <t>962031132</t>
  </si>
  <si>
    <t>Bourání příček z cihel pálených na MVC tl do 100 mm</t>
  </si>
  <si>
    <t>934897793</t>
  </si>
  <si>
    <t>"1.NP" 4,5*1,93</t>
  </si>
  <si>
    <t>"3.NP" 4,82*2,14</t>
  </si>
  <si>
    <t>116</t>
  </si>
  <si>
    <t>962031133</t>
  </si>
  <si>
    <t>Bourání příček z cihel pálených na MVC tl do 150 mm</t>
  </si>
  <si>
    <t>-528336598</t>
  </si>
  <si>
    <t>"3.NP" 4,82*(6,5+2,77+1,76)</t>
  </si>
  <si>
    <t>117</t>
  </si>
  <si>
    <t>962032231</t>
  </si>
  <si>
    <t>Bourání zdiva z cihel pálených nebo vápenopískových na MV nebo MVC přes 1 m3</t>
  </si>
  <si>
    <t>161694306</t>
  </si>
  <si>
    <t xml:space="preserve">"1.NP" </t>
  </si>
  <si>
    <t>(1*2,2*0,6)+(1,91*0,15*1,25)</t>
  </si>
  <si>
    <t>"2.NP"</t>
  </si>
  <si>
    <t>(2,29*0,15*1,25)+(0,46*0,25*22,15)+(6,3*5,8*0,5)+(1,16*0,8*0,64)</t>
  </si>
  <si>
    <t>"3.NP"</t>
  </si>
  <si>
    <t>(2,29*0,15*1,25)+(2,25*2,5*0,6)+(1,2*0,95*0,61)+(1,2*2,2*0,64)+8,67</t>
  </si>
  <si>
    <t>(4,296*4,82*0,45)+(1,897*4,82*0,45)+(2,59*4,82*0,3)+(6,97*4,82*0,18)+(1,55*2,15*0,65)</t>
  </si>
  <si>
    <t>"půda" 10,25</t>
  </si>
  <si>
    <t>"ostatní zdivo uvolněné při bouracích pracech" 6,5</t>
  </si>
  <si>
    <t>"prostupy" 2,5</t>
  </si>
  <si>
    <t>118</t>
  </si>
  <si>
    <t>962052210</t>
  </si>
  <si>
    <t>Bourání zdiva nadzákladového ze ŽB do 1 m3</t>
  </si>
  <si>
    <t>1216681325</t>
  </si>
  <si>
    <t>119</t>
  </si>
  <si>
    <t>962052211</t>
  </si>
  <si>
    <t>Bourání zdiva nadzákladového ze ŽB přes 1 m3</t>
  </si>
  <si>
    <t>652992202</t>
  </si>
  <si>
    <t>120</t>
  </si>
  <si>
    <t>963031439</t>
  </si>
  <si>
    <t>Bourání cihelných kleneb na MV nebo MVC tl do 450 mm</t>
  </si>
  <si>
    <t>-1398603771</t>
  </si>
  <si>
    <t>(8,8*2,1)+(10,36*2,61)</t>
  </si>
  <si>
    <t>121</t>
  </si>
  <si>
    <t>965041341</t>
  </si>
  <si>
    <t>Bourání podkladů pod dlažby nebo mazanin škvárobetonových tl do 100 mm pl přes 4 m2</t>
  </si>
  <si>
    <t>-551574014</t>
  </si>
  <si>
    <t>"viz v.č. zakázka č. 3051-D.1.1b-02/07, detaily,TZ"</t>
  </si>
  <si>
    <t>"BP10-1-3.NP" 0,05*(75,7)</t>
  </si>
  <si>
    <t>122</t>
  </si>
  <si>
    <t>965042141</t>
  </si>
  <si>
    <t>Bourání podkladů pod dlažby nebo mazanin betonových nebo z litého asfaltu tl do 100 mm pl přes 4 m2</t>
  </si>
  <si>
    <t>-1320166262</t>
  </si>
  <si>
    <t>"BP5-1-3.NP" 209,65*0,1</t>
  </si>
  <si>
    <t>123</t>
  </si>
  <si>
    <t>965043341</t>
  </si>
  <si>
    <t>Bourání podkladů pod dlažby betonových s potěrem nebo teracem tl do 100 mm pl přes 4 m2</t>
  </si>
  <si>
    <t>718960084</t>
  </si>
  <si>
    <t>"BP4-1-3.NP" (3,4+12,6+13,0)*0,05</t>
  </si>
  <si>
    <t>"BP6-1-3.NP" (45,002)*0,05</t>
  </si>
  <si>
    <t>"BP7-1-3.NP" (31,55)*0,05</t>
  </si>
  <si>
    <t>"BP8-1-3.NP" (22,9)*0,05</t>
  </si>
  <si>
    <t>"BP9-1-3.NP" (17,425)*0,03</t>
  </si>
  <si>
    <t>124</t>
  </si>
  <si>
    <t>965081213</t>
  </si>
  <si>
    <t>Bourání podlah z dlaždic keramických nebo xylolitových tl do 10 mm plochy přes 1 m2</t>
  </si>
  <si>
    <t>-1204758339</t>
  </si>
  <si>
    <t>"BP4-1-3.NP" (3,4+12,6+13,0)</t>
  </si>
  <si>
    <t>125</t>
  </si>
  <si>
    <t>965082923</t>
  </si>
  <si>
    <t>Odstranění násypů pod podlahy tl do 100 mm pl přes 2 m2</t>
  </si>
  <si>
    <t>-892663533</t>
  </si>
  <si>
    <t>"BP8-1-3.NP" 0,1*(22,9)</t>
  </si>
  <si>
    <t>126</t>
  </si>
  <si>
    <t>965082933</t>
  </si>
  <si>
    <t>Odstranění násypů pod podlahy tl do 200 mm pl přes 2 m2</t>
  </si>
  <si>
    <t>783993096</t>
  </si>
  <si>
    <t>"BP5-1-3.NP" 0,15*(209,65)</t>
  </si>
  <si>
    <t>"BP10-1-3.NP" 0,20*(75,7)</t>
  </si>
  <si>
    <t>127</t>
  </si>
  <si>
    <t>965082941</t>
  </si>
  <si>
    <t>Odstranění násypů pod podlahy tl přes 200 mm</t>
  </si>
  <si>
    <t>-1313624645</t>
  </si>
  <si>
    <t>"BP6-1-3.NP" 0,2*(45,002)</t>
  </si>
  <si>
    <t>"BP7-1-3.NP" 0,3*(31,55)</t>
  </si>
  <si>
    <t>128</t>
  </si>
  <si>
    <t>966080105</t>
  </si>
  <si>
    <t>Bourání kontaktního zateplení z polystyrenových desek tloušťky do 180 mm</t>
  </si>
  <si>
    <t>-2017468249</t>
  </si>
  <si>
    <t>(35,2*4,8)+(2,5*2,7)</t>
  </si>
  <si>
    <t>129</t>
  </si>
  <si>
    <t>967031732</t>
  </si>
  <si>
    <t>Přisekání plošné zdiva a ostění z cihel pálených na MV nebo MVC tl do 100 mm</t>
  </si>
  <si>
    <t>1146242374</t>
  </si>
  <si>
    <t>(3574,778*0,1)</t>
  </si>
  <si>
    <t>130</t>
  </si>
  <si>
    <t>968072455</t>
  </si>
  <si>
    <t>Vybourání kovových dveřních zárubní pl do 2 m2</t>
  </si>
  <si>
    <t>-268395333</t>
  </si>
  <si>
    <t>24*2 'Přepočtené koeficientem množství</t>
  </si>
  <si>
    <t>131</t>
  </si>
  <si>
    <t>973031325</t>
  </si>
  <si>
    <t>Vysekání kapes ve zdivu cihelném na MV nebo MVC pl do 0,10 m2 hl do 300 mm</t>
  </si>
  <si>
    <t>-78781002</t>
  </si>
  <si>
    <t>(17+15+50,0+40,0+35+30,0+85,0)</t>
  </si>
  <si>
    <t>132</t>
  </si>
  <si>
    <t>974031143</t>
  </si>
  <si>
    <t>Vysekání rýh ve zdivu cihelném hl do 70 mm š do 100 mm</t>
  </si>
  <si>
    <t>773853059</t>
  </si>
  <si>
    <t>133</t>
  </si>
  <si>
    <t>974031153</t>
  </si>
  <si>
    <t>Vysekání rýh ve zdivu cihelném hl do 100 mm š do 100 mm</t>
  </si>
  <si>
    <t>-681867974</t>
  </si>
  <si>
    <t>134</t>
  </si>
  <si>
    <t>974031167</t>
  </si>
  <si>
    <t>Vysekání rýh ve zdivu cihelném hl do 200 mm š do 400 mm</t>
  </si>
  <si>
    <t>-2097438384</t>
  </si>
  <si>
    <t>(16,365+2,35)+(16,5*3)+(16,5*4)</t>
  </si>
  <si>
    <t>"ocelové překlady,ostatní" 75,5</t>
  </si>
  <si>
    <t>135</t>
  </si>
  <si>
    <t>977151123</t>
  </si>
  <si>
    <t>Jádrové vrty diamantovými korunkami do D 150 mm do stavebních materiálů</t>
  </si>
  <si>
    <t>-588001589</t>
  </si>
  <si>
    <t>136</t>
  </si>
  <si>
    <t>977151128</t>
  </si>
  <si>
    <t>Jádrové vrty diamantovými korunkami do D 300 mm do stavebních materiálů</t>
  </si>
  <si>
    <t>-1447370523</t>
  </si>
  <si>
    <t>137</t>
  </si>
  <si>
    <t>977151133</t>
  </si>
  <si>
    <t>Jádrové vrty diamantovými korunkami do D 500 mm do stavebních materiálů</t>
  </si>
  <si>
    <t>-38636400</t>
  </si>
  <si>
    <t>138</t>
  </si>
  <si>
    <t>978011121</t>
  </si>
  <si>
    <t>Otlučení vnitřní vápenné nebo vápenocementové omítky stropů v rozsahu do 10 %</t>
  </si>
  <si>
    <t>1134527873</t>
  </si>
  <si>
    <t>"plochy dotčené" 45,0</t>
  </si>
  <si>
    <t>139</t>
  </si>
  <si>
    <t>978011141</t>
  </si>
  <si>
    <t>Otlučení vnitřní vápenné nebo vápenocementové omítky stropů v rozsahu do 30 %</t>
  </si>
  <si>
    <t>-1374186796</t>
  </si>
  <si>
    <t>"plochy dotčené" 55,0</t>
  </si>
  <si>
    <t>140</t>
  </si>
  <si>
    <t>978011191</t>
  </si>
  <si>
    <t>Otlučení vnitřní vápenné nebo vápenocementové omítky stropů v rozsahu do 100 %</t>
  </si>
  <si>
    <t>969393043</t>
  </si>
  <si>
    <t>"1-3.NP" 279,5+262,3+179,1</t>
  </si>
  <si>
    <t>141</t>
  </si>
  <si>
    <t>978012191</t>
  </si>
  <si>
    <t>Otlučení vnitřní vápenné nebo vápenocementové omítky stropů rákosových v rozsahu do 100 %</t>
  </si>
  <si>
    <t>-1071717178</t>
  </si>
  <si>
    <t>"3.NP" 11,7*2,85</t>
  </si>
  <si>
    <t>142</t>
  </si>
  <si>
    <t>978013121</t>
  </si>
  <si>
    <t>Otlučení vnitřní vápenné nebo vápenocementové omítky stěn stěn v rozsahu do 10 %</t>
  </si>
  <si>
    <t>-1735834404</t>
  </si>
  <si>
    <t>"plochy dotčené" 55,5</t>
  </si>
  <si>
    <t>143</t>
  </si>
  <si>
    <t>978013141</t>
  </si>
  <si>
    <t>Otlučení vnitřní vápenné nebo vápenocementové omítky stěn stěn v rozsahu do 30 %</t>
  </si>
  <si>
    <t>486609404</t>
  </si>
  <si>
    <t>"plochy dotčené" 75,0</t>
  </si>
  <si>
    <t>144</t>
  </si>
  <si>
    <t>978013191</t>
  </si>
  <si>
    <t>Otlučení vnitřní vápenné nebo vápenocementové omítky stěn stěn v rozsahu do 100 %</t>
  </si>
  <si>
    <t>1717504525</t>
  </si>
  <si>
    <t>"1-3.NP"</t>
  </si>
  <si>
    <t>(1038,65+35,1)</t>
  </si>
  <si>
    <t>(846,846+84,672)</t>
  </si>
  <si>
    <t>(1472,82+96,69)</t>
  </si>
  <si>
    <t>145</t>
  </si>
  <si>
    <t>978059541</t>
  </si>
  <si>
    <t>Odsekání a odebrání obkladů stěn z vnitřních obkládaček plochy přes 1 m2</t>
  </si>
  <si>
    <t>-581502710</t>
  </si>
  <si>
    <t>"výška 2000 mm - 1/3.NP" 15,6+40,32+46,12</t>
  </si>
  <si>
    <t>146</t>
  </si>
  <si>
    <t>985112111</t>
  </si>
  <si>
    <t>Odsekání degradovaného betonu stěn tl průměrná do 10 mm</t>
  </si>
  <si>
    <t>495491922</t>
  </si>
  <si>
    <t>"venkovní schodiště" (0,45*1,34*3)+(1,6*0,5*2)</t>
  </si>
  <si>
    <t>147</t>
  </si>
  <si>
    <t>999281111</t>
  </si>
  <si>
    <t>Přesun hmot pro opravy a rekonstrukce budov v do 25 m</t>
  </si>
  <si>
    <t>CS ÚRS 2010 02</t>
  </si>
  <si>
    <t>-1523087946</t>
  </si>
  <si>
    <t>Různé dokončovací konstrukce a práce pozemních staveb</t>
  </si>
  <si>
    <t>148</t>
  </si>
  <si>
    <t>950015R00</t>
  </si>
  <si>
    <t>D+M - spřahovací trny</t>
  </si>
  <si>
    <t>-2006081557</t>
  </si>
  <si>
    <t>"D.1.2c-03 - např. HILTI x-HVB 80" 624,0+533,0+14,0+9,0</t>
  </si>
  <si>
    <t>149</t>
  </si>
  <si>
    <t>950015R01</t>
  </si>
  <si>
    <t xml:space="preserve">D+M - vlepovaná výztuž </t>
  </si>
  <si>
    <t>835927428</t>
  </si>
  <si>
    <t>"D.1.2c-10 - např. HILTI HIT-HY 70" 12,0</t>
  </si>
  <si>
    <t>150</t>
  </si>
  <si>
    <t>950015R02</t>
  </si>
  <si>
    <t>Ostatní pomocné prvky ocelových a betonových konstrukcí</t>
  </si>
  <si>
    <t>63226792</t>
  </si>
  <si>
    <t xml:space="preserve">Poznámka k položce:
Specifikace:
-montážní přípravky a sady pro OK
-potřebné distanční a montážní přípravky/prostředky pro montáže ocelových výztuží ŽB kcí
-těsnící pásky _ ŽB kce
----------------------------
-ostatní nezměřitelné pomocné prvky potřebné pro realizaci ocelovách a ŽB kcí.
(dle potřeb a zvolené technologie zhotovitelem)
</t>
  </si>
  <si>
    <t>"1kus = kompletní zajištění dle potřeb a zvyklostí zhotovitele" 1,0</t>
  </si>
  <si>
    <t>151</t>
  </si>
  <si>
    <t>950015R11</t>
  </si>
  <si>
    <t>Bourání / demontáž střešního pláště přístavku</t>
  </si>
  <si>
    <t>-594387238</t>
  </si>
  <si>
    <t>"viz v.č. zakázka č. 3051-D.1.1b - 02/07, detaily,TZ" 3,59*1,76</t>
  </si>
  <si>
    <t>152</t>
  </si>
  <si>
    <t>950125R01</t>
  </si>
  <si>
    <t>Stavební a zednické výpomoce řemesel , ostatní práce</t>
  </si>
  <si>
    <t>HZS</t>
  </si>
  <si>
    <t>1240771301</t>
  </si>
  <si>
    <t>"Demontáže a vyklizení / přesuny a likvidace dle zákona o odpadech - interiér" 150,0</t>
  </si>
  <si>
    <t>-vnitřního vybavení a interiérového zařízení (garnyže, rolety, tabule, ostatní prvky a zařízení)</t>
  </si>
  <si>
    <t>-ostatní vyklízecí a demontážní práce v interiéru</t>
  </si>
  <si>
    <t>"Demontáže / přesuny a likvidace dle zákona o odpadech - FASÁDA OBJEKTU" 50,0</t>
  </si>
  <si>
    <t>(u vybraných prvků a zařízení - zpětná montáž/osazení vč. obnovy povrchových úprav a nových kotevních prvků a případného uvedení do bezpečnéhoprovozu)</t>
  </si>
  <si>
    <t xml:space="preserve">-konzoly, ostatní prvky </t>
  </si>
  <si>
    <t>-veškerá vedení médií/prvky a zařízení</t>
  </si>
  <si>
    <t>-ostatní demontážní práce</t>
  </si>
  <si>
    <t>"Demontáže / přesuny a likvidace dle zákona o odpadech - STŘECHA OBJEKTU" 50,0</t>
  </si>
  <si>
    <t>-výlezy, doplňky, tvarovky a příslušenství střešní krytiny, konzoly, větrací hlavice, ostatní prvky</t>
  </si>
  <si>
    <t>"bourací práce, stavební výpomoce, demontáže / přesuny a likvidace dle zákona o odpadech " 750,0</t>
  </si>
  <si>
    <t>(TECHNIKA PROSTŘEDÍ STAVEB)</t>
  </si>
  <si>
    <t>-demontáže veškerých stávajících prvků a zařízení , stávajícího vedení a potrubí</t>
  </si>
  <si>
    <t>-vysekání drážek pro jednotlivé rozvody ve svislých a vodorovných konstrukcích</t>
  </si>
  <si>
    <t>-provedení kompletních prostupů a průrazů přes svislé a vodorovné konstrukce (bez rozlišení) - jinde neuvedené</t>
  </si>
  <si>
    <t>-přesuny a likvidace suti dle zákona o odpadech</t>
  </si>
  <si>
    <t>-zazdění drážek CP na MVC - jinde neuvedené</t>
  </si>
  <si>
    <t>-zednické zapravení drážek pro rozvody - vyplnění drážek MVC - (hrubá) - jnde neuvedené</t>
  </si>
  <si>
    <t>-zazdívky průrazů a prostupů vč. utěsnění dle TZ a PD - jinde neuvedené</t>
  </si>
  <si>
    <t>-veškeré přesuny příslušných hmot</t>
  </si>
  <si>
    <t>"Ostatní nezměřitelné práce - fakturace dle odsouhlasení" 1250,0</t>
  </si>
  <si>
    <t>997</t>
  </si>
  <si>
    <t>Přesun sutě</t>
  </si>
  <si>
    <t>153</t>
  </si>
  <si>
    <t>997013117</t>
  </si>
  <si>
    <t>Vnitrostaveništní doprava suti a vybouraných hmot pro budovy v do 24 m s použitím mechanizace</t>
  </si>
  <si>
    <t>-1562409678</t>
  </si>
  <si>
    <t>154</t>
  </si>
  <si>
    <t>997013312</t>
  </si>
  <si>
    <t>Montáž a demontáž shozu suti v do 20 m</t>
  </si>
  <si>
    <t>-892697155</t>
  </si>
  <si>
    <t>155</t>
  </si>
  <si>
    <t>997013322</t>
  </si>
  <si>
    <t>Příplatek k shozu suti v do 20 m za první a ZKD den použití</t>
  </si>
  <si>
    <t>-1055844179</t>
  </si>
  <si>
    <t>156</t>
  </si>
  <si>
    <t>997013R31</t>
  </si>
  <si>
    <t>Poplatek za uložení stavebního odpadu, bez rozlišení, na skládce (skládkovné)</t>
  </si>
  <si>
    <t>915418662</t>
  </si>
  <si>
    <t>157</t>
  </si>
  <si>
    <t>997321211</t>
  </si>
  <si>
    <t>Svislá doprava suti a vybouraných hmot v do 4 m</t>
  </si>
  <si>
    <t>1386658660</t>
  </si>
  <si>
    <t>158</t>
  </si>
  <si>
    <t>997321219</t>
  </si>
  <si>
    <t>Příplatek ZKD v 4 m svislé dopravy suti a vybouraných hmot</t>
  </si>
  <si>
    <t>320661197</t>
  </si>
  <si>
    <t>858,215*3 'Přepočtené koeficientem množství</t>
  </si>
  <si>
    <t>159</t>
  </si>
  <si>
    <t>997321511</t>
  </si>
  <si>
    <t>Vodorovná doprava suti a vybouraných hmot po suchu do 1 km</t>
  </si>
  <si>
    <t>-1988843158</t>
  </si>
  <si>
    <t>160</t>
  </si>
  <si>
    <t>997321519</t>
  </si>
  <si>
    <t>Příplatek ZKD 1km vodorovné dopravy suti a vybouraných hmot po suchu</t>
  </si>
  <si>
    <t>-1764546822</t>
  </si>
  <si>
    <t>858,215*15 'Přepočtené koeficientem množství</t>
  </si>
  <si>
    <t>161</t>
  </si>
  <si>
    <t>997321611</t>
  </si>
  <si>
    <t>Nakládání nebo překládání suti a vybouraných hmot</t>
  </si>
  <si>
    <t>2090035498</t>
  </si>
  <si>
    <t>PSV</t>
  </si>
  <si>
    <t>Práce a dodávky PSV</t>
  </si>
  <si>
    <t>711</t>
  </si>
  <si>
    <t>Izolace proti vodě, vlhkosti a plynům</t>
  </si>
  <si>
    <t>162</t>
  </si>
  <si>
    <t>711113117</t>
  </si>
  <si>
    <t xml:space="preserve">Izolace proti vlhkosti vodorovná za studena - stěrková tl. 2x1,0 mm vč. systémové penetrace </t>
  </si>
  <si>
    <t>1614956151</t>
  </si>
  <si>
    <t xml:space="preserve">Poznámka k položce:
vč. systémových prvků - hydroizolace v interiéru </t>
  </si>
  <si>
    <t>"NP11" 55,68</t>
  </si>
  <si>
    <t>"venkovní schodiště" 3,409</t>
  </si>
  <si>
    <t>163</t>
  </si>
  <si>
    <t>711113118</t>
  </si>
  <si>
    <t xml:space="preserve">Izolace proti vlhkosti svislá za studena - stěrková tl. 2x1,0 mm vč. systémové penetrace </t>
  </si>
  <si>
    <t>399448546</t>
  </si>
  <si>
    <t>91,92/3</t>
  </si>
  <si>
    <t>164</t>
  </si>
  <si>
    <t>998711203</t>
  </si>
  <si>
    <t>Přesun hmot procentní pro izolace proti vodě, vlhkosti a plynům v objektech v do 60 m</t>
  </si>
  <si>
    <t>%</t>
  </si>
  <si>
    <t>-2132746960</t>
  </si>
  <si>
    <t>712</t>
  </si>
  <si>
    <t>Povlakové krytiny</t>
  </si>
  <si>
    <t>165</t>
  </si>
  <si>
    <t>712331111</t>
  </si>
  <si>
    <t>Provedení povlakové krytiny střech do 10° podkladní vrstvy pásy na sucho samolepící</t>
  </si>
  <si>
    <t>1807256771</t>
  </si>
  <si>
    <t>"S2" 3,7*1,8*2</t>
  </si>
  <si>
    <t>"S4" 3,96*3,96</t>
  </si>
  <si>
    <t>166</t>
  </si>
  <si>
    <t>628662800</t>
  </si>
  <si>
    <t>podkladní pás asfaltový SBS modifikovaný za studena samolepící se samolepícímy přesahy tl. 3 mm</t>
  </si>
  <si>
    <t>2108505415</t>
  </si>
  <si>
    <t>29,002*1,15 'Přepočtené koeficientem množství</t>
  </si>
  <si>
    <t>167</t>
  </si>
  <si>
    <t>712355R11</t>
  </si>
  <si>
    <t>D+M povlakové krytiny plochých střech - m-PVC , tl. 1,5 mm vč. podkladní vrstvy Filtek 300 g/m2</t>
  </si>
  <si>
    <t>811653850</t>
  </si>
  <si>
    <t>KOMPLETNÍ SYSTÉMOVÉ ŘEŠENÍ vč. včech detailů, doplňků a příslušenství - dle TP a PD</t>
  </si>
  <si>
    <t>v jednotkové ceně zohledněno veškeré ztratné</t>
  </si>
  <si>
    <t>168</t>
  </si>
  <si>
    <t>712600831</t>
  </si>
  <si>
    <t>Odstranění povlakové krytiny střech přes 30° jednovrstvé</t>
  </si>
  <si>
    <t>-428011604</t>
  </si>
  <si>
    <t>169</t>
  </si>
  <si>
    <t>998712203</t>
  </si>
  <si>
    <t>Přesun hmot procentní pro krytiny povlakové v objektech v do 24 m</t>
  </si>
  <si>
    <t>-345655258</t>
  </si>
  <si>
    <t>713</t>
  </si>
  <si>
    <t>Izolace tepelné</t>
  </si>
  <si>
    <t>170</t>
  </si>
  <si>
    <t>713111121</t>
  </si>
  <si>
    <t>Montáž izolace tepelné spodem stropů s uchycením drátem rohoží, pásů, dílců, desek</t>
  </si>
  <si>
    <t>320273220</t>
  </si>
  <si>
    <t>"NP6 - viz demontáže souvrství" 325,0</t>
  </si>
  <si>
    <t>171</t>
  </si>
  <si>
    <t>631536R00</t>
  </si>
  <si>
    <t>desky izolační minerální do stropů/podhledů v celkové tl. 300 mm</t>
  </si>
  <si>
    <t>-735546275</t>
  </si>
  <si>
    <t>325*1,05 'Přepočtené koeficientem množství</t>
  </si>
  <si>
    <t>172</t>
  </si>
  <si>
    <t>1405841122</t>
  </si>
  <si>
    <t>"S1" 58,7</t>
  </si>
  <si>
    <t>173</t>
  </si>
  <si>
    <t>631537180</t>
  </si>
  <si>
    <t>deska izolační minerální 600x1000x50 mm</t>
  </si>
  <si>
    <t>-1225300339</t>
  </si>
  <si>
    <t>58,7*1,1 'Přepočtené koeficientem množství</t>
  </si>
  <si>
    <t>174</t>
  </si>
  <si>
    <t>713120811</t>
  </si>
  <si>
    <t>Odstranění tepelné izolace podlah volně kladené z vláknitých materiálů tl do 100 mm</t>
  </si>
  <si>
    <t>1293750234</t>
  </si>
  <si>
    <t>Poznámka k položce:
V jednotkové ceně započítáno odstranění související folie.</t>
  </si>
  <si>
    <t>"půda" 325,0+325,0</t>
  </si>
  <si>
    <t>175</t>
  </si>
  <si>
    <t>713121111</t>
  </si>
  <si>
    <t>Montáž izolace tepelné podlah volně kladenými rohožemi, pásy, dílci, deskami 1 vrstva</t>
  </si>
  <si>
    <t>-748855972</t>
  </si>
  <si>
    <t>176</t>
  </si>
  <si>
    <t>631000R00</t>
  </si>
  <si>
    <t xml:space="preserve">deska podlahová kročeová tl. 150 mm </t>
  </si>
  <si>
    <t>1534118539</t>
  </si>
  <si>
    <t>Poznámka k položce:
Zvukově izolační desky s patentovanou strukturou využívají principu těžké hmoty v sypké podobě. Těžká hmota – křemičitý písek, který zcela vyplňuje vnitřní prostor desky.</t>
  </si>
  <si>
    <t>58,3*1,1 'Přepočtené koeficientem množství</t>
  </si>
  <si>
    <t>177</t>
  </si>
  <si>
    <t>841704469</t>
  </si>
  <si>
    <t>"NP7-3.NP" (7,5*2,57)+7,6</t>
  </si>
  <si>
    <t>178</t>
  </si>
  <si>
    <t>283759180</t>
  </si>
  <si>
    <t>deska z pěnového polystyrenu EPS 200 S 1000 x 500 x 20 mm</t>
  </si>
  <si>
    <t>-1909832850</t>
  </si>
  <si>
    <t>Poznámka k položce:
lambda=0,034 [W / m K]</t>
  </si>
  <si>
    <t>84,178*1,1 'Přepočtené koeficientem množství</t>
  </si>
  <si>
    <t>179</t>
  </si>
  <si>
    <t>-496092371</t>
  </si>
  <si>
    <t>180</t>
  </si>
  <si>
    <t>631538010</t>
  </si>
  <si>
    <t>deska kročeová podlahová minerální HD tl. 20 mm</t>
  </si>
  <si>
    <t>-857890258</t>
  </si>
  <si>
    <t>181</t>
  </si>
  <si>
    <t>-109307612</t>
  </si>
  <si>
    <t>"NP9-3.NP" (2,38*9,09)</t>
  </si>
  <si>
    <t>182</t>
  </si>
  <si>
    <t>631536R01</t>
  </si>
  <si>
    <t>desky izolační minerální (40 kg/m3) do podlah v celkové tl. 280 mm</t>
  </si>
  <si>
    <t>1173834159</t>
  </si>
  <si>
    <t>21,634*1,1 'Přepočtené koeficientem množství</t>
  </si>
  <si>
    <t>183</t>
  </si>
  <si>
    <t>64644813</t>
  </si>
  <si>
    <t>"NP13-3.NP" 68,4/2</t>
  </si>
  <si>
    <t>184</t>
  </si>
  <si>
    <t>631538000</t>
  </si>
  <si>
    <t>deska izolační podlahová kročeová HD tl. 25 mm</t>
  </si>
  <si>
    <t>653562044</t>
  </si>
  <si>
    <t>34,2*1,1 'Přepočtené koeficientem množství</t>
  </si>
  <si>
    <t>185</t>
  </si>
  <si>
    <t>-697822315</t>
  </si>
  <si>
    <t>186</t>
  </si>
  <si>
    <t>283759220</t>
  </si>
  <si>
    <t>deska z pěnového polystyrenu EPS 200 S 1000 x 500 x 60 mm</t>
  </si>
  <si>
    <t>1702843081</t>
  </si>
  <si>
    <t>46,7*1,1 'Přepočtené koeficientem množství</t>
  </si>
  <si>
    <t>187</t>
  </si>
  <si>
    <t>713121121</t>
  </si>
  <si>
    <t>Montáž izolace tepelné podlah volně kladenými rohožemi, pásy, dílci, deskami 2 vrstvy</t>
  </si>
  <si>
    <t>2074442698</t>
  </si>
  <si>
    <t>188</t>
  </si>
  <si>
    <t>713141131</t>
  </si>
  <si>
    <t>Montáž izolace tepelné střech plochých lepené za studena 1 vrstva rohoží, pásů, dílců, desek</t>
  </si>
  <si>
    <t>-1831622277</t>
  </si>
  <si>
    <t>"S2" 3,7*1,8</t>
  </si>
  <si>
    <t>189</t>
  </si>
  <si>
    <t>283765R60</t>
  </si>
  <si>
    <t xml:space="preserve">deska izolační PIR 030 tl. 120 mm </t>
  </si>
  <si>
    <t>1798082678</t>
  </si>
  <si>
    <t>Poznámka k položce:
Tepelný odpor Rmat (m2 K/W)=2,07</t>
  </si>
  <si>
    <t>6,66*1,1 'Přepočtené koeficientem množství</t>
  </si>
  <si>
    <t>190</t>
  </si>
  <si>
    <t>315627345</t>
  </si>
  <si>
    <t>"S4 - spádová vrstva" 3,96*3,96</t>
  </si>
  <si>
    <t>191</t>
  </si>
  <si>
    <t>631413260</t>
  </si>
  <si>
    <t>deska izolační střešní - spádová vrstva tl.40-110 mm</t>
  </si>
  <si>
    <t>1970320358</t>
  </si>
  <si>
    <t>15,682*1,05 'Přepočtené koeficientem množství</t>
  </si>
  <si>
    <t>192</t>
  </si>
  <si>
    <t>713291333</t>
  </si>
  <si>
    <t>Montáž izolace tepelné parotěsné/pojistné zábrany podlah folií</t>
  </si>
  <si>
    <t>323466420</t>
  </si>
  <si>
    <t>"NP6" 325,0*2</t>
  </si>
  <si>
    <t>193</t>
  </si>
  <si>
    <t>283292R80</t>
  </si>
  <si>
    <t xml:space="preserve">fólie pojistná / parotěsná N 110 </t>
  </si>
  <si>
    <t>586138996</t>
  </si>
  <si>
    <t>650*1,15 'Přepočtené koeficientem množství</t>
  </si>
  <si>
    <t>194</t>
  </si>
  <si>
    <t>713750R01</t>
  </si>
  <si>
    <t>Dodávka a obložení ocelových nosníků a prvků deskami z minerální vlny _ viz specifikace</t>
  </si>
  <si>
    <t>-614685075</t>
  </si>
  <si>
    <t>Poznámka k položce:
Specifikace a rozsah:
Protipožární obložení ocelových nosníků z MW tl. 20 mm = 22,0 m2
Protipožární obložení ocelových nosníků z MW tl. 30 mm = 186,0 m2
-----------------------------------------------------------------------------------
-aplikace viz požadavky PBŘ a PD</t>
  </si>
  <si>
    <t>"rozsah _ viz specifikace" 1,0</t>
  </si>
  <si>
    <t>195</t>
  </si>
  <si>
    <t>998713203</t>
  </si>
  <si>
    <t>Přesun hmot procentní pro izolace tepelné v objektech v do 24 m</t>
  </si>
  <si>
    <t>-717795916</t>
  </si>
  <si>
    <t>714</t>
  </si>
  <si>
    <t>Akustická a protiotřesová opatření</t>
  </si>
  <si>
    <t>196</t>
  </si>
  <si>
    <t>714015R00</t>
  </si>
  <si>
    <t>Dodávka a montáž akustických obkladů stěn vnitřních lepených</t>
  </si>
  <si>
    <t>172335734</t>
  </si>
  <si>
    <t xml:space="preserve">Poznámka k položce:
3) Akustický obklad typu 1, např. Texaa Vibrasto 20
Akustický obklad na stěny a podhled, tkanina s kruhovým tkaním na plhltivé pěnové hmotě, akustická pohltivost ?s=125/0,42\250/0,30\500/0,41\1000/0,53\2000/0,63\4000/0,66, barvy dle katalogu, pásy š.1500mm, délka až 5m, hl. obkladu 20mm, kotvení do plastových lišt, lepení na rovnou podkladní konstrukci, reakce na oheň C-s3, d0.
</t>
  </si>
  <si>
    <t xml:space="preserve">-dodávka akustických desek + příslušný systémový lepící tmel </t>
  </si>
  <si>
    <t>-kompletní montážní práce</t>
  </si>
  <si>
    <t>"AO1-obklad typu 1" 2,1*(7,0+7,9+7,9+(7,2*8))</t>
  </si>
  <si>
    <t>197</t>
  </si>
  <si>
    <t>714015R01</t>
  </si>
  <si>
    <t>Dodávka a montáž akustických obkladů stěn vnitřních kotvených</t>
  </si>
  <si>
    <t>1585300879</t>
  </si>
  <si>
    <t xml:space="preserve">Poznámka k položce:
Akustický obklad typu 2, stěnový, např. AMF-Line Modern 1200x2400x43
Stěnová akustická obkladová konstrukce v kovovém rámu provedená  v souladu s ČSN EN 13964:2004. Obkladové desky z biologicky odbouratelné minerální vlny, jílu a škrobu vyráběné technologií wet-felt neobsahující formaldehyd nebo podobné látky, s certifikátem osvědčujícím vhodnost použití ve vnitřním prostředí "Blue Engel/Blauer Engel/Modrý Anděl" opatřené finální povrchovou úpravou nakašírovanou netkanou textilií s nástřikem barvou, hladká akustická deska ve formátu 1200x2000mm vložená do hliníkového systémového rámu tl.43mm (Alu natur eloxovaný, barva rámu E6-EV1). Odrazivost světla&gt;=88%, reakce na oheň  A2s1,d0 podle EN 13501-1, odolnost vlhkosti až do 95 %, zvuková pohltivost podle EN ISO 11654, barva bílá podobná RAL9010. Zkompletovaný díl stěnového panelu se upevňuje na stěnu pomocí stěnových excentrických příponek a montážního klíče. Na obkladový stěnový díl nesmí být zavěšována žádná zařízení, příslušenství, vybavení místnosti apod.
</t>
  </si>
  <si>
    <t xml:space="preserve">"AO2-AO9 obklad typu 2" </t>
  </si>
  <si>
    <t>"AO2" 9,6</t>
  </si>
  <si>
    <t>"AO3" 5,2</t>
  </si>
  <si>
    <t>"AO4" 8,8</t>
  </si>
  <si>
    <t>"AO5" 1,9</t>
  </si>
  <si>
    <t>"AO6" 6,4</t>
  </si>
  <si>
    <t>"AO7" 9,2</t>
  </si>
  <si>
    <t>"AO8" 6,0</t>
  </si>
  <si>
    <t>"AO9" 6,0</t>
  </si>
  <si>
    <t>198</t>
  </si>
  <si>
    <t>998714203</t>
  </si>
  <si>
    <t>Přesun hmot procentní pro akustická a protiotřesová opatření v objektech v do 24 m</t>
  </si>
  <si>
    <t>49393394</t>
  </si>
  <si>
    <t>762</t>
  </si>
  <si>
    <t>Konstrukce tesařské</t>
  </si>
  <si>
    <t>199</t>
  </si>
  <si>
    <t>762017R01</t>
  </si>
  <si>
    <t>D+M dřevěné prvky konstrukcí</t>
  </si>
  <si>
    <t>1830840833</t>
  </si>
  <si>
    <t>"kompletní provedení dle specifikace PD a TZ vč. všech souvisejících prací a dodávek</t>
  </si>
  <si>
    <t>"viz v.č. zakázka č. 3051-D.1.2c - 07, detaily,TZ"</t>
  </si>
  <si>
    <t>Specifikace:</t>
  </si>
  <si>
    <t>-dodávka, výroba řeziva, přesuny</t>
  </si>
  <si>
    <t>-osazení/montáž/kotvení vč. kotevních prvků</t>
  </si>
  <si>
    <t>-spojovací prostředky, ošetření a impregnace řeziva vč. případné finální povrchové úpravy</t>
  </si>
  <si>
    <t>62,59</t>
  </si>
  <si>
    <t>"ztratné, ochranné prostředky" 0,1*62,59</t>
  </si>
  <si>
    <t>200</t>
  </si>
  <si>
    <t>762017R11</t>
  </si>
  <si>
    <t xml:space="preserve">D+M postupná výměna dřevěných prvků krovu </t>
  </si>
  <si>
    <t>-664949766</t>
  </si>
  <si>
    <t xml:space="preserve">Poznámka k položce:
D.3.h Konstrukce krovu
Z důvodu vybourání komínu v prostoru půdy, který podpíral vaznici a vazný trám se před bouráním zdiva povede podchycení prvků krovu. Vazný trám přicházející ke komínu z obou stran se propojí příložkami z ocelových válcovaných nosníků U 180 přišroubovaných oboustraně k vaznému trámu pomocí svorníků.  Na nosníky se uloží dřevěný sloupek 160/160 mm, chybějící vaznice se nastaví 150/180 mm. Osadí a ukotví se nové krokve 120/160 mm a pásky 120/120 mm.
</t>
  </si>
  <si>
    <t>-postupné demontáže/přesuny a likvidace odpadů dle zákona</t>
  </si>
  <si>
    <t>201</t>
  </si>
  <si>
    <t>762083111</t>
  </si>
  <si>
    <t>Impregnace řeziva proti dřevokaznému hmyzu a houbám máčením třída ohrožení 1 a 2</t>
  </si>
  <si>
    <t>-1271222832</t>
  </si>
  <si>
    <t>202</t>
  </si>
  <si>
    <t>762341026</t>
  </si>
  <si>
    <t xml:space="preserve">Bednění střech rovných z desek OSB tl 20 mm na pero a drážku šroubovaných </t>
  </si>
  <si>
    <t>-1280452094</t>
  </si>
  <si>
    <t>203</t>
  </si>
  <si>
    <t>762341124</t>
  </si>
  <si>
    <t>Bednění střech rovných z desek CETRIS tl 18 mm na pero a drážku šroubovaných</t>
  </si>
  <si>
    <t>2122794403</t>
  </si>
  <si>
    <t>"S4" 3,96*3,96*2</t>
  </si>
  <si>
    <t>204</t>
  </si>
  <si>
    <t>762341210</t>
  </si>
  <si>
    <t>Montáž bednění střech rovných a šikmých sklonu do 60° z hrubých prken P+D</t>
  </si>
  <si>
    <t>-278307356</t>
  </si>
  <si>
    <t>"S3" 5,55*28,2</t>
  </si>
  <si>
    <t>205</t>
  </si>
  <si>
    <t>605151110</t>
  </si>
  <si>
    <t>řezivo jehličnaté boční prkno jakost I.-II. 2 - 3 cm</t>
  </si>
  <si>
    <t>-1016223221</t>
  </si>
  <si>
    <t>163,17*0,033 'Přepočtené koeficientem množství</t>
  </si>
  <si>
    <t>206</t>
  </si>
  <si>
    <t>762341811</t>
  </si>
  <si>
    <t>Demontáž bednění střech z prken</t>
  </si>
  <si>
    <t>-1057429868</t>
  </si>
  <si>
    <t>207</t>
  </si>
  <si>
    <t>762342211</t>
  </si>
  <si>
    <t>Montáž laťování na střechách jednoduchých sklonu do 60° osové vzdálenosti do 150 mm</t>
  </si>
  <si>
    <t>-1917891055</t>
  </si>
  <si>
    <t>"S2" 6,6</t>
  </si>
  <si>
    <t>208</t>
  </si>
  <si>
    <t>605141010</t>
  </si>
  <si>
    <t>řezivo jehličnaté lať jakost I 10 - 25 cm2</t>
  </si>
  <si>
    <t>-113706493</t>
  </si>
  <si>
    <t>6,6*0,0115 'Přepočtené koeficientem množství</t>
  </si>
  <si>
    <t>209</t>
  </si>
  <si>
    <t>762395000</t>
  </si>
  <si>
    <t>Spojovací prostředky pro montáž krovu, bednění, laťování, světlíky, klíny</t>
  </si>
  <si>
    <t>-646835605</t>
  </si>
  <si>
    <t>210</t>
  </si>
  <si>
    <t>762511155</t>
  </si>
  <si>
    <t>Podlahové kce podkladové z desek CETRIS tl 20 mm na nebroušených na pero a drážku šroubovaných</t>
  </si>
  <si>
    <t>-1276045860</t>
  </si>
  <si>
    <t>"NP5-půda" 58,7*2</t>
  </si>
  <si>
    <t>211</t>
  </si>
  <si>
    <t>762511264</t>
  </si>
  <si>
    <t>Podlahové kce podkladové z desek OSB tl 20 mm nebroušených na pero a drážku šroubovaných</t>
  </si>
  <si>
    <t>1674093688</t>
  </si>
  <si>
    <t>"NP14-3.NP" 76,7*2</t>
  </si>
  <si>
    <t>"NP15-3.NP" 46,7*3</t>
  </si>
  <si>
    <t>212</t>
  </si>
  <si>
    <t>762511266</t>
  </si>
  <si>
    <t>Podlahové kce podkladové z desek OSB tl 22 mm nebroušených na pero a drážku šroubovaných</t>
  </si>
  <si>
    <t>505567005</t>
  </si>
  <si>
    <t>"NP1-1.NP" 6,5*2</t>
  </si>
  <si>
    <t>"NP1-2.NP" 6,8*2</t>
  </si>
  <si>
    <t>"NP18" 2,75</t>
  </si>
  <si>
    <t>213</t>
  </si>
  <si>
    <t>762511267</t>
  </si>
  <si>
    <t>Podlahové kce podkladové z desek OSB tl 25 mm nebroušených na pero a drážku šroubovaných</t>
  </si>
  <si>
    <t>2054412573</t>
  </si>
  <si>
    <t>"NP2-3.NP" 58,3*2</t>
  </si>
  <si>
    <t>"NP3-3.NP" 99,99*2</t>
  </si>
  <si>
    <t>"NP9-3.NP" (2,38*9,09)*3</t>
  </si>
  <si>
    <t>(293,0+257,0+36+18,5+18,5)</t>
  </si>
  <si>
    <t>214</t>
  </si>
  <si>
    <t>762511R00</t>
  </si>
  <si>
    <t xml:space="preserve">Podlahové kce podkladový dřevěný rošt z fošen 50/140 v rastru 500/500 mm </t>
  </si>
  <si>
    <t>801066131</t>
  </si>
  <si>
    <t xml:space="preserve">Poznámka k položce:
Specifikace:
-dodávka impregnovaného řeziva
-dodávka kotevních a spojovacích prvků
-komplet přesuny a montážní práce </t>
  </si>
  <si>
    <t>"NP4-3.NP" (8,025*6,53)+4,9</t>
  </si>
  <si>
    <t>215</t>
  </si>
  <si>
    <t>762511R01</t>
  </si>
  <si>
    <t xml:space="preserve">Podlahové kce podkladové deskové </t>
  </si>
  <si>
    <t>1813037824</t>
  </si>
  <si>
    <t>"NP9-3.NP" 21,634</t>
  </si>
  <si>
    <t>216</t>
  </si>
  <si>
    <t>762521104</t>
  </si>
  <si>
    <t>Položení podlahy z hrubých prken na sraz</t>
  </si>
  <si>
    <t>-1271586393</t>
  </si>
  <si>
    <t>Poznámka k položce:
V jednotkové ceně zahrnuty náklady na podkladní hranoly 80/240 mm .</t>
  </si>
  <si>
    <t>"půda" 50,0</t>
  </si>
  <si>
    <t>217</t>
  </si>
  <si>
    <t>605151R10</t>
  </si>
  <si>
    <t>řezivo jehličnaté boční prkno jakost I.-II. 2 - 3 cm / hranol 80/240 mm</t>
  </si>
  <si>
    <t>826850694</t>
  </si>
  <si>
    <t>50*0,11 'Přepočtené koeficientem množství</t>
  </si>
  <si>
    <t>218</t>
  </si>
  <si>
    <t>762521811</t>
  </si>
  <si>
    <t>Demontáž podlah bez polštářů z prken tloušťky do 32 mm</t>
  </si>
  <si>
    <t>-565664656</t>
  </si>
  <si>
    <t>"BP5-1-3.NP" 209,65</t>
  </si>
  <si>
    <t>"BP10-1-3.NP" 75,7</t>
  </si>
  <si>
    <t>219</t>
  </si>
  <si>
    <t>762522811</t>
  </si>
  <si>
    <t>Demontáž podlah s polštáři z prken tloušťky do 32 mm</t>
  </si>
  <si>
    <t>-1513223778</t>
  </si>
  <si>
    <t>(9,45*2,14)+(23*9,1)+(11,1*9,1*1,15)+(11,7*1,0)</t>
  </si>
  <si>
    <t>"půda - pochůzí lávka" 45,0</t>
  </si>
  <si>
    <t>220</t>
  </si>
  <si>
    <t>762526811</t>
  </si>
  <si>
    <t>Demontáž podlah z dřevotřísky, překližky, sololitu tloušťky do 20 mm bez polštářů</t>
  </si>
  <si>
    <t>1266398977</t>
  </si>
  <si>
    <t>221</t>
  </si>
  <si>
    <t>762811811</t>
  </si>
  <si>
    <t>Demontáž záklopů stropů z hrubých prken tl do 32 mm</t>
  </si>
  <si>
    <t>1811723869</t>
  </si>
  <si>
    <t>"3.NP" (11,7*2,85)</t>
  </si>
  <si>
    <t>222</t>
  </si>
  <si>
    <t>762822820</t>
  </si>
  <si>
    <t>Demontáž stropních trámů z hraněného řeziva průřezové plochy do 288 cm2</t>
  </si>
  <si>
    <t>578328154</t>
  </si>
  <si>
    <t>223</t>
  </si>
  <si>
    <t>762822840</t>
  </si>
  <si>
    <t>Demontáž stropních trámů z hraněného řeziva průřezové plochy do 540 cm2</t>
  </si>
  <si>
    <t>-1451775724</t>
  </si>
  <si>
    <t>224</t>
  </si>
  <si>
    <t>998762203</t>
  </si>
  <si>
    <t>Přesun hmot procentní pro kce tesařské v objektech v do 24 m</t>
  </si>
  <si>
    <t>-1448108990</t>
  </si>
  <si>
    <t>763</t>
  </si>
  <si>
    <t>Konstrukce suché výstavby</t>
  </si>
  <si>
    <t>225</t>
  </si>
  <si>
    <t>763111425</t>
  </si>
  <si>
    <t>SDK příčka tl 100-125 mm profil CW+UW 75 desky 2xDF 12,5 TI 40 mm 100 kg/m3 EI 90 Rw 53 dB</t>
  </si>
  <si>
    <t>-1181791358</t>
  </si>
  <si>
    <t>"1.NP" 2,4*(2,5+2,5+2,64)</t>
  </si>
  <si>
    <t>"2.NP" 2,1*(2,61+1,98)</t>
  </si>
  <si>
    <t>226</t>
  </si>
  <si>
    <t>763111428</t>
  </si>
  <si>
    <t>SDK příčka tl 150 mm profil CW+UW 100 desky 2xDF 12,5 TI 40 mm 100 kg/m3 EI 90 Rw 56 dB</t>
  </si>
  <si>
    <t>1903281031</t>
  </si>
  <si>
    <t>"2.NP" 4,2*(3,37)</t>
  </si>
  <si>
    <t>"3.NP" 4,82*(6,4+2,02+6,77)</t>
  </si>
  <si>
    <t>"půda" 3,0*(32,83)</t>
  </si>
  <si>
    <t>227</t>
  </si>
  <si>
    <t>763111461</t>
  </si>
  <si>
    <t xml:space="preserve">SDK příčka tl 125 mm profil CW+UW 75 desky 2xakustické 12,5 TI 100 mm 100 kg/m3 </t>
  </si>
  <si>
    <t>-1562863472</t>
  </si>
  <si>
    <t>Poznámka k položce:
Tlumočnické kabiny budou vytvořeny ze sádrokartonových příček z CW profilů s opláštěním dvojitě SDK deskami tl. 12,5 mm, s vloženou minerální plstí (objemové hmotnosti min. 100 kg/m3) v tl. 100 mm.  Nosná konstrukce příček bude založena na stropních trámech.</t>
  </si>
  <si>
    <t>(21,4*2,2)+(31,4*4,4)</t>
  </si>
  <si>
    <t>228</t>
  </si>
  <si>
    <t>763111717</t>
  </si>
  <si>
    <t>SDK příčka základní penetrační nátěr</t>
  </si>
  <si>
    <t>-756485278</t>
  </si>
  <si>
    <t>229</t>
  </si>
  <si>
    <t>763111771</t>
  </si>
  <si>
    <t>Příplatek k SDK příčce za rovinnost kvality Q3</t>
  </si>
  <si>
    <t>-491821514</t>
  </si>
  <si>
    <t>230</t>
  </si>
  <si>
    <t>763121467</t>
  </si>
  <si>
    <t xml:space="preserve">SDK stěna předsazená instalační tl 150-200 mm profil CW+UW desky 2xH2 12,5 </t>
  </si>
  <si>
    <t>443276610</t>
  </si>
  <si>
    <t>1,25*(2,5+2,29+2,29)</t>
  </si>
  <si>
    <t>231</t>
  </si>
  <si>
    <t>763131342</t>
  </si>
  <si>
    <t>SDK podhled desky 2xDF 12,5 TI 80 mm 40 kg/m3 dvouvrstvá dřevěná spodní kce</t>
  </si>
  <si>
    <t>697913819</t>
  </si>
  <si>
    <t>232</t>
  </si>
  <si>
    <t>763131411</t>
  </si>
  <si>
    <t>SDK podhled desky 1xA 12,5 bez TI dvouvrstvá spodní kce profil CD+UD</t>
  </si>
  <si>
    <t>-1701198241</t>
  </si>
  <si>
    <t>"1.NP" (50,88*2,64)+(9,63*1,93)</t>
  </si>
  <si>
    <t>233</t>
  </si>
  <si>
    <t>763131441</t>
  </si>
  <si>
    <t>SDK podhled desky 2xDF 12,5 bez TI dvouvrstvá spodní kce profil CD+UD</t>
  </si>
  <si>
    <t>41540316</t>
  </si>
  <si>
    <t>"2.NP" 19,53+(10,36*2,61)</t>
  </si>
  <si>
    <t>"3.NP" 6,1</t>
  </si>
  <si>
    <t>234</t>
  </si>
  <si>
    <t>763131714</t>
  </si>
  <si>
    <t>SDK podhled základní penetrační nátěr</t>
  </si>
  <si>
    <t>-1094660</t>
  </si>
  <si>
    <t>235</t>
  </si>
  <si>
    <t>763131722</t>
  </si>
  <si>
    <t>SDK podhled skoková změna v přes 0,5 m</t>
  </si>
  <si>
    <t>1043212632</t>
  </si>
  <si>
    <t>236</t>
  </si>
  <si>
    <t>763131731</t>
  </si>
  <si>
    <t>SDK podhled - čelo pro kazetové podhledy (F lišta) tl 12,5 mm</t>
  </si>
  <si>
    <t>-231307747</t>
  </si>
  <si>
    <t>237</t>
  </si>
  <si>
    <t>763131751</t>
  </si>
  <si>
    <t>Montáž parotěsné zábrany do SDK podhledu</t>
  </si>
  <si>
    <t>213719001</t>
  </si>
  <si>
    <t>238</t>
  </si>
  <si>
    <t>283292100</t>
  </si>
  <si>
    <t>zábrana parotěsná SPECIÁL role 1,5 x 50 m</t>
  </si>
  <si>
    <t>27321520</t>
  </si>
  <si>
    <t>Poznámka k položce:
Parotěsná zábrana zpevněná mřížkou s hlavní funkcí jako větrotěsná zábrana..</t>
  </si>
  <si>
    <t>239</t>
  </si>
  <si>
    <t>763131771</t>
  </si>
  <si>
    <t>Příplatek k SDK podhledu za rovinnost kvality Q3</t>
  </si>
  <si>
    <t>-1229322268</t>
  </si>
  <si>
    <t>240</t>
  </si>
  <si>
    <t>763131821</t>
  </si>
  <si>
    <t>Demontáž SDK podhledu s dvouvrstvou nosnou kcí z ocelových profilů opláštění jednoduché</t>
  </si>
  <si>
    <t>-2014288860</t>
  </si>
  <si>
    <t>"1.NP" (7,95*2)+118,5</t>
  </si>
  <si>
    <t>"3.NP" 131,4</t>
  </si>
  <si>
    <t>241</t>
  </si>
  <si>
    <t>763131R91</t>
  </si>
  <si>
    <t>SDK podhled deska 1x akustická 12,5 TI rohože ze skelné plsti 3x40 mm dvouvrstvá spodní kce profil CD+UD</t>
  </si>
  <si>
    <t>232141469</t>
  </si>
  <si>
    <t>viz konsstrukce Pa1</t>
  </si>
  <si>
    <t>"3.NP" (11,8*2,85)+(2*1,6*4)</t>
  </si>
  <si>
    <t>242</t>
  </si>
  <si>
    <t>763131R92</t>
  </si>
  <si>
    <t>SDK podhled deska 1x akustická 12,5 TI rohože ze skelné plsti tl. 250 mm dvouvrstvá spodní kce profil CD+UD</t>
  </si>
  <si>
    <t>-1216996600</t>
  </si>
  <si>
    <t>viz konsstrukce Pa2</t>
  </si>
  <si>
    <t>"3.NP" (1,6*1,9)+(2,05*1,9*2)+(2*1,6*5)</t>
  </si>
  <si>
    <t>243</t>
  </si>
  <si>
    <t>763135101</t>
  </si>
  <si>
    <t>Montáž kazetového podhledu z kazet 600x600 mm na zavěšenou viditelnou nosnou konstrukci</t>
  </si>
  <si>
    <t>-1853755206</t>
  </si>
  <si>
    <t>"označení A11"</t>
  </si>
  <si>
    <t>"2.NP" (2,39*2,6)+(1,32*2,6)+(4,21*1,93)</t>
  </si>
  <si>
    <t>244</t>
  </si>
  <si>
    <t>763135811</t>
  </si>
  <si>
    <t>Demontáž podhledu kazetového na roštu viditelném</t>
  </si>
  <si>
    <t>796518156</t>
  </si>
  <si>
    <t>"označení B6"</t>
  </si>
  <si>
    <t>"1.NP" 3,4</t>
  </si>
  <si>
    <t>"2.NP" 6,9+5,7+(2,01*0,92)</t>
  </si>
  <si>
    <t>"3.NP" 6,2+6,8+63,1</t>
  </si>
  <si>
    <t>245</t>
  </si>
  <si>
    <t>763135R01</t>
  </si>
  <si>
    <t>Dodávka a montáž kazetového podhledu z kazet 600x600 mm na zavěšenou nosnou konstrukci</t>
  </si>
  <si>
    <t>1174561161</t>
  </si>
  <si>
    <t>Poznámka k položce:
V jednotkové ceně zahrnoto kompletní systémové řešení vč. detailů a doplňků</t>
  </si>
  <si>
    <t>viz konsstrukce Pk</t>
  </si>
  <si>
    <t>"3.NP" 6,2+6,4+14,3+7,6</t>
  </si>
  <si>
    <t>246</t>
  </si>
  <si>
    <t>763135R02</t>
  </si>
  <si>
    <t>Dodávka a montáž kazetového podhledu z kazet 600x600 mm na zavěšenou nosnou konstrukci - AKU</t>
  </si>
  <si>
    <t>181667535</t>
  </si>
  <si>
    <t xml:space="preserve">Poznámka k položce:
V jednotkové ceně zahrnoto kompletní systémové řešení vč. detailů a doplňků
Pohltivé podhledové kazety, např. AMF Thermatex Alpha HD
Podhledová konstrukce se skrytými nosnými profily provedená v souladu s ČSN EN 13964, každá deska je vyměnitelná, desky vkládané do nosného rastru jsou opatřeny skrytou asymetrickou hranou.
Podhledové desky z biologicky odbouratelné minerální vlny, jílu a škrobu vyráběné technologií wet-felt neobsahující formaldehyd nebo podobné látky, s certifikátem osvědčujícím vhodnost použití ve vnitřním prostředí "Blue Engel/Blauer Engel/Modrý Anděl" opatřené finální povrchovou úpravou nakašírovanou netkanou textilií s nástřikem barvou hladká akustická deska ve formátu 600x600x19 mm, provedení  hrany s podélnou skrytou hranou/ drážkou, čelní skrytou hranou. Odrazivost světla&gt;=88%, reakce na oheň  A2s1,d0 podle EN 13501-1, odolnost vlhkosti až do 95 %, zvuková pohltivost podle EN ISO 11654 ?w&gt;=0,9, NRC&gt;= 0,85, neprůzvučnost podle EN 20140-9 &gt;= 30 [dB],  barva bílá podobná RAL9010.
Odrazivé podhledové kazety, např. AMF Thermatex Acoustic RL
Podhledová konstrukce se skrytými nosnými profily provedená  v souladu s ČSN EN 13964, každá deska je vyměnitelná, desky vkládané do nosného rastru jsou opatřeny skrytou asymetrickou hranou. 
Podhledové desky z biologicky odbouratelné minerální vlny, jílu a škrobu vyráběné technologií wet-felt neobsahující formaldehyd nebo podobné látky,  s certifikátem osvědčujícím vhodnost použití ve vnitřním prostředí "Blue Engel/Blauer Engel/Modrý Anděl" opatřené finální povrchovou úpravou nakašírovanou netkanou textilií s nástřikem barvou hladká akustická deska ve formátu 600x600x19 mm, provedení  hrany s podélnou skrytou hranou/ drážkou, čelní skrytou hranou. Odrazivost světla&gt;=88%, reakce na oheň  A2s1,d0 podle EN 13501-1, odolnost vlhkosti až do 95 %, zvuková pohltivost podle EN ISO 11654 ?w&gt;=0,15, NRC&gt;= 0,15, neprůzvučnost podle EN 20140-9 &gt;= 38 [dB],  barva bílá podobná RAL9010.
</t>
  </si>
  <si>
    <t xml:space="preserve">viz konsstrukce Pka </t>
  </si>
  <si>
    <t>"3.NP" (21,4*9,09)+(11,8*3,62)</t>
  </si>
  <si>
    <t>247</t>
  </si>
  <si>
    <t>763135R03</t>
  </si>
  <si>
    <t xml:space="preserve">Dodávka a montáž AKU stropních panelů AO11-k,  AO11-V </t>
  </si>
  <si>
    <t>1324495761</t>
  </si>
  <si>
    <t xml:space="preserve">Poznámka k položce:
V jednotkové ceně zahrnoto kompletní systémové řešení vč. detailů a doplňků
Akustický pohltivý panel, na stropě zavěšený, v m.č. 305, např. AMF-Thermatex Sonic Arc 1910x1180 mm
Akustický plovoucí konkávně a konvexně obloukový podhledový ostrůvek s okrajovým obvodovým rámem tloušťky 35mm, provedení  v souladu s ČSN EN 13964. 
Podhledová deska z kamenné vlny, s certifikátem osvědčujícím vhodnost použití ve vnitřním prostředí "Blue Engel/Blauer Engel/Modrý Anděl" opatřené finální povrchovou úpravou nakašírovanou akustickou netkanou textilií, s nástřikem barvou, hladká akustická deska, vyztužená bočnice podhledové desky, odrazivost světla&gt;=88%, reakce na oheň  A2s1,d0 podle EN 13501-1, odolnost vlhkosti až do 95 %, barva bílá podobná RAL9010.
</t>
  </si>
  <si>
    <t>"AO11-k" 1,9*1,2*6</t>
  </si>
  <si>
    <t>"AO11-v" 1,9*1,2*6</t>
  </si>
  <si>
    <t>248</t>
  </si>
  <si>
    <t>763251211</t>
  </si>
  <si>
    <t>Sádrovláknitá podlaha tl 25 mm z desek tl 2x12,5 mm bez podsypu</t>
  </si>
  <si>
    <t>621179213</t>
  </si>
  <si>
    <t xml:space="preserve">Poznámka k položce:
Tl. desky 12,5 mm, šířka desky 1250 mm, délky standardně 2000, 2650, 2750 mm, hustota 840 kg/m3, plošná hmotnost desky 11,5 kg/m2, reakce na oheň A2-s1, d0, faktor difůzního odporu 12,7, Rozměrová stabilita při 70°C dle ČSN EN 1604 &lt;0,1%, tvrdost dle ČSN EN 13279-2 - 6,65 MPa.
Tlak f c,k ve směru kolmo na plochu 4,4 MPa
Ohyb f m,k ve směru podélném 7,5 MPa
Ohyb f m,k ve směru příčném 4,8 MPa
Modul pružnosti E mean ve směru podélném 3100 MPa
Modul pružnosti E mean ve směru příčném 2600 MPa
</t>
  </si>
  <si>
    <t>249</t>
  </si>
  <si>
    <t>763251222</t>
  </si>
  <si>
    <t>Sádrovláknitá podlaha tl 35 mm z desek tl 2x12,5 mm se dřevovláknitou deskou tl 10 mm bez podsypu</t>
  </si>
  <si>
    <t>-374843350</t>
  </si>
  <si>
    <t>250</t>
  </si>
  <si>
    <t>763251222.1</t>
  </si>
  <si>
    <t>Sádrovláknitá podlaha tl 45 mm z desek tl 2x12,5 mm se dřevovláknitou deskou tl 2x10 mm bez podsypu</t>
  </si>
  <si>
    <t>-951036313</t>
  </si>
  <si>
    <t>251</t>
  </si>
  <si>
    <t>998763202</t>
  </si>
  <si>
    <t>Přesun hmot procentní pro dřevostavby v objektech v do 24 m</t>
  </si>
  <si>
    <t>-1706006294</t>
  </si>
  <si>
    <t>764</t>
  </si>
  <si>
    <t>Konstrukce klempířské</t>
  </si>
  <si>
    <t>252</t>
  </si>
  <si>
    <t>764002851</t>
  </si>
  <si>
    <t>Demontáž oplechování parapetů do suti</t>
  </si>
  <si>
    <t>-778665974</t>
  </si>
  <si>
    <t>253</t>
  </si>
  <si>
    <t>764002871</t>
  </si>
  <si>
    <t>Demontáž ostatního oplemování konstrukcí do suti</t>
  </si>
  <si>
    <t>-376934023</t>
  </si>
  <si>
    <t>254</t>
  </si>
  <si>
    <t>764004801</t>
  </si>
  <si>
    <t>Demontáž podokapního žlabu do suti</t>
  </si>
  <si>
    <t>888624674</t>
  </si>
  <si>
    <t>255</t>
  </si>
  <si>
    <t>764004861</t>
  </si>
  <si>
    <t>Demontáž svodu do suti</t>
  </si>
  <si>
    <t>-741578346</t>
  </si>
  <si>
    <t>256</t>
  </si>
  <si>
    <t>764764P01</t>
  </si>
  <si>
    <t>K1 - D+M Dešťový svod průměr 150mm, materiál ocelový pozinkovaný plech tl. 0,6mm, r.š. 500mm</t>
  </si>
  <si>
    <t>2141758701</t>
  </si>
  <si>
    <t>"kompletní provedení dle specifikace PD a TZ vč. všech souvisejících prací dodávek, příslušenství a komponentů dle výpisu"</t>
  </si>
  <si>
    <t>"v jednotkové ceně započítáno: dodávka, výroba, montáž/osazení/kotvení (vč.kotvících prvků), povrchová úprava"</t>
  </si>
  <si>
    <t>"kompletní specifikace viz výpis klempířských výrobků"</t>
  </si>
  <si>
    <t>18,5</t>
  </si>
  <si>
    <t>257</t>
  </si>
  <si>
    <t>764764P03</t>
  </si>
  <si>
    <t>K2 - D+M Parapetní plech, ocelový pozinkovaný plech tl. 0,6mm, r.š. 120mm</t>
  </si>
  <si>
    <t>1110107167</t>
  </si>
  <si>
    <t>3,2</t>
  </si>
  <si>
    <t>258</t>
  </si>
  <si>
    <t>764764P04</t>
  </si>
  <si>
    <t>K3 - D+M Dešťový svod průměr 100mm, ocelový pozinkovaný plech tl. 0,6mm, r.š. 330mm</t>
  </si>
  <si>
    <t>139593737</t>
  </si>
  <si>
    <t>17,5</t>
  </si>
  <si>
    <t>259</t>
  </si>
  <si>
    <t>764764P05</t>
  </si>
  <si>
    <t>K4 - D+M Dešťový žlab průměr 190mm, ocelový pozinkovaný plech tl. 0,6mm, r.š. 350mm</t>
  </si>
  <si>
    <t>-86088544</t>
  </si>
  <si>
    <t>260</t>
  </si>
  <si>
    <t>764764P06</t>
  </si>
  <si>
    <t>K5 - D+M Oplechování okraje střechy, ocelový pozinkovaný plech tl. 0,6mm, r.š. 150mm</t>
  </si>
  <si>
    <t>1296420037</t>
  </si>
  <si>
    <t>261</t>
  </si>
  <si>
    <t>764764P07</t>
  </si>
  <si>
    <t>K6 - D+M Oplechování prostupu větracího potrubí, ocelový pozinkovaný plech tl. 0,6mm</t>
  </si>
  <si>
    <t>ks</t>
  </si>
  <si>
    <t>353309063</t>
  </si>
  <si>
    <t>262</t>
  </si>
  <si>
    <t>764001821</t>
  </si>
  <si>
    <t>Demontáž krytiny ze svitků nebo tabulí do suti</t>
  </si>
  <si>
    <t>-1336653986</t>
  </si>
  <si>
    <t>(5,55*28,2)</t>
  </si>
  <si>
    <t>263</t>
  </si>
  <si>
    <t>764101R00</t>
  </si>
  <si>
    <t>Dodávka a montáž krytiny střechy ze svitků (Pz poplastovaný plech tl. 0,6 mm) (falcované) sklonu do 30°</t>
  </si>
  <si>
    <t>873133498</t>
  </si>
  <si>
    <t>Poznámka k položce:
V jednotkové ceně obsaženo kompletní systémové řešení vč. podkladní pojistné hydroizolační vrstvy.</t>
  </si>
  <si>
    <t>264</t>
  </si>
  <si>
    <t>998764203</t>
  </si>
  <si>
    <t>Přesun hmot procentní pro konstrukce klempířské v objektech v do 24 m</t>
  </si>
  <si>
    <t>-969744832</t>
  </si>
  <si>
    <t>766</t>
  </si>
  <si>
    <t>Konstrukce truhlářské</t>
  </si>
  <si>
    <t>265</t>
  </si>
  <si>
    <t>766662P01</t>
  </si>
  <si>
    <t>D1 - D+M Dveře vnitřní otevíravé, plné, bez prahu, materiál odlehčená DTD, 800x1970mm</t>
  </si>
  <si>
    <t>-1834602329</t>
  </si>
  <si>
    <t>"kompletní specifikace viz výpis dveří"</t>
  </si>
  <si>
    <t>266</t>
  </si>
  <si>
    <t>766662P02</t>
  </si>
  <si>
    <t>-122015380</t>
  </si>
  <si>
    <t>267</t>
  </si>
  <si>
    <t>766662P03</t>
  </si>
  <si>
    <t>D2 - D+M Dveře vnitřní otevíravé, plné, včetně prahu, materiál odlehčená DTD, 800x1970mm, požární odolnost EW 15DP3+C</t>
  </si>
  <si>
    <t>73196697</t>
  </si>
  <si>
    <t>268</t>
  </si>
  <si>
    <t>766662P04</t>
  </si>
  <si>
    <t>-1559490545</t>
  </si>
  <si>
    <t>269</t>
  </si>
  <si>
    <t>766662P05</t>
  </si>
  <si>
    <t>D3 - D+M Dveře vnitřní otevíravé, z 1/2 prosklené, z AL profilů, 900x1970mm, požární odolnost EW 30DP3+C</t>
  </si>
  <si>
    <t>1694589124</t>
  </si>
  <si>
    <t>270</t>
  </si>
  <si>
    <t>766662P06</t>
  </si>
  <si>
    <t>D4 - D+M Dveře vnitřní otevíravé, plné, včetně prahu, materiál vyztužený ocelový plášť s izolační výplní, požární odolnost EW 30DP1+C</t>
  </si>
  <si>
    <t>-1922121221</t>
  </si>
  <si>
    <t>271</t>
  </si>
  <si>
    <t>766662P07</t>
  </si>
  <si>
    <t>D5 - D+M Dveře vnitřní otevíravé, plné, včetně prahu, materiál odlehčená DTD, 900x1970mm</t>
  </si>
  <si>
    <t>-1059651988</t>
  </si>
  <si>
    <t>272</t>
  </si>
  <si>
    <t>766662P08</t>
  </si>
  <si>
    <t>D6 - D+M Dveře vnitřní otevíravé, plné, včetně prahu, materiál odlehčená DTD, 1450x1970mm, požární odolnost EW 15DP3+C</t>
  </si>
  <si>
    <t>-2142826977</t>
  </si>
  <si>
    <t>273</t>
  </si>
  <si>
    <t>766662P09</t>
  </si>
  <si>
    <t>D7 - D+M Dveře vnitřní, posuvné do pouzdra, plné, materiál odlehčená DTD, 900x2100mm</t>
  </si>
  <si>
    <t>1531120823</t>
  </si>
  <si>
    <t>274</t>
  </si>
  <si>
    <t>766662P10</t>
  </si>
  <si>
    <t>D8 - D+M Dveře vnitřní, posuvné do pouzdra, plné, materiál odlehčená DTD, 800x1970mm, požární odolnost EW 15DP3+C</t>
  </si>
  <si>
    <t>1087161857</t>
  </si>
  <si>
    <t>275</t>
  </si>
  <si>
    <t>766662P11</t>
  </si>
  <si>
    <t>D9 - D+M Dveře vnitřní otevíravé, obvodový rám, výplň z dřevěných sklopených lamel, bez prahu, materiál bukové dřevo, 800x1970mm</t>
  </si>
  <si>
    <t>-227804091</t>
  </si>
  <si>
    <t>276</t>
  </si>
  <si>
    <t>766662P12</t>
  </si>
  <si>
    <t>D10 - D+M Dveře vnitřní otevíravé, plné, bez prahu, materiál odlehčená DTD, 1100x1970mm, požární odolnost EW 15DP3+C</t>
  </si>
  <si>
    <t>1753100519</t>
  </si>
  <si>
    <t>277</t>
  </si>
  <si>
    <t>766662P13</t>
  </si>
  <si>
    <t>D11 - D+M Dveře vnitřní otevíravé, plné, včetně prahu, materiál odlehčená DTD, 1450x1970mm</t>
  </si>
  <si>
    <t>-1428076706</t>
  </si>
  <si>
    <t>278</t>
  </si>
  <si>
    <t>766662P14</t>
  </si>
  <si>
    <t>D12 - D+M Prosklená stěna 2650x3300mm včetně otevíravých dveří, materiál AL profily, požární odolnost DP1 C+S</t>
  </si>
  <si>
    <t>122264786</t>
  </si>
  <si>
    <t>279</t>
  </si>
  <si>
    <t>766662P15</t>
  </si>
  <si>
    <t>D13 - D+M Prosklená stěna 2000x3300mm včetně otevíravých dveří, materiál AL profily, požární odolnost DP1 C+S</t>
  </si>
  <si>
    <t>-1841674667</t>
  </si>
  <si>
    <t>280</t>
  </si>
  <si>
    <t>766662P16</t>
  </si>
  <si>
    <t>D14 - D+M Prosklená stěna 2600x3300mm včetně otevíravých dveří, materiál AL profily, požární odolnost DP1 C+S</t>
  </si>
  <si>
    <t>2130047719</t>
  </si>
  <si>
    <t>281</t>
  </si>
  <si>
    <t>766662P17</t>
  </si>
  <si>
    <t>D15 - D+M Prosklená stěna 2700x3300mm včetně otevíravých dveří, materiál AL profily, požární odolnost DP1 C+S</t>
  </si>
  <si>
    <t>-464397107</t>
  </si>
  <si>
    <t>282</t>
  </si>
  <si>
    <t>766662P18</t>
  </si>
  <si>
    <t>D16 - D+M Dvoukřídlé otevíravé symetrické dveře s nadsvětlíkem, z AL profilů, 1800x2600mm, požární odolnost DP1 C+S</t>
  </si>
  <si>
    <t>-2052679952</t>
  </si>
  <si>
    <t>283</t>
  </si>
  <si>
    <t>766662P19</t>
  </si>
  <si>
    <t>D17 - D+M Dveře vnitřní otevíravé, plné, bez prahu, materiál odlehčená DTD, 800x1970mm</t>
  </si>
  <si>
    <t>1502655192</t>
  </si>
  <si>
    <t>284</t>
  </si>
  <si>
    <t>766662P20</t>
  </si>
  <si>
    <t>D18 - D+M Dveře vnitřní otevíravé, plné, včetně prahu, materiál plná DTD, včetně zárubně, 800x1970mm</t>
  </si>
  <si>
    <t>-1628065571</t>
  </si>
  <si>
    <t>285</t>
  </si>
  <si>
    <t>766662P21</t>
  </si>
  <si>
    <t>1011581021</t>
  </si>
  <si>
    <t>286</t>
  </si>
  <si>
    <t>766662P22</t>
  </si>
  <si>
    <t>D19 - D+M Dveře vnitřní otevíravé, z 1/3 prosklené, včetně prahu, materiál plná DTD, včetně zárubně, 800x1970mm</t>
  </si>
  <si>
    <t>781716884</t>
  </si>
  <si>
    <t>287</t>
  </si>
  <si>
    <t>766662P23</t>
  </si>
  <si>
    <t>-1182338432</t>
  </si>
  <si>
    <t>288</t>
  </si>
  <si>
    <t>766662P24</t>
  </si>
  <si>
    <t>D20 - D+M Dveře vnitřní otevíravé, plné, včetně prahu, materiál odlehčená DTD, 1600x1970mm</t>
  </si>
  <si>
    <t>-307632236</t>
  </si>
  <si>
    <t>289</t>
  </si>
  <si>
    <t>766662P25</t>
  </si>
  <si>
    <t>D21 - D+M Dveře vnitřní otevíravé, plné, včetně prahu, materiál odlehčená DTD, 900x1970mm, požární odolnost EW 15DP3+C</t>
  </si>
  <si>
    <t>-1315728745</t>
  </si>
  <si>
    <t>290</t>
  </si>
  <si>
    <t>766662P26</t>
  </si>
  <si>
    <t>D22 - D+M Dveře vnitřní otevíravé, plné, včetně prahu, materiál odlehčená DTD, 800x1970mm, požární odolnost EW 15DP3+C</t>
  </si>
  <si>
    <t>2090108993</t>
  </si>
  <si>
    <t>291</t>
  </si>
  <si>
    <t>766662P27</t>
  </si>
  <si>
    <t>D23 - D+M Dveře vnitřní otevíravé, plné, včetně prahu, materiál odlehčená DTD, 900x1970mm</t>
  </si>
  <si>
    <t>-1006221870</t>
  </si>
  <si>
    <t>292</t>
  </si>
  <si>
    <t>766662P28</t>
  </si>
  <si>
    <t>D24 - D+M Dveře exteriérové otevíravé, z 1/2 prosklené, z AL profilů s PTM, včetně AL prahu, včetně zárubně, 900x2000mm</t>
  </si>
  <si>
    <t>-413888348</t>
  </si>
  <si>
    <t>293</t>
  </si>
  <si>
    <t>766662P29</t>
  </si>
  <si>
    <t>O1 - D+M Pevně zasklené okno v dřevěném rámu hloubky 100mm, okno zvukově izolační, 2000x1300mm</t>
  </si>
  <si>
    <t>925842102</t>
  </si>
  <si>
    <t>"kompletní specifikace viz výpis oken"</t>
  </si>
  <si>
    <t>294</t>
  </si>
  <si>
    <t>766662P30</t>
  </si>
  <si>
    <t>O2 - D+M Pevně zasklené okno v dřevěném rámu hloubky 100mm, okno zvukově izolační, 1200x1260mm</t>
  </si>
  <si>
    <t>-1087421086</t>
  </si>
  <si>
    <t>295</t>
  </si>
  <si>
    <t>766662P31</t>
  </si>
  <si>
    <t>O3 - D+M Pevně zasklené okno v dřevěném rámu hloubky 100mm, okno zvukově izolační, 1550x1300mm</t>
  </si>
  <si>
    <t>-2082213452</t>
  </si>
  <si>
    <t>296</t>
  </si>
  <si>
    <t>766662P32</t>
  </si>
  <si>
    <t>O4 - D+M Pevně zasklené okno v dřevěném rámu hloubky 100mm, okno zvukově izolační, 2000x1200mm</t>
  </si>
  <si>
    <t>1069316272</t>
  </si>
  <si>
    <t>297</t>
  </si>
  <si>
    <t>766662P33</t>
  </si>
  <si>
    <t>O5 - D+M Pevně zasklené okno v dřevěném rámu hloubky 100mm, okno zvukově izolační, 2000x950mm</t>
  </si>
  <si>
    <t>582010827</t>
  </si>
  <si>
    <t>298</t>
  </si>
  <si>
    <t>766662P34</t>
  </si>
  <si>
    <t>O5 - D+M Pevně zasklené okno v dřevěném rámu hloubky 100mm, okno zvukově izolační, 1100x1160mm</t>
  </si>
  <si>
    <t>-987712440</t>
  </si>
  <si>
    <t>299</t>
  </si>
  <si>
    <t>766662P35</t>
  </si>
  <si>
    <t>O6 - D+M Pevně zasklené okno v dřevěném rámu hloubky 100mm, okno zvukově izolační, 2000x950mm</t>
  </si>
  <si>
    <t>322936608</t>
  </si>
  <si>
    <t>300</t>
  </si>
  <si>
    <t>766662P36</t>
  </si>
  <si>
    <t>O7 - D+M Pevně zasklené okno v dřevěném rámu hloubky 100mm, okno zvukově izolační, 1100x910mm</t>
  </si>
  <si>
    <t>1472550886</t>
  </si>
  <si>
    <t>301</t>
  </si>
  <si>
    <t>766662P37</t>
  </si>
  <si>
    <t>O8 - D+M Plastové okno dvoukřídlé, včetně vnitřního parapetu, 1500x1300mm</t>
  </si>
  <si>
    <t>92264</t>
  </si>
  <si>
    <t>302</t>
  </si>
  <si>
    <t>766691914</t>
  </si>
  <si>
    <t>Vyvěšení nebo zavěšení dřevěných křídel dveří pl do 2 m2</t>
  </si>
  <si>
    <t>-70302130</t>
  </si>
  <si>
    <t>"1-3.NP" 5,0+4,0+15,0</t>
  </si>
  <si>
    <t>303</t>
  </si>
  <si>
    <t>998766203</t>
  </si>
  <si>
    <t>Přesun hmot procentní pro konstrukce truhlářské v objektech v do 24 m</t>
  </si>
  <si>
    <t>-1063131973</t>
  </si>
  <si>
    <t>767</t>
  </si>
  <si>
    <t>Konstrukce zámečnické</t>
  </si>
  <si>
    <t>304</t>
  </si>
  <si>
    <t>767447P01</t>
  </si>
  <si>
    <t>Z1 - D+M Ocelová zárubeň ZH 160, do cihelného zdiva, šířka obezdívky 150mm, 800x1970mm</t>
  </si>
  <si>
    <t>323339017</t>
  </si>
  <si>
    <t>"kompletní specifikace viz výpis zárubní"</t>
  </si>
  <si>
    <t>305</t>
  </si>
  <si>
    <t>767447P02</t>
  </si>
  <si>
    <t>Z10 - D+M Ocelová zárubeň ZH 160, do cihelného zdiva, šířka obezdívky 150mm, 1600x1970mm</t>
  </si>
  <si>
    <t>-576960097</t>
  </si>
  <si>
    <t>306</t>
  </si>
  <si>
    <t>767447P03</t>
  </si>
  <si>
    <t>Z11 - D+M Ocelová zárubeň ZH 160, do cihelného zdiva, šířka obezdívky 150mm, 800x1970mm, požární odolnost EW 15DP3+C</t>
  </si>
  <si>
    <t>729140126</t>
  </si>
  <si>
    <t>307</t>
  </si>
  <si>
    <t>767447P04</t>
  </si>
  <si>
    <t>Z12 - D+M Ocelová zárubeň ZH 160, do cihelného zdiva, šířka obezdívky 150mm, 900x1970mm</t>
  </si>
  <si>
    <t>-1043102648</t>
  </si>
  <si>
    <t>308</t>
  </si>
  <si>
    <t>767447P05</t>
  </si>
  <si>
    <t>Z2 - D+M Ocelová zárubeň ZH 160, do cihelného zdiva, šířka obezdívky 150mm, 800x1970mm, požární odolnost EW 15DP3+C</t>
  </si>
  <si>
    <t>1795957255</t>
  </si>
  <si>
    <t>309</t>
  </si>
  <si>
    <t>767447P06</t>
  </si>
  <si>
    <t>Z3 - D+M Ocelová zárubeň ZH 160, do cihelného zdiva, šířka obezdívky 150mm, 900x1970mm, požární odolnost EW 15DP3+C</t>
  </si>
  <si>
    <t>962239520</t>
  </si>
  <si>
    <t>310</t>
  </si>
  <si>
    <t>767447P07</t>
  </si>
  <si>
    <t>Z3 - D+M Ocelová zárubeň ZH 160, do cihelného zdiva, šířka obezdívky 150mm, 900x1900mm, požární odolnost EW 30DP1+C</t>
  </si>
  <si>
    <t>494159165</t>
  </si>
  <si>
    <t>311</t>
  </si>
  <si>
    <t>767447P08</t>
  </si>
  <si>
    <t>Z4 - D+M Ocelová zárubeň SH 150, do SDK příčky, šířka obezdívky 150mm, 800x1970mm</t>
  </si>
  <si>
    <t>1794733541</t>
  </si>
  <si>
    <t>312</t>
  </si>
  <si>
    <t>767447P09</t>
  </si>
  <si>
    <t>Z5 - D+M Ocelová zárubeň ZH 160, do cihelného zdiva, šířka obezdívky 150mm, 900x1970mm</t>
  </si>
  <si>
    <t>-912629610</t>
  </si>
  <si>
    <t>313</t>
  </si>
  <si>
    <t>767447P10</t>
  </si>
  <si>
    <t>Z6 - D+M Ocelová zárubeň ZH 160, do cihelného zdiva, šířka obezdívky 150mm, 1450x1970mm, požární odolnost EW 15DP3+C</t>
  </si>
  <si>
    <t>355481391</t>
  </si>
  <si>
    <t>314</t>
  </si>
  <si>
    <t>767447P11</t>
  </si>
  <si>
    <t>Z7 - D+M Ocelová zárubeň ZH 160, do cihelného zdiva, šířka obezdívky 150mm, 1100x1970mm, požární odolnost EW 15DP3+C</t>
  </si>
  <si>
    <t>-244193206</t>
  </si>
  <si>
    <t>315</t>
  </si>
  <si>
    <t>767447P12</t>
  </si>
  <si>
    <t>Z8 - D+M Ocelová zárubeň ZH 160, do cihelného zdiva, šířka obezdívky 150mm, 1450x1970mm</t>
  </si>
  <si>
    <t>252801766</t>
  </si>
  <si>
    <t>316</t>
  </si>
  <si>
    <t>767447P13</t>
  </si>
  <si>
    <t>Z9 - D+M Ocelová zárubeň ZH 160, do cihelného zdiva, šířka obezdívky 150mm, 800x1970mm, požární odolnost EW 15DP3+C</t>
  </si>
  <si>
    <t>721342492</t>
  </si>
  <si>
    <t>317</t>
  </si>
  <si>
    <t>767447P14</t>
  </si>
  <si>
    <t>-238481199</t>
  </si>
  <si>
    <t>318</t>
  </si>
  <si>
    <t>767447P15</t>
  </si>
  <si>
    <t>Z21 - D+M Bezobložkové stavební pouzdro pro posuvné dveře v provedení do příčky, pro dveře 800x1970mm</t>
  </si>
  <si>
    <t>1038354322</t>
  </si>
  <si>
    <t>"kompletní specifikace viz výpis zámečnických výrobků"</t>
  </si>
  <si>
    <t>319</t>
  </si>
  <si>
    <t>767447P16</t>
  </si>
  <si>
    <t>Z22 - D+M Bezobložkové stavební pouzdro pro posuvné dveře v provedení do příčky, pro dveře 900x2100mm</t>
  </si>
  <si>
    <t>1895485280</t>
  </si>
  <si>
    <t>320</t>
  </si>
  <si>
    <t>767447P17</t>
  </si>
  <si>
    <t>Z23 - D+M Dřevěné madlo zábradlí, madlo z tvrdého dřeva</t>
  </si>
  <si>
    <t>-1352308235</t>
  </si>
  <si>
    <t>6,25</t>
  </si>
  <si>
    <t>321</t>
  </si>
  <si>
    <t>767447P18</t>
  </si>
  <si>
    <t>Z24 - D+M Dřevěné madlo zábradlí, madlo z tvrdého dřeva</t>
  </si>
  <si>
    <t>192713166</t>
  </si>
  <si>
    <t>5,2</t>
  </si>
  <si>
    <t>322</t>
  </si>
  <si>
    <t>767447P19</t>
  </si>
  <si>
    <t>Z25 - D+M Zábradlí u oken, 1700x850mm, materiál trubek: ocel</t>
  </si>
  <si>
    <t>-1123914738</t>
  </si>
  <si>
    <t>323</t>
  </si>
  <si>
    <t>767447P20</t>
  </si>
  <si>
    <t>Z26 - D+M Zábradlí u oken, 1700x1140mm, materiál trubek: ocel</t>
  </si>
  <si>
    <t>1851756760</t>
  </si>
  <si>
    <t>324</t>
  </si>
  <si>
    <t>767447P21</t>
  </si>
  <si>
    <t>Z27 - D+M Plně zatemňující screenová roleta na okna, šířka 1300mm, výška zatemnění 2400mm, roletová látka - skelné vlákno potažené PVC vrstvou</t>
  </si>
  <si>
    <t>1605978869</t>
  </si>
  <si>
    <t>325</t>
  </si>
  <si>
    <t>767447P22</t>
  </si>
  <si>
    <t>Z28 - D+M Dělící roleta, š. 4500mm, délka výsuvu 4000mm, ocelová lisovaná pozinkovaný navíjeci trubka prům. 78mm, látka polyester</t>
  </si>
  <si>
    <t>-1911007141</t>
  </si>
  <si>
    <t>326</t>
  </si>
  <si>
    <t>767447P23</t>
  </si>
  <si>
    <t>Z29 - D+M Sklopné madlo k WC, s nožkou, délky 800mm, ocelová trubka prům. 32mm</t>
  </si>
  <si>
    <t>-1364456990</t>
  </si>
  <si>
    <t>327</t>
  </si>
  <si>
    <t>767447P24</t>
  </si>
  <si>
    <t>Z30 - D+M Pevné madlo délky 900mm, výška 700mm, ocelová trubka prům. 32mm</t>
  </si>
  <si>
    <t>1005845409</t>
  </si>
  <si>
    <t>328</t>
  </si>
  <si>
    <t>767447P25</t>
  </si>
  <si>
    <t>Z31 - D+M Pevné madlo délky 450mm, ocelová trubka prům. 32mm</t>
  </si>
  <si>
    <t>510082085</t>
  </si>
  <si>
    <t>329</t>
  </si>
  <si>
    <t>767447P26</t>
  </si>
  <si>
    <t>Z32 - D+M Dřevěné madlo zábradlí, madlo z tvrdého dřeva</t>
  </si>
  <si>
    <t>1932301805</t>
  </si>
  <si>
    <t>330</t>
  </si>
  <si>
    <t>767447P27</t>
  </si>
  <si>
    <t>Z33 - D+M Dřevěné madlo zábradlí, madlo z tvrdého dřeva</t>
  </si>
  <si>
    <t>-553396545</t>
  </si>
  <si>
    <t>331</t>
  </si>
  <si>
    <t>767447P28</t>
  </si>
  <si>
    <t>Z34 - D+M Čistící zóna 2,05 x 3,50m, výška 10mm, AL profily šířky 27mm spojené nerezovým lankem a odděleny pryžovými mezikroužky</t>
  </si>
  <si>
    <t>-1877011512</t>
  </si>
  <si>
    <t>332</t>
  </si>
  <si>
    <t>767447P29</t>
  </si>
  <si>
    <t>Z35 - D+M Čistící zóna 2,45 x 3,50m, výška 9mm, rohož kobercového typu z antistatického polyamidového vlákna</t>
  </si>
  <si>
    <t>424226414</t>
  </si>
  <si>
    <t>333</t>
  </si>
  <si>
    <t>767447P30</t>
  </si>
  <si>
    <t>Z36 - D+M Dělící příčka z pletiva s brankou z pletiva, 2300x2000mm, branka 800x1900mm, rám z trubek prům. 32/2mm, ocelové pozinkované pletivo, 1ks</t>
  </si>
  <si>
    <t>1333172227</t>
  </si>
  <si>
    <t>4,6</t>
  </si>
  <si>
    <t>334</t>
  </si>
  <si>
    <t>767447P31</t>
  </si>
  <si>
    <t>Z37 - D+M Dveřní samozavírač</t>
  </si>
  <si>
    <t>1233539944</t>
  </si>
  <si>
    <t>335</t>
  </si>
  <si>
    <t>767447P32</t>
  </si>
  <si>
    <t>Z38 - D+M Dilatační profil, provedení podlaha stěna a podlaha podlaha</t>
  </si>
  <si>
    <t>1984820370</t>
  </si>
  <si>
    <t>2,05</t>
  </si>
  <si>
    <t>336</t>
  </si>
  <si>
    <t>767447P33</t>
  </si>
  <si>
    <t>Z39 - D+M Dilatační profil, provedení podlaha stěna a podlaha podlaha</t>
  </si>
  <si>
    <t>-1674844315</t>
  </si>
  <si>
    <t>337</t>
  </si>
  <si>
    <t>767447P34</t>
  </si>
  <si>
    <t>Z40 - D+M Dilatační profil, provedení podlaha podlaha</t>
  </si>
  <si>
    <t>1185578271</t>
  </si>
  <si>
    <t>2,5</t>
  </si>
  <si>
    <t>338</t>
  </si>
  <si>
    <t>767447P35</t>
  </si>
  <si>
    <t>Z41 - D+M Revizní dvířka v podhledu 600x600mm, pevný vnější hliníkový rám</t>
  </si>
  <si>
    <t>-813783528</t>
  </si>
  <si>
    <t>339</t>
  </si>
  <si>
    <t>767447P36</t>
  </si>
  <si>
    <t>Z42 - D+M Dřevěné madlo zábradlí, madlo z tvrdého dřeva, 1ks</t>
  </si>
  <si>
    <t>-723840770</t>
  </si>
  <si>
    <t>340</t>
  </si>
  <si>
    <t>767447P37</t>
  </si>
  <si>
    <t>Z43 - D+M Revizní dvířka do sádrokartonové příčky, 600x600mm, požární odolnost EI30, kovový rámeček</t>
  </si>
  <si>
    <t>-1211135885</t>
  </si>
  <si>
    <t>341</t>
  </si>
  <si>
    <t>767447P38</t>
  </si>
  <si>
    <t>Z44 - D+M Madlo průměr 50mm, nerezový profil s prostorem pro vložení 15mm širokého led pásku, 1ks</t>
  </si>
  <si>
    <t>-1428464079</t>
  </si>
  <si>
    <t>342</t>
  </si>
  <si>
    <t>767015R00</t>
  </si>
  <si>
    <t>Dodávka a pokládka podlah z protiskluzného plechu tl. 5 mm</t>
  </si>
  <si>
    <t>-1638532647</t>
  </si>
  <si>
    <t>Poznámka k položce:
V jednotkové ceně obsažena povrchová úprava dle specifikace PD a TZ</t>
  </si>
  <si>
    <t>"NP1-1.NP" 6,5</t>
  </si>
  <si>
    <t>"NP1-2.NP" 6,8</t>
  </si>
  <si>
    <t>343</t>
  </si>
  <si>
    <t>767132R11</t>
  </si>
  <si>
    <t>Demontáž příček a konstrukcí montovaných</t>
  </si>
  <si>
    <t>1722689847</t>
  </si>
  <si>
    <t>2,0*(3,85+3,85)</t>
  </si>
  <si>
    <t>4,82*(6,5+2,43+1,53+4,72)</t>
  </si>
  <si>
    <t>344</t>
  </si>
  <si>
    <t>767300R02</t>
  </si>
  <si>
    <t>D+M ocelových a zámečnických prvků - konstrukční ocel S235 - (dodávka, výroba, přesuny, osazení, kotvení (kotevních prvků), povrchová úprava)</t>
  </si>
  <si>
    <t>1387892646</t>
  </si>
  <si>
    <t>"viz D.1.2c-01" 1830,0</t>
  </si>
  <si>
    <t>"viz D.1.2c-02" 1160,0</t>
  </si>
  <si>
    <t>"viz D.1.2c-03" 7200,0</t>
  </si>
  <si>
    <t>"viz D.1.2c-04" 1030,0</t>
  </si>
  <si>
    <t>"viz D.1.2c-05" 12230,0</t>
  </si>
  <si>
    <t>"ostatní drobné prvky" 250,0</t>
  </si>
  <si>
    <t>"ztratné, související materiály a prvky" 0,15*23700,0</t>
  </si>
  <si>
    <t>345</t>
  </si>
  <si>
    <t>767300R03</t>
  </si>
  <si>
    <t>-745615863</t>
  </si>
  <si>
    <t>"viz D.1.2c-10" 7900,0</t>
  </si>
  <si>
    <t>"viz D.1.1b-06" 360,0</t>
  </si>
  <si>
    <t>"ostatní drobné prvky" 150,0</t>
  </si>
  <si>
    <t>"ztratné, související materiály a prvky" 0,15*8410,0</t>
  </si>
  <si>
    <t>346</t>
  </si>
  <si>
    <t>767300R04</t>
  </si>
  <si>
    <t>D+M ocelových a zámečnických prvků - nerez - (dodávka, výroba, přesuny, osazení, kotvení (kotevních prvků)</t>
  </si>
  <si>
    <t>-196465862</t>
  </si>
  <si>
    <t>"viz D.1.2c-05" 540,0</t>
  </si>
  <si>
    <t>"ztratné, související materiály a prvky" 0,15*540,0</t>
  </si>
  <si>
    <t>347</t>
  </si>
  <si>
    <t>767300R05</t>
  </si>
  <si>
    <t>D+M ocelových a zámečnických prvků - (dodávka, výroba, přesuny, osazení)</t>
  </si>
  <si>
    <t>525980301</t>
  </si>
  <si>
    <t>"viz v.č. zakázka č. 3051-D.1.2c - 08, detaily,TZ"</t>
  </si>
  <si>
    <t>"smykové kotvení" (0,8*12*13,4)+(0,5*48*1,0)</t>
  </si>
  <si>
    <t>"zabudované prvky" 370,0</t>
  </si>
  <si>
    <t>"ztratné" 0,1*522,64</t>
  </si>
  <si>
    <t>348</t>
  </si>
  <si>
    <t>767300R11</t>
  </si>
  <si>
    <t xml:space="preserve">D+M opláštění vč. prosklených ploch včetně doplňkových prvků - PS1 </t>
  </si>
  <si>
    <t>1125020171</t>
  </si>
  <si>
    <t xml:space="preserve">Poznámka k položce:
9) Sendvičové stěnové panely opláštění
Tepelně izolační panel s jádrem z minerální vlny určeným pro obvodové stěny nebo vnitřní příčky. Izolační jádro panelu minerální vata. Povrch panelů tvoří žárově pozinkované plechy třídy oceli S280 GD s celkovou hmotností zinku 275 g/m2; vnitřní plech tloušťky 0,5 mm s povrchovou úpravou polyesterovým lakem nominální tloušťky min. 15 ?m (PES15, vnější plech tloušťky 0,6 mm s povrchovou úpravou polyesterovým lakem nominální tloušťky min. 25 ?m (PES25). Reakce na oheň A2s1, d0 dle EN 135011. Vnější profilace F (hladká).
Stěnové panely opláštění výtahové šachty tl. 60 mm: vnitřní i vnější povrch odstín červená. Vážená vzduchová neprůzvučnost Rw=31dB. Hmotnost 17,27 kg/m2. Součinitel prostupu tepla U=0,7 W/(m2K) dle EN14509.
Stěnové panely opláštění pavlače tl. 200 mm: vnitřní i vnější povrch odstín červená. Vážená vzduchová neprůzvučnost Rw=32dB. Hmotnost 32,08 kg/m2. Součinitel prostupu tepla U=0,21 W/(m2K) dle EN14509.
Stěnové panely opláštění vstupů do výtahu tl. 80 mm: vnitřní povrch odstín RAL 9002 šedobílá , vnější povrch odstín červená. Vážená vzduchová neprůzvučnost Rw=31dB. Hmotnost 19,67 kg/m2. Součinitel prostupu tepla U=0,53 W/(m2K) dle EN14509.
</t>
  </si>
  <si>
    <t>189,5</t>
  </si>
  <si>
    <t>349</t>
  </si>
  <si>
    <t>767300R12</t>
  </si>
  <si>
    <t>D+M opláštění včetně doplňkových prvků - PS2</t>
  </si>
  <si>
    <t>1286889033</t>
  </si>
  <si>
    <t>98,5</t>
  </si>
  <si>
    <t>350</t>
  </si>
  <si>
    <t>767300R13</t>
  </si>
  <si>
    <t>D+M opláštění včetně doplňkových prvků - PS3</t>
  </si>
  <si>
    <t>-585198484</t>
  </si>
  <si>
    <t>20,0</t>
  </si>
  <si>
    <t>351</t>
  </si>
  <si>
    <t>767300R14</t>
  </si>
  <si>
    <t xml:space="preserve">D+M prosklená pavlač </t>
  </si>
  <si>
    <t>-580352139</t>
  </si>
  <si>
    <t>6,85*31</t>
  </si>
  <si>
    <t>352</t>
  </si>
  <si>
    <t>767996702</t>
  </si>
  <si>
    <t>Demontáž atypických zámečnických konstrukcí a prvků řezáním / rozebráním hmotnosti jednotlivých dílů do 100 kg</t>
  </si>
  <si>
    <t>-946621413</t>
  </si>
  <si>
    <t>330,0+850,0+1800,0</t>
  </si>
  <si>
    <t>353</t>
  </si>
  <si>
    <t>998767203</t>
  </si>
  <si>
    <t>Přesun hmot procentní pro zámečnické konstrukce v objektech v do 24 m</t>
  </si>
  <si>
    <t>-446578836</t>
  </si>
  <si>
    <t>771</t>
  </si>
  <si>
    <t>Podlahy z dlaždic</t>
  </si>
  <si>
    <t>354</t>
  </si>
  <si>
    <t>7715741R1</t>
  </si>
  <si>
    <t xml:space="preserve">Montáž podlah keramických hladkých a protiskluzných lepených flexibilním lepidlem </t>
  </si>
  <si>
    <t>483573654</t>
  </si>
  <si>
    <t>-pokládka keramické dlažby vč. dodávky lepícího tmelu a spárovací hmoty</t>
  </si>
  <si>
    <t>-lepení keramického soklu vč. dodávky lepícího tmelu v = do 125 mm a spárovací hmoty</t>
  </si>
  <si>
    <t>355</t>
  </si>
  <si>
    <t>597610002</t>
  </si>
  <si>
    <t xml:space="preserve">dodávka keramické dlažby tl. min 8 mm (protiskluznost Rx - dle specifikace místností), vč. soklů, souvisejících lišt, příslušenství - dle specifikace PD a TZ </t>
  </si>
  <si>
    <t>901598762</t>
  </si>
  <si>
    <t>356</t>
  </si>
  <si>
    <t>771579196</t>
  </si>
  <si>
    <t xml:space="preserve">Příplatek k montáž podlah keramických za spárování tmelem </t>
  </si>
  <si>
    <t>-2034105333</t>
  </si>
  <si>
    <t>357</t>
  </si>
  <si>
    <t>771591111</t>
  </si>
  <si>
    <t>Podlahy penetrace podkladu</t>
  </si>
  <si>
    <t>-136330689</t>
  </si>
  <si>
    <t>358</t>
  </si>
  <si>
    <t>771990112</t>
  </si>
  <si>
    <t>Vyrovnání podkladu samonivelační stěrkou tl 4 mm pevnosti 30 Mpa</t>
  </si>
  <si>
    <t>308664933</t>
  </si>
  <si>
    <t>359</t>
  </si>
  <si>
    <t>998771203</t>
  </si>
  <si>
    <t>Přesun hmot procentní pro podlahy z dlaždic v objektech v do 24 m</t>
  </si>
  <si>
    <t>1535356672</t>
  </si>
  <si>
    <t>773</t>
  </si>
  <si>
    <t>Podlahy z litého teraca</t>
  </si>
  <si>
    <t>360</t>
  </si>
  <si>
    <t>773211211</t>
  </si>
  <si>
    <t>Obklady přírodním litým teracem stupňů rovných</t>
  </si>
  <si>
    <t>-138436337</t>
  </si>
  <si>
    <t xml:space="preserve">"NP12-1/2.NP" </t>
  </si>
  <si>
    <t>(0,45*1,98*32)+(0,45*1,8*32)</t>
  </si>
  <si>
    <t>(0,45*1,96*32)+(0,45*1,8*32)</t>
  </si>
  <si>
    <t>361</t>
  </si>
  <si>
    <t>773221211</t>
  </si>
  <si>
    <t>Obklady barevným litým teracem stupňů rovných</t>
  </si>
  <si>
    <t>-2080379936</t>
  </si>
  <si>
    <t>362</t>
  </si>
  <si>
    <t>773511361</t>
  </si>
  <si>
    <t>Podlahy z přírodního litého teraca zřízení podlahy prosté tl 30 mm</t>
  </si>
  <si>
    <t>-568616973</t>
  </si>
  <si>
    <t xml:space="preserve">"NP10-1-2.NP" </t>
  </si>
  <si>
    <t>(4,46*2,035)+17+(3,99*2,24)</t>
  </si>
  <si>
    <t>(4,45*2,035)+(3,99*2,24)</t>
  </si>
  <si>
    <t>363</t>
  </si>
  <si>
    <t>583461220</t>
  </si>
  <si>
    <t>drť vápencová bílá frakce 2,0-4 bal. 25 kg</t>
  </si>
  <si>
    <t>-1036919223</t>
  </si>
  <si>
    <t>Poznámka k položce:
Drť je balena v PE pytlích po 25kg, uložené na paletách á 40ks = 1000kg</t>
  </si>
  <si>
    <t>53,007*0,06 'Přepočtené koeficientem množství</t>
  </si>
  <si>
    <t>364</t>
  </si>
  <si>
    <t>773901112</t>
  </si>
  <si>
    <t>Strojní broušení povrchu litého teraca</t>
  </si>
  <si>
    <t>1052015369</t>
  </si>
  <si>
    <t xml:space="preserve">Poznámka k položce:
Specifikace - tl. broušení = 8 mm </t>
  </si>
  <si>
    <t>"BP1-1-3.NP" (62,8+118,5)+(70,2+114,2)+(25,1+62,8+35,8+32,5)</t>
  </si>
  <si>
    <t>365</t>
  </si>
  <si>
    <t>773901112.1</t>
  </si>
  <si>
    <t>-1717210701</t>
  </si>
  <si>
    <t xml:space="preserve">Poznámka k položce:
Specifikace - tl. broušení = 5 mm </t>
  </si>
  <si>
    <t>"BP2-1-3.NP" (182,075+202,9+111,198)</t>
  </si>
  <si>
    <t>"ostatní plochy" 23,3</t>
  </si>
  <si>
    <t>366</t>
  </si>
  <si>
    <t>773901112.2</t>
  </si>
  <si>
    <t>595192811</t>
  </si>
  <si>
    <t xml:space="preserve">Poznámka k položce:
Specifikace - tl. broušení = 1 mm </t>
  </si>
  <si>
    <t>"BP3-1-3.NP" 56,7+59,4</t>
  </si>
  <si>
    <t>367</t>
  </si>
  <si>
    <t>998773203</t>
  </si>
  <si>
    <t>Přesun hmot procentní pro podlahy teracové lité v objektech v do 24 m</t>
  </si>
  <si>
    <t>-1902729677</t>
  </si>
  <si>
    <t>775</t>
  </si>
  <si>
    <t>Podlahy skládané</t>
  </si>
  <si>
    <t>368</t>
  </si>
  <si>
    <t>775511830</t>
  </si>
  <si>
    <t>Demontáž podlah vlysových přibíjených bez lišt</t>
  </si>
  <si>
    <t>-1285204783</t>
  </si>
  <si>
    <t>369</t>
  </si>
  <si>
    <t>775591191</t>
  </si>
  <si>
    <t xml:space="preserve">Montáž podložky vyrovnávací a tlumící </t>
  </si>
  <si>
    <t>-652218854</t>
  </si>
  <si>
    <t>370</t>
  </si>
  <si>
    <t>611553500</t>
  </si>
  <si>
    <t>podložka pěnová 2 mm</t>
  </si>
  <si>
    <t>1479611888</t>
  </si>
  <si>
    <t>13,3*1,1 'Přepočtené koeficientem množství</t>
  </si>
  <si>
    <t>371</t>
  </si>
  <si>
    <t>998775203</t>
  </si>
  <si>
    <t>Přesun hmot procentní pro podlahy dřevěné v objektech v do 24 m</t>
  </si>
  <si>
    <t>439291696</t>
  </si>
  <si>
    <t>776</t>
  </si>
  <si>
    <t>Podlahy povlakové</t>
  </si>
  <si>
    <t>372</t>
  </si>
  <si>
    <t>776141124</t>
  </si>
  <si>
    <t>Vyrovnání podkladu povlakových podlah stěrkou pevnosti 30 MPa tl 10 mm</t>
  </si>
  <si>
    <t>679208400</t>
  </si>
  <si>
    <t>(21,634+921,588)</t>
  </si>
  <si>
    <t>373</t>
  </si>
  <si>
    <t>776201811</t>
  </si>
  <si>
    <t>Demontáž lepených povlakových podlah bez podložky ručně</t>
  </si>
  <si>
    <t>-1962521410</t>
  </si>
  <si>
    <t>Poznámka k položce:
V jednotkové ceně zahrnuty náklady na demontáže souvisejících obvodových soklů.</t>
  </si>
  <si>
    <t>"BP6-1-3.NP" 45,002</t>
  </si>
  <si>
    <t>"BP7-1-3.NP" 31,55</t>
  </si>
  <si>
    <t>"BP8-1-3.NP" 22,9</t>
  </si>
  <si>
    <t>"ostatní plochy" 15,8</t>
  </si>
  <si>
    <t>374</t>
  </si>
  <si>
    <t>776211111</t>
  </si>
  <si>
    <t>Lepení textilních pásů</t>
  </si>
  <si>
    <t>-461556420</t>
  </si>
  <si>
    <t>Poznámka k položce:
V jednotkové ceně zahrnuty náklady na montáže obvodových soklů, příslušných liš a profilů.</t>
  </si>
  <si>
    <t>375</t>
  </si>
  <si>
    <t>697510R00</t>
  </si>
  <si>
    <t>koberec tl. 5 mm vč. soklů, souvisejících lišt a profilů - specifikace dle PD a  TZ</t>
  </si>
  <si>
    <t>-457515973</t>
  </si>
  <si>
    <t>376</t>
  </si>
  <si>
    <t>776221111</t>
  </si>
  <si>
    <t>Lepení pásů z PVC standardním lepidlem</t>
  </si>
  <si>
    <t>-1896470938</t>
  </si>
  <si>
    <t>"NP3-3.NP" 99,99</t>
  </si>
  <si>
    <t>"NP8-1-3.NP" 495,57</t>
  </si>
  <si>
    <t>377</t>
  </si>
  <si>
    <t>284122R00</t>
  </si>
  <si>
    <t>podlahovina povlaková PVC tl. 2 mm - vč. soklů, příslušných lišt a profilů - specifikace dle PD a TZ</t>
  </si>
  <si>
    <t>1234386837</t>
  </si>
  <si>
    <t xml:space="preserve">Poznámka k položce:
Podlahová krytina - PVC, např. Tarkett IQ Granit
Extrémně trvanlivá, na údržbu nenáročná podlahová krytina z homogenního vinylu, vysoké kvality a povrchem tvrzeným ochrannou vrstvou IQ PUR, určená pro komerční prostory. Jedná se o homogenní vinylovou podlahovinu vysoké kvality s obsahem vinylu (min. 45% váhy), to umožňuje vytahování do soklu přímo z podlahy bez sváru podél stěn. Povrch musí být tvrzen ochrannou vrstvou IQ PUR již z výroby, tato vrstva chrání materiál před zvýšeným ulpíváním nečistot a díky této úpravě není potřeba na údržbu používat leštící pastu a vosky. Povrch je možné renovovat suchým kartáčováním červenou poduškou. Podlahovina je klasifikována dle normy zátěže EN 685 jako třída 34/43, celková tloušťka 2,0 mm a váha 2800 g/m2. Dále podlahovina musí splňovat parametry třídy otěru T ? 2 mm3, zbytkový otlak dle normy EN 433 v hodnotě 0,10 mm a dle normy EN 425 je vhodná na židle s pojezdovými kolečky. Rozměrová stálost dle normy EN 434 splňující hodnoty ? 0,40% reakce na požár v hodnotách dle normy  EN ISO 13501-1 vyhovující Třídě Bfl s1., sklon ke vzniku statické elektřiny dle normy EN 1815 v hodnotě &lt; 2 kV. Kročejový útlum je dle normy EN ISO 717/2 ?Lw: + 4dB. Materiál musí mít barevnou stálost vyhovující normě EN ISO 105-B02 s výsledkem ? 6 a dobrou odolnost proti chemikáliím dle normy EN 423. Odolnost proti bakteriím dle ISO 846, část C - nepodporuje růst bakterií a dále má atesty pro čisté prostory dle ASTM F51/00 s výsledkem - třída A a ISO 14644-1 třída 4. Protiskluznost materiálu dle normy EN 13893 s výsledkem ? 0,5. Materiál neobsahuje žádné ftaláty. Může být položen na podlahové vytápění do teploty 27°C.
</t>
  </si>
  <si>
    <t>378</t>
  </si>
  <si>
    <t>776223111</t>
  </si>
  <si>
    <t>Spoj povlakových podlahovin z PVC svařováním za tepla</t>
  </si>
  <si>
    <t>596514770</t>
  </si>
  <si>
    <t>379</t>
  </si>
  <si>
    <t>998776203</t>
  </si>
  <si>
    <t>Přesun hmot procentní pro podlahy povlakové v objektech v do 24 m</t>
  </si>
  <si>
    <t>-30062195</t>
  </si>
  <si>
    <t>777</t>
  </si>
  <si>
    <t>Podlahy lité</t>
  </si>
  <si>
    <t>380</t>
  </si>
  <si>
    <t>777530R02</t>
  </si>
  <si>
    <t>Podlahy ze stěrkového systému tl min 2 mm</t>
  </si>
  <si>
    <t>2051066313</t>
  </si>
  <si>
    <t>Poznámka k položce:
KOMPLETNÍ SYSTÉMOVÉ ŘEŠENÍ VČ. SOKLŮ, DETAILŮ A PŘÍSLUŠENSTVÍ.</t>
  </si>
  <si>
    <t>"NP17" 3,0</t>
  </si>
  <si>
    <t>"sokl a ostatní" 0,15*61,7</t>
  </si>
  <si>
    <t>381</t>
  </si>
  <si>
    <t>998777203</t>
  </si>
  <si>
    <t>Přesun hmot procentní pro podlahy lité v objektech v do 24 m</t>
  </si>
  <si>
    <t>-1030435753</t>
  </si>
  <si>
    <t>781</t>
  </si>
  <si>
    <t>Dokončovací práce - obklady</t>
  </si>
  <si>
    <t>382</t>
  </si>
  <si>
    <t>7814141R2</t>
  </si>
  <si>
    <t>Montáž vnitřních obkladaček stěn pravoúhlých lepených flexibilním lepidlem, vč. příslušných listel, příslušenství, doplňků</t>
  </si>
  <si>
    <t>1632105667</t>
  </si>
  <si>
    <t>-kompletní pokládka obkladů vč. dodávky lepícího tmelu a spárovací hmoty</t>
  </si>
  <si>
    <t xml:space="preserve">"1-3.NP - v = 2000 mm" </t>
  </si>
  <si>
    <t>2,0*(7,8+10,42+7,68+10,42+9,64)</t>
  </si>
  <si>
    <t>383</t>
  </si>
  <si>
    <t>597611200</t>
  </si>
  <si>
    <t>obklady keramické , vč. příslušných listel (15% plochy), doplňků, příslušenství - specifikace dle PD, TZ</t>
  </si>
  <si>
    <t>6067723</t>
  </si>
  <si>
    <t>384</t>
  </si>
  <si>
    <t>781469196</t>
  </si>
  <si>
    <t xml:space="preserve">Příplatek k montáži obkladů vnitřních stěn za spárování </t>
  </si>
  <si>
    <t>319954051</t>
  </si>
  <si>
    <t>385</t>
  </si>
  <si>
    <t>781494515</t>
  </si>
  <si>
    <t>Plastové profily ukončovací, lišty rohové na flexibilní lepidlo - množství vztaženo na plochu obkladů</t>
  </si>
  <si>
    <t>-11232044</t>
  </si>
  <si>
    <t>386</t>
  </si>
  <si>
    <t>781495111</t>
  </si>
  <si>
    <t>Penetrace podkladu vnitřních obkladů</t>
  </si>
  <si>
    <t>-666692005</t>
  </si>
  <si>
    <t>387</t>
  </si>
  <si>
    <t>781495115</t>
  </si>
  <si>
    <t>Spárování obkladu silikonem</t>
  </si>
  <si>
    <t>-7268576</t>
  </si>
  <si>
    <t>388</t>
  </si>
  <si>
    <t>998781203</t>
  </si>
  <si>
    <t>Přesun hmot procentní pro obklady keramické v objektech v do 24 m</t>
  </si>
  <si>
    <t>-865040467</t>
  </si>
  <si>
    <t>783</t>
  </si>
  <si>
    <t>Dokončovací práce - nátěry</t>
  </si>
  <si>
    <t>389</t>
  </si>
  <si>
    <t>783801812</t>
  </si>
  <si>
    <t>Odstranění nátěrů z omítek stěn oškrabáním s obroušením</t>
  </si>
  <si>
    <t>-1326369020</t>
  </si>
  <si>
    <t>"olejové vrstvy" 1,5*(159+183,6+93,5)</t>
  </si>
  <si>
    <t>784</t>
  </si>
  <si>
    <t>Dokončovací práce - malby a tapety</t>
  </si>
  <si>
    <t>390</t>
  </si>
  <si>
    <t>784121003</t>
  </si>
  <si>
    <t>Oškrabání malby v mísnostech výšky do 5,00 m</t>
  </si>
  <si>
    <t>1810337072</t>
  </si>
  <si>
    <t>391</t>
  </si>
  <si>
    <t>784221103</t>
  </si>
  <si>
    <t>Dvojnásobné bílé malby  ze směsí za sucha dobře otěruvzdorných v místnostech do 5,00 m</t>
  </si>
  <si>
    <t>-1224125000</t>
  </si>
  <si>
    <t>Práce a dodávky M</t>
  </si>
  <si>
    <t>33-M</t>
  </si>
  <si>
    <t>Montáže dopr.zaříz.,sklad. zař. a váh</t>
  </si>
  <si>
    <t>392</t>
  </si>
  <si>
    <t>330030R00</t>
  </si>
  <si>
    <t>Dodávka a montáž výtahu vč. uvedení do provozu</t>
  </si>
  <si>
    <t>-986775863</t>
  </si>
  <si>
    <t xml:space="preserve">Poznámka k položce:
Základní parametry:
D.3.v Výtah
Řešení výtahu respektuje Nařízení vlády č. 27/2003Sb. a 176/2008Sb. v platném znění,  evropskou normu ČSN EN 81-1 a  výtah svým provedením a výbavou rovněž splňuje technické požadavky pro užívání osobami s omezenou schopností pohybu a orientace podle Vyhlášky č. 398/2009 Sb. v platném znění.       
Počet stanic:        4
Dopravní zdvih:   cca 11,2 m  (výška)
Nosnost / Počet osob:  1000 kg / 13 osob
Jmenovitá dopravní rychlost:  1 m.s-1
Vnitřní rozměr kabiny: 1500 x 1500 mm
Čisté vnitřní rozměry šachty:  2510 x 1950 mm  (šířka x hloubka)
Horní část šachty:  min. 3700 mm  ( výška od úrovně nejvyšší stanice do stropu šachty)
Prohlubeň:  min. 1250 mm  (výška od úrovně nejnižší stanice na dno šachty)
Provedení šachty - materiál:   ocelová konstrukce
Poloha strojovny:  bez strojovny - výtahový stroj umístěn v horní části šachty. Rozvaděč a hlavní vypínač ve skříni vedle dveří v 2.NP
Pohon: elektrický bezpřevodový stroj řízený frekvenčním měničem a encoderem otáček
Řízení: mikroprocesorový řídící systém, jednosměrné sběrné směrem dolů
Signalizace v kabině: digitální signalizace polohy a směru jízdy kabiny
Signalizace ve stanicích: digitální signalizace polohy a směru jízdy kabiny, LCD panel, ve všech stanicích
Typ a světlé rozměry šachetních dveří: automatické 2-panelové teleskopické 900 x 2000 mm  (šířka x výška), provedení strukturovaný komaxit v odstínu RAL
</t>
  </si>
  <si>
    <t>"viz v.č. zakázka č. 3051-D.1.1b-08/20, detaily,TZ" 1,0</t>
  </si>
  <si>
    <t>OST</t>
  </si>
  <si>
    <t>Ostatní</t>
  </si>
  <si>
    <t>393</t>
  </si>
  <si>
    <t>OST-01-R01</t>
  </si>
  <si>
    <t>Dodávka a umístění PHP práškový 21A - viz PBŘ</t>
  </si>
  <si>
    <t>512</t>
  </si>
  <si>
    <t>166104155</t>
  </si>
  <si>
    <t>394</t>
  </si>
  <si>
    <t>OST-01-R02</t>
  </si>
  <si>
    <t>Dodávka a umístění PHP CO2 55B - viz PBŘ</t>
  </si>
  <si>
    <t>-4022087</t>
  </si>
  <si>
    <t>395</t>
  </si>
  <si>
    <t>OST-01-R03</t>
  </si>
  <si>
    <t>Dodávka a umístění značek "únikových cest"</t>
  </si>
  <si>
    <t>1610681325</t>
  </si>
  <si>
    <t>OST1</t>
  </si>
  <si>
    <t>Doplnění / úprava soupisu _ viz DI (1)</t>
  </si>
  <si>
    <t>396</t>
  </si>
  <si>
    <t>183403153</t>
  </si>
  <si>
    <t>Obdělání půdy hrabáním v rovině a svahu do 1:5</t>
  </si>
  <si>
    <t>CS ÚRS 2017 01</t>
  </si>
  <si>
    <t>-112190527</t>
  </si>
  <si>
    <t>397</t>
  </si>
  <si>
    <t>183403161</t>
  </si>
  <si>
    <t>Obdělání půdy válením v rovině a svahu do 1:5</t>
  </si>
  <si>
    <t>-2030319124</t>
  </si>
  <si>
    <t>398</t>
  </si>
  <si>
    <t>183403371</t>
  </si>
  <si>
    <t>Obdělání půdy dusáním ve svahu do 1:1</t>
  </si>
  <si>
    <t>1627544868</t>
  </si>
  <si>
    <t>399</t>
  </si>
  <si>
    <t>181111111</t>
  </si>
  <si>
    <t>Plošná úprava terénu do 500 m2 zemina tř 1 až 4 nerovnosti do 100 mm v rovinně a svahu do 1:5</t>
  </si>
  <si>
    <t>-504027092</t>
  </si>
  <si>
    <t>400</t>
  </si>
  <si>
    <t>784181101</t>
  </si>
  <si>
    <t>Základní akrylátová jednonásobná penetrace podkladu v místnostech výšky do 3,80m</t>
  </si>
  <si>
    <t>-151326724</t>
  </si>
  <si>
    <t>401</t>
  </si>
  <si>
    <t>-1357050140</t>
  </si>
  <si>
    <t>"viz D.1.2c-08_HI vana_nerez 1.4541" 32,5*24,0</t>
  </si>
  <si>
    <t>"ztratné, související materiály a prvky" 0,1*780,0</t>
  </si>
  <si>
    <t>402</t>
  </si>
  <si>
    <t>767400R01</t>
  </si>
  <si>
    <t xml:space="preserve">D+M střešních sendvičových panelů _ (povrch z ocelového plechu a výplní z minerální vaty) _ tl. 200 _ skldba a prvek "PT1" </t>
  </si>
  <si>
    <t>-1203430690</t>
  </si>
  <si>
    <t>Poznámka k položce:
V jednotkové ceně zahrnuty náklady na :
-výrobu
-kompletní přesuny
-zdvihací technika + montáž vč. kotevních prvků
-----------------------------------------------------------</t>
  </si>
  <si>
    <t>"kompletní provedení dle specifikace PD a TZ vč. všech přímo souvisejících prací a dodávek</t>
  </si>
  <si>
    <t>4,0</t>
  </si>
  <si>
    <t>403</t>
  </si>
  <si>
    <t>767400R02</t>
  </si>
  <si>
    <t xml:space="preserve">D+M střešních sendvičových panelů _ (povrch z ocelového plechu a výplní z minerální vaty) _ tl. 120 _ skldba a prvek "PT2" </t>
  </si>
  <si>
    <t>-361665548</t>
  </si>
  <si>
    <t>4,87</t>
  </si>
  <si>
    <t>404</t>
  </si>
  <si>
    <t>766015R01</t>
  </si>
  <si>
    <t>Dodávka a montáž "označení dveří" _ nové i stávající dveře budou opatřeny samolepícím štítkem s popisem v Braillově písmu (číslo a účel místnosti)</t>
  </si>
  <si>
    <t>-2038739098</t>
  </si>
  <si>
    <t>D.1.2 - Stavebně konstrukční řešení</t>
  </si>
  <si>
    <t>100100</t>
  </si>
  <si>
    <t>Stavebně konstrukční řešení - NENACEŇOVAT - SOUČÁST D.1.1.</t>
  </si>
  <si>
    <t>-1619422195</t>
  </si>
  <si>
    <t>D.1.4 - Technika prostředí staveb</t>
  </si>
  <si>
    <t>Soupis:</t>
  </si>
  <si>
    <t>D.1.4.1 - Vytápění</t>
  </si>
  <si>
    <t>001001</t>
  </si>
  <si>
    <t>Vytápění - viz samostatný soupis prací</t>
  </si>
  <si>
    <t>-2116771625</t>
  </si>
  <si>
    <t>D.1.4.2 - Zdravotně technické instalace</t>
  </si>
  <si>
    <t>Zdravotně technické instalace - viz samostatný soupis prací</t>
  </si>
  <si>
    <t>-559802328</t>
  </si>
  <si>
    <t>D.1.4.3 - Silnoproudá elektrotechnika a bleskosvody</t>
  </si>
  <si>
    <t>001011</t>
  </si>
  <si>
    <t>Silnoproudá elektrotechnika - viz samostatný soupis prací</t>
  </si>
  <si>
    <t>-1909485945</t>
  </si>
  <si>
    <t>D.1.4.4 - Slaboproudá zařízení</t>
  </si>
  <si>
    <t>Slaboproudá zařízení - viz samostatný soupis prací</t>
  </si>
  <si>
    <t>-771467146</t>
  </si>
  <si>
    <t>D.1.4.5 - Měření a regulace</t>
  </si>
  <si>
    <t>001021</t>
  </si>
  <si>
    <t xml:space="preserve">MaR - viz samostatný soupis prací </t>
  </si>
  <si>
    <t>701608976</t>
  </si>
  <si>
    <t>D.1.4.6 - Vzduchotechnika a ochlazování</t>
  </si>
  <si>
    <t>Vzduchotechnika, chlazení - viz samostatný soupis prací</t>
  </si>
  <si>
    <t>-761637484</t>
  </si>
  <si>
    <t>D.1.4.7 - Elektronická požární signalizace</t>
  </si>
  <si>
    <t>EPS - viz samostatný soupis prací</t>
  </si>
  <si>
    <t>1920572131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</si>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</sst>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42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51" fillId="3" borderId="0" xfId="1" applyFill="1"/>
    <xf numFmtId="0" fontId="0" fillId="3" borderId="0" xfId="0" applyFill="1"/>
    <xf numFmtId="0" fontId="14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3" fillId="0" borderId="18" xfId="0" applyNumberFormat="1" applyFont="1" applyBorder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166" fontId="33" fillId="0" borderId="0" xfId="0" applyNumberFormat="1" applyFont="1" applyBorder="1" applyAlignment="1" applyProtection="1">
      <alignment vertical="center"/>
    </xf>
    <xf numFmtId="4" fontId="33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3" fillId="0" borderId="23" xfId="0" applyNumberFormat="1" applyFont="1" applyBorder="1" applyAlignment="1" applyProtection="1">
      <alignment vertical="center"/>
    </xf>
    <xf numFmtId="4" fontId="33" fillId="0" borderId="24" xfId="0" applyNumberFormat="1" applyFont="1" applyBorder="1" applyAlignment="1" applyProtection="1">
      <alignment vertical="center"/>
    </xf>
    <xf numFmtId="166" fontId="33" fillId="0" borderId="24" xfId="0" applyNumberFormat="1" applyFont="1" applyBorder="1" applyAlignment="1" applyProtection="1">
      <alignment vertical="center"/>
    </xf>
    <xf numFmtId="4" fontId="33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4" fillId="3" borderId="0" xfId="1" applyFont="1" applyFill="1" applyAlignment="1">
      <alignment vertical="center"/>
    </xf>
    <xf numFmtId="0" fontId="5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5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6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7" fillId="0" borderId="16" xfId="0" applyNumberFormat="1" applyFont="1" applyBorder="1" applyAlignment="1" applyProtection="1"/>
    <xf numFmtId="166" fontId="37" fillId="0" borderId="17" xfId="0" applyNumberFormat="1" applyFont="1" applyBorder="1" applyAlignment="1" applyProtection="1"/>
    <xf numFmtId="4" fontId="38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4" fontId="7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9" fillId="0" borderId="0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9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42" fillId="0" borderId="0" xfId="0" applyFont="1" applyBorder="1" applyAlignment="1" applyProtection="1">
      <alignment horizontal="left" vertical="center"/>
    </xf>
    <xf numFmtId="0" fontId="42" fillId="0" borderId="0" xfId="0" applyFont="1" applyBorder="1" applyAlignment="1" applyProtection="1">
      <alignment horizontal="left" vertical="center" wrapText="1"/>
    </xf>
    <xf numFmtId="167" fontId="11" fillId="0" borderId="0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43" fillId="0" borderId="28" xfId="0" applyFont="1" applyBorder="1" applyAlignment="1" applyProtection="1">
      <alignment horizontal="center" vertical="center"/>
    </xf>
    <xf numFmtId="49" fontId="43" fillId="0" borderId="28" xfId="0" applyNumberFormat="1" applyFont="1" applyBorder="1" applyAlignment="1" applyProtection="1">
      <alignment horizontal="left" vertical="center" wrapText="1"/>
    </xf>
    <xf numFmtId="0" fontId="43" fillId="0" borderId="28" xfId="0" applyFont="1" applyBorder="1" applyAlignment="1" applyProtection="1">
      <alignment horizontal="left" vertical="center" wrapText="1"/>
    </xf>
    <xf numFmtId="0" fontId="43" fillId="0" borderId="28" xfId="0" applyFont="1" applyBorder="1" applyAlignment="1" applyProtection="1">
      <alignment horizontal="center" vertical="center" wrapText="1"/>
    </xf>
    <xf numFmtId="167" fontId="43" fillId="0" borderId="28" xfId="0" applyNumberFormat="1" applyFont="1" applyBorder="1" applyAlignment="1" applyProtection="1">
      <alignment vertical="center"/>
    </xf>
    <xf numFmtId="4" fontId="43" fillId="4" borderId="28" xfId="0" applyNumberFormat="1" applyFont="1" applyFill="1" applyBorder="1" applyAlignment="1" applyProtection="1">
      <alignment vertical="center"/>
      <protection locked="0"/>
    </xf>
    <xf numFmtId="4" fontId="43" fillId="0" borderId="28" xfId="0" applyNumberFormat="1" applyFont="1" applyBorder="1" applyAlignment="1" applyProtection="1">
      <alignment vertical="center"/>
    </xf>
    <xf numFmtId="0" fontId="43" fillId="0" borderId="5" xfId="0" applyFont="1" applyBorder="1" applyAlignment="1">
      <alignment vertical="center"/>
    </xf>
    <xf numFmtId="0" fontId="43" fillId="4" borderId="28" xfId="0" applyFont="1" applyFill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5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9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42" fillId="0" borderId="0" xfId="0" applyFont="1" applyAlignment="1" applyProtection="1">
      <alignment horizontal="left" vertical="center"/>
    </xf>
    <xf numFmtId="0" fontId="42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0" xfId="0" applyProtection="1"/>
    <xf numFmtId="0" fontId="0" fillId="0" borderId="5" xfId="0" applyBorder="1"/>
    <xf numFmtId="0" fontId="0" fillId="0" borderId="0" xfId="0" applyAlignment="1" applyProtection="1">
      <alignment vertical="top"/>
      <protection locked="0"/>
    </xf>
    <xf numFmtId="0" fontId="44" fillId="0" borderId="29" xfId="0" applyFont="1" applyBorder="1" applyAlignment="1" applyProtection="1">
      <alignment vertical="center" wrapText="1"/>
      <protection locked="0"/>
    </xf>
    <xf numFmtId="0" fontId="44" fillId="0" borderId="30" xfId="0" applyFont="1" applyBorder="1" applyAlignment="1" applyProtection="1">
      <alignment vertical="center" wrapText="1"/>
      <protection locked="0"/>
    </xf>
    <xf numFmtId="0" fontId="44" fillId="0" borderId="31" xfId="0" applyFont="1" applyBorder="1" applyAlignment="1" applyProtection="1">
      <alignment vertical="center" wrapText="1"/>
      <protection locked="0"/>
    </xf>
    <xf numFmtId="0" fontId="44" fillId="0" borderId="32" xfId="0" applyFont="1" applyBorder="1" applyAlignment="1" applyProtection="1">
      <alignment horizontal="center" vertical="center" wrapText="1"/>
      <protection locked="0"/>
    </xf>
    <xf numFmtId="0" fontId="44" fillId="0" borderId="33" xfId="0" applyFont="1" applyBorder="1" applyAlignment="1" applyProtection="1">
      <alignment horizontal="center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33" xfId="0" applyFont="1" applyBorder="1" applyAlignment="1" applyProtection="1">
      <alignment vertical="center" wrapText="1"/>
      <protection locked="0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vertical="center" wrapText="1"/>
      <protection locked="0"/>
    </xf>
    <xf numFmtId="0" fontId="47" fillId="0" borderId="1" xfId="0" applyFont="1" applyBorder="1" applyAlignment="1" applyProtection="1">
      <alignment vertical="center" wrapText="1"/>
      <protection locked="0"/>
    </xf>
    <xf numFmtId="0" fontId="47" fillId="0" borderId="1" xfId="0" applyFont="1" applyBorder="1" applyAlignment="1" applyProtection="1">
      <alignment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49" fontId="47" fillId="0" borderId="1" xfId="0" applyNumberFormat="1" applyFont="1" applyBorder="1" applyAlignment="1" applyProtection="1">
      <alignment vertical="center" wrapText="1"/>
      <protection locked="0"/>
    </xf>
    <xf numFmtId="0" fontId="44" fillId="0" borderId="35" xfId="0" applyFont="1" applyBorder="1" applyAlignment="1" applyProtection="1">
      <alignment vertical="center" wrapText="1"/>
      <protection locked="0"/>
    </xf>
    <xf numFmtId="0" fontId="48" fillId="0" borderId="34" xfId="0" applyFont="1" applyBorder="1" applyAlignment="1" applyProtection="1">
      <alignment vertical="center" wrapText="1"/>
      <protection locked="0"/>
    </xf>
    <xf numFmtId="0" fontId="44" fillId="0" borderId="36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top"/>
      <protection locked="0"/>
    </xf>
    <xf numFmtId="0" fontId="44" fillId="0" borderId="0" xfId="0" applyFont="1" applyAlignment="1" applyProtection="1">
      <alignment vertical="top"/>
      <protection locked="0"/>
    </xf>
    <xf numFmtId="0" fontId="44" fillId="0" borderId="29" xfId="0" applyFont="1" applyBorder="1" applyAlignment="1" applyProtection="1">
      <alignment horizontal="left" vertical="center"/>
      <protection locked="0"/>
    </xf>
    <xf numFmtId="0" fontId="44" fillId="0" borderId="30" xfId="0" applyFont="1" applyBorder="1" applyAlignment="1" applyProtection="1">
      <alignment horizontal="left" vertical="center"/>
      <protection locked="0"/>
    </xf>
    <xf numFmtId="0" fontId="44" fillId="0" borderId="31" xfId="0" applyFont="1" applyBorder="1" applyAlignment="1" applyProtection="1">
      <alignment horizontal="left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center" vertical="center"/>
      <protection locked="0"/>
    </xf>
    <xf numFmtId="0" fontId="49" fillId="0" borderId="34" xfId="0" applyFont="1" applyBorder="1" applyAlignment="1" applyProtection="1">
      <alignment horizontal="left" vertical="center"/>
      <protection locked="0"/>
    </xf>
    <xf numFmtId="0" fontId="50" fillId="0" borderId="1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center" vertical="center"/>
      <protection locked="0"/>
    </xf>
    <xf numFmtId="0" fontId="47" fillId="0" borderId="32" xfId="0" applyFont="1" applyBorder="1" applyAlignment="1" applyProtection="1">
      <alignment horizontal="left" vertical="center"/>
      <protection locked="0"/>
    </xf>
    <xf numFmtId="0" fontId="47" fillId="2" borderId="1" xfId="0" applyFont="1" applyFill="1" applyBorder="1" applyAlignment="1" applyProtection="1">
      <alignment horizontal="left" vertical="center"/>
      <protection locked="0"/>
    </xf>
    <xf numFmtId="0" fontId="47" fillId="2" borderId="1" xfId="0" applyFont="1" applyFill="1" applyBorder="1" applyAlignment="1" applyProtection="1">
      <alignment horizontal="center" vertical="center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8" fillId="0" borderId="34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8" fillId="0" borderId="1" xfId="0" applyFont="1" applyBorder="1" applyAlignment="1" applyProtection="1">
      <alignment horizontal="left" vertical="center"/>
      <protection locked="0"/>
    </xf>
    <xf numFmtId="0" fontId="49" fillId="0" borderId="1" xfId="0" applyFont="1" applyBorder="1" applyAlignment="1" applyProtection="1">
      <alignment horizontal="left" vertical="center"/>
      <protection locked="0"/>
    </xf>
    <xf numFmtId="0" fontId="47" fillId="0" borderId="34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center" vertical="center" wrapText="1"/>
      <protection locked="0"/>
    </xf>
    <xf numFmtId="0" fontId="44" fillId="0" borderId="29" xfId="0" applyFont="1" applyBorder="1" applyAlignment="1" applyProtection="1">
      <alignment horizontal="left" vertical="center" wrapText="1"/>
      <protection locked="0"/>
    </xf>
    <xf numFmtId="0" fontId="44" fillId="0" borderId="30" xfId="0" applyFont="1" applyBorder="1" applyAlignment="1" applyProtection="1">
      <alignment horizontal="left" vertical="center" wrapText="1"/>
      <protection locked="0"/>
    </xf>
    <xf numFmtId="0" fontId="44" fillId="0" borderId="3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9" fillId="0" borderId="32" xfId="0" applyFont="1" applyBorder="1" applyAlignment="1" applyProtection="1">
      <alignment horizontal="left" vertical="center" wrapText="1"/>
      <protection locked="0"/>
    </xf>
    <xf numFmtId="0" fontId="49" fillId="0" borderId="33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/>
      <protection locked="0"/>
    </xf>
    <xf numFmtId="0" fontId="47" fillId="0" borderId="35" xfId="0" applyFont="1" applyBorder="1" applyAlignment="1" applyProtection="1">
      <alignment horizontal="left" vertical="center" wrapText="1"/>
      <protection locked="0"/>
    </xf>
    <xf numFmtId="0" fontId="47" fillId="0" borderId="34" xfId="0" applyFont="1" applyBorder="1" applyAlignment="1" applyProtection="1">
      <alignment horizontal="left" vertical="center" wrapText="1"/>
      <protection locked="0"/>
    </xf>
    <xf numFmtId="0" fontId="47" fillId="0" borderId="36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top"/>
      <protection locked="0"/>
    </xf>
    <xf numFmtId="0" fontId="47" fillId="0" borderId="1" xfId="0" applyFont="1" applyBorder="1" applyAlignment="1" applyProtection="1">
      <alignment horizontal="center" vertical="top"/>
      <protection locked="0"/>
    </xf>
    <xf numFmtId="0" fontId="47" fillId="0" borderId="35" xfId="0" applyFont="1" applyBorder="1" applyAlignment="1" applyProtection="1">
      <alignment horizontal="left" vertical="center"/>
      <protection locked="0"/>
    </xf>
    <xf numFmtId="0" fontId="47" fillId="0" borderId="36" xfId="0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6" fillId="0" borderId="1" xfId="0" applyFont="1" applyBorder="1" applyAlignment="1" applyProtection="1">
      <alignment vertical="center"/>
      <protection locked="0"/>
    </xf>
    <xf numFmtId="0" fontId="49" fillId="0" borderId="34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7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6" fillId="0" borderId="34" xfId="0" applyFont="1" applyBorder="1" applyAlignment="1" applyProtection="1">
      <alignment horizontal="left"/>
      <protection locked="0"/>
    </xf>
    <xf numFmtId="0" fontId="49" fillId="0" borderId="34" xfId="0" applyFont="1" applyBorder="1" applyAlignment="1" applyProtection="1">
      <protection locked="0"/>
    </xf>
    <xf numFmtId="0" fontId="44" fillId="0" borderId="32" xfId="0" applyFont="1" applyBorder="1" applyAlignment="1" applyProtection="1">
      <alignment vertical="top"/>
      <protection locked="0"/>
    </xf>
    <xf numFmtId="0" fontId="44" fillId="0" borderId="33" xfId="0" applyFont="1" applyBorder="1" applyAlignment="1" applyProtection="1">
      <alignment vertical="top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35" xfId="0" applyFont="1" applyBorder="1" applyAlignment="1" applyProtection="1">
      <alignment vertical="top"/>
      <protection locked="0"/>
    </xf>
    <xf numFmtId="0" fontId="44" fillId="0" borderId="34" xfId="0" applyFont="1" applyBorder="1" applyAlignment="1" applyProtection="1">
      <alignment vertical="top"/>
      <protection locked="0"/>
    </xf>
    <xf numFmtId="0" fontId="44" fillId="0" borderId="36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2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9" fillId="0" borderId="0" xfId="0" applyNumberFormat="1" applyFont="1" applyAlignment="1" applyProtection="1">
      <alignment horizontal="right"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4" fillId="3" borderId="0" xfId="1" applyFont="1" applyFill="1" applyAlignment="1">
      <alignment vertical="center"/>
    </xf>
    <xf numFmtId="0" fontId="47" fillId="0" borderId="1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top"/>
      <protection locked="0"/>
    </xf>
    <xf numFmtId="0" fontId="46" fillId="0" borderId="34" xfId="0" applyFont="1" applyBorder="1" applyAlignment="1" applyProtection="1">
      <alignment horizontal="left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49" fontId="47" fillId="0" borderId="1" xfId="0" applyNumberFormat="1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center" wrapText="1"/>
      <protection locked="0"/>
    </xf>
    <xf numFmtId="0" fontId="46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1:74" ht="36.950000000000003" customHeight="1"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  <c r="BS2" s="25" t="s">
        <v>8</v>
      </c>
      <c r="BT2" s="25" t="s">
        <v>9</v>
      </c>
    </row>
    <row r="3" spans="1:74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1:74" ht="36.950000000000003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1:74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68" t="s">
        <v>16</v>
      </c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0"/>
      <c r="AQ5" s="32"/>
      <c r="BE5" s="366" t="s">
        <v>17</v>
      </c>
      <c r="BS5" s="25" t="s">
        <v>8</v>
      </c>
    </row>
    <row r="6" spans="1:74" ht="36.950000000000003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70" t="s">
        <v>19</v>
      </c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0"/>
      <c r="AQ6" s="32"/>
      <c r="BE6" s="367"/>
      <c r="BS6" s="25" t="s">
        <v>8</v>
      </c>
    </row>
    <row r="7" spans="1:74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21</v>
      </c>
      <c r="AO7" s="30"/>
      <c r="AP7" s="30"/>
      <c r="AQ7" s="32"/>
      <c r="BE7" s="367"/>
      <c r="BS7" s="25" t="s">
        <v>8</v>
      </c>
    </row>
    <row r="8" spans="1:74" ht="14.45" customHeight="1">
      <c r="B8" s="29"/>
      <c r="C8" s="30"/>
      <c r="D8" s="38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25</v>
      </c>
      <c r="AL8" s="30"/>
      <c r="AM8" s="30"/>
      <c r="AN8" s="39" t="s">
        <v>26</v>
      </c>
      <c r="AO8" s="30"/>
      <c r="AP8" s="30"/>
      <c r="AQ8" s="32"/>
      <c r="BE8" s="367"/>
      <c r="BS8" s="25" t="s">
        <v>8</v>
      </c>
    </row>
    <row r="9" spans="1:74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67"/>
      <c r="BS9" s="25" t="s">
        <v>8</v>
      </c>
    </row>
    <row r="10" spans="1:74" ht="14.45" customHeight="1">
      <c r="B10" s="29"/>
      <c r="C10" s="30"/>
      <c r="D10" s="38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28</v>
      </c>
      <c r="AL10" s="30"/>
      <c r="AM10" s="30"/>
      <c r="AN10" s="36" t="s">
        <v>21</v>
      </c>
      <c r="AO10" s="30"/>
      <c r="AP10" s="30"/>
      <c r="AQ10" s="32"/>
      <c r="BE10" s="367"/>
      <c r="BS10" s="25" t="s">
        <v>8</v>
      </c>
    </row>
    <row r="11" spans="1:74" ht="18.399999999999999" customHeight="1">
      <c r="B11" s="29"/>
      <c r="C11" s="30"/>
      <c r="D11" s="30"/>
      <c r="E11" s="36" t="s">
        <v>29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30</v>
      </c>
      <c r="AL11" s="30"/>
      <c r="AM11" s="30"/>
      <c r="AN11" s="36" t="s">
        <v>21</v>
      </c>
      <c r="AO11" s="30"/>
      <c r="AP11" s="30"/>
      <c r="AQ11" s="32"/>
      <c r="BE11" s="367"/>
      <c r="BS11" s="25" t="s">
        <v>8</v>
      </c>
    </row>
    <row r="12" spans="1:74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67"/>
      <c r="BS12" s="25" t="s">
        <v>8</v>
      </c>
    </row>
    <row r="13" spans="1:74" ht="14.45" customHeight="1">
      <c r="B13" s="29"/>
      <c r="C13" s="30"/>
      <c r="D13" s="38" t="s">
        <v>31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28</v>
      </c>
      <c r="AL13" s="30"/>
      <c r="AM13" s="30"/>
      <c r="AN13" s="40" t="s">
        <v>32</v>
      </c>
      <c r="AO13" s="30"/>
      <c r="AP13" s="30"/>
      <c r="AQ13" s="32"/>
      <c r="BE13" s="367"/>
      <c r="BS13" s="25" t="s">
        <v>8</v>
      </c>
    </row>
    <row r="14" spans="1:74">
      <c r="B14" s="29"/>
      <c r="C14" s="30"/>
      <c r="D14" s="30"/>
      <c r="E14" s="371" t="s">
        <v>32</v>
      </c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8" t="s">
        <v>30</v>
      </c>
      <c r="AL14" s="30"/>
      <c r="AM14" s="30"/>
      <c r="AN14" s="40" t="s">
        <v>32</v>
      </c>
      <c r="AO14" s="30"/>
      <c r="AP14" s="30"/>
      <c r="AQ14" s="32"/>
      <c r="BE14" s="367"/>
      <c r="BS14" s="25" t="s">
        <v>8</v>
      </c>
    </row>
    <row r="15" spans="1:74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67"/>
      <c r="BS15" s="25" t="s">
        <v>6</v>
      </c>
    </row>
    <row r="16" spans="1:74" ht="14.45" customHeight="1">
      <c r="B16" s="29"/>
      <c r="C16" s="30"/>
      <c r="D16" s="38" t="s">
        <v>33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28</v>
      </c>
      <c r="AL16" s="30"/>
      <c r="AM16" s="30"/>
      <c r="AN16" s="36" t="s">
        <v>21</v>
      </c>
      <c r="AO16" s="30"/>
      <c r="AP16" s="30"/>
      <c r="AQ16" s="32"/>
      <c r="BE16" s="367"/>
      <c r="BS16" s="25" t="s">
        <v>6</v>
      </c>
    </row>
    <row r="17" spans="2:71" ht="18.399999999999999" customHeight="1">
      <c r="B17" s="29"/>
      <c r="C17" s="30"/>
      <c r="D17" s="30"/>
      <c r="E17" s="36" t="s">
        <v>34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30</v>
      </c>
      <c r="AL17" s="30"/>
      <c r="AM17" s="30"/>
      <c r="AN17" s="36" t="s">
        <v>21</v>
      </c>
      <c r="AO17" s="30"/>
      <c r="AP17" s="30"/>
      <c r="AQ17" s="32"/>
      <c r="BE17" s="367"/>
      <c r="BS17" s="25" t="s">
        <v>35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67"/>
      <c r="BS18" s="25" t="s">
        <v>8</v>
      </c>
    </row>
    <row r="19" spans="2:71" ht="14.45" customHeight="1">
      <c r="B19" s="29"/>
      <c r="C19" s="30"/>
      <c r="D19" s="38" t="s">
        <v>36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67"/>
      <c r="BS19" s="25" t="s">
        <v>8</v>
      </c>
    </row>
    <row r="20" spans="2:71" ht="63" customHeight="1">
      <c r="B20" s="29"/>
      <c r="C20" s="30"/>
      <c r="D20" s="30"/>
      <c r="E20" s="373" t="s">
        <v>37</v>
      </c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0"/>
      <c r="AP20" s="30"/>
      <c r="AQ20" s="32"/>
      <c r="BE20" s="367"/>
      <c r="BS20" s="25" t="s">
        <v>35</v>
      </c>
    </row>
    <row r="21" spans="2:71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67"/>
    </row>
    <row r="22" spans="2:71" ht="6.95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367"/>
    </row>
    <row r="23" spans="2:71" s="1" customFormat="1" ht="25.9" customHeight="1">
      <c r="B23" s="42"/>
      <c r="C23" s="43"/>
      <c r="D23" s="44" t="s">
        <v>38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74">
        <f>ROUND(AG51,2)</f>
        <v>0</v>
      </c>
      <c r="AL23" s="375"/>
      <c r="AM23" s="375"/>
      <c r="AN23" s="375"/>
      <c r="AO23" s="375"/>
      <c r="AP23" s="43"/>
      <c r="AQ23" s="46"/>
      <c r="BE23" s="367"/>
    </row>
    <row r="24" spans="2:71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67"/>
    </row>
    <row r="25" spans="2:71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76" t="s">
        <v>39</v>
      </c>
      <c r="M25" s="376"/>
      <c r="N25" s="376"/>
      <c r="O25" s="376"/>
      <c r="P25" s="43"/>
      <c r="Q25" s="43"/>
      <c r="R25" s="43"/>
      <c r="S25" s="43"/>
      <c r="T25" s="43"/>
      <c r="U25" s="43"/>
      <c r="V25" s="43"/>
      <c r="W25" s="376" t="s">
        <v>40</v>
      </c>
      <c r="X25" s="376"/>
      <c r="Y25" s="376"/>
      <c r="Z25" s="376"/>
      <c r="AA25" s="376"/>
      <c r="AB25" s="376"/>
      <c r="AC25" s="376"/>
      <c r="AD25" s="376"/>
      <c r="AE25" s="376"/>
      <c r="AF25" s="43"/>
      <c r="AG25" s="43"/>
      <c r="AH25" s="43"/>
      <c r="AI25" s="43"/>
      <c r="AJ25" s="43"/>
      <c r="AK25" s="376" t="s">
        <v>41</v>
      </c>
      <c r="AL25" s="376"/>
      <c r="AM25" s="376"/>
      <c r="AN25" s="376"/>
      <c r="AO25" s="376"/>
      <c r="AP25" s="43"/>
      <c r="AQ25" s="46"/>
      <c r="BE25" s="367"/>
    </row>
    <row r="26" spans="2:71" s="2" customFormat="1" ht="14.45" customHeight="1">
      <c r="B26" s="48"/>
      <c r="C26" s="49"/>
      <c r="D26" s="50" t="s">
        <v>42</v>
      </c>
      <c r="E26" s="49"/>
      <c r="F26" s="50" t="s">
        <v>43</v>
      </c>
      <c r="G26" s="49"/>
      <c r="H26" s="49"/>
      <c r="I26" s="49"/>
      <c r="J26" s="49"/>
      <c r="K26" s="49"/>
      <c r="L26" s="377">
        <v>0.21</v>
      </c>
      <c r="M26" s="378"/>
      <c r="N26" s="378"/>
      <c r="O26" s="378"/>
      <c r="P26" s="49"/>
      <c r="Q26" s="49"/>
      <c r="R26" s="49"/>
      <c r="S26" s="49"/>
      <c r="T26" s="49"/>
      <c r="U26" s="49"/>
      <c r="V26" s="49"/>
      <c r="W26" s="379">
        <f>ROUND(AZ51,2)</f>
        <v>0</v>
      </c>
      <c r="X26" s="378"/>
      <c r="Y26" s="378"/>
      <c r="Z26" s="378"/>
      <c r="AA26" s="378"/>
      <c r="AB26" s="378"/>
      <c r="AC26" s="378"/>
      <c r="AD26" s="378"/>
      <c r="AE26" s="378"/>
      <c r="AF26" s="49"/>
      <c r="AG26" s="49"/>
      <c r="AH26" s="49"/>
      <c r="AI26" s="49"/>
      <c r="AJ26" s="49"/>
      <c r="AK26" s="379">
        <f>ROUND(AV51,2)</f>
        <v>0</v>
      </c>
      <c r="AL26" s="378"/>
      <c r="AM26" s="378"/>
      <c r="AN26" s="378"/>
      <c r="AO26" s="378"/>
      <c r="AP26" s="49"/>
      <c r="AQ26" s="51"/>
      <c r="BE26" s="367"/>
    </row>
    <row r="27" spans="2:71" s="2" customFormat="1" ht="14.45" customHeight="1">
      <c r="B27" s="48"/>
      <c r="C27" s="49"/>
      <c r="D27" s="49"/>
      <c r="E27" s="49"/>
      <c r="F27" s="50" t="s">
        <v>44</v>
      </c>
      <c r="G27" s="49"/>
      <c r="H27" s="49"/>
      <c r="I27" s="49"/>
      <c r="J27" s="49"/>
      <c r="K27" s="49"/>
      <c r="L27" s="377">
        <v>0.15</v>
      </c>
      <c r="M27" s="378"/>
      <c r="N27" s="378"/>
      <c r="O27" s="378"/>
      <c r="P27" s="49"/>
      <c r="Q27" s="49"/>
      <c r="R27" s="49"/>
      <c r="S27" s="49"/>
      <c r="T27" s="49"/>
      <c r="U27" s="49"/>
      <c r="V27" s="49"/>
      <c r="W27" s="379">
        <f>ROUND(BA51,2)</f>
        <v>0</v>
      </c>
      <c r="X27" s="378"/>
      <c r="Y27" s="378"/>
      <c r="Z27" s="378"/>
      <c r="AA27" s="378"/>
      <c r="AB27" s="378"/>
      <c r="AC27" s="378"/>
      <c r="AD27" s="378"/>
      <c r="AE27" s="378"/>
      <c r="AF27" s="49"/>
      <c r="AG27" s="49"/>
      <c r="AH27" s="49"/>
      <c r="AI27" s="49"/>
      <c r="AJ27" s="49"/>
      <c r="AK27" s="379">
        <f>ROUND(AW51,2)</f>
        <v>0</v>
      </c>
      <c r="AL27" s="378"/>
      <c r="AM27" s="378"/>
      <c r="AN27" s="378"/>
      <c r="AO27" s="378"/>
      <c r="AP27" s="49"/>
      <c r="AQ27" s="51"/>
      <c r="BE27" s="367"/>
    </row>
    <row r="28" spans="2:71" s="2" customFormat="1" ht="14.45" hidden="1" customHeight="1">
      <c r="B28" s="48"/>
      <c r="C28" s="49"/>
      <c r="D28" s="49"/>
      <c r="E28" s="49"/>
      <c r="F28" s="50" t="s">
        <v>45</v>
      </c>
      <c r="G28" s="49"/>
      <c r="H28" s="49"/>
      <c r="I28" s="49"/>
      <c r="J28" s="49"/>
      <c r="K28" s="49"/>
      <c r="L28" s="377">
        <v>0.21</v>
      </c>
      <c r="M28" s="378"/>
      <c r="N28" s="378"/>
      <c r="O28" s="378"/>
      <c r="P28" s="49"/>
      <c r="Q28" s="49"/>
      <c r="R28" s="49"/>
      <c r="S28" s="49"/>
      <c r="T28" s="49"/>
      <c r="U28" s="49"/>
      <c r="V28" s="49"/>
      <c r="W28" s="379">
        <f>ROUND(BB51,2)</f>
        <v>0</v>
      </c>
      <c r="X28" s="378"/>
      <c r="Y28" s="378"/>
      <c r="Z28" s="378"/>
      <c r="AA28" s="378"/>
      <c r="AB28" s="378"/>
      <c r="AC28" s="378"/>
      <c r="AD28" s="378"/>
      <c r="AE28" s="378"/>
      <c r="AF28" s="49"/>
      <c r="AG28" s="49"/>
      <c r="AH28" s="49"/>
      <c r="AI28" s="49"/>
      <c r="AJ28" s="49"/>
      <c r="AK28" s="379">
        <v>0</v>
      </c>
      <c r="AL28" s="378"/>
      <c r="AM28" s="378"/>
      <c r="AN28" s="378"/>
      <c r="AO28" s="378"/>
      <c r="AP28" s="49"/>
      <c r="AQ28" s="51"/>
      <c r="BE28" s="367"/>
    </row>
    <row r="29" spans="2:71" s="2" customFormat="1" ht="14.45" hidden="1" customHeight="1">
      <c r="B29" s="48"/>
      <c r="C29" s="49"/>
      <c r="D29" s="49"/>
      <c r="E29" s="49"/>
      <c r="F29" s="50" t="s">
        <v>46</v>
      </c>
      <c r="G29" s="49"/>
      <c r="H29" s="49"/>
      <c r="I29" s="49"/>
      <c r="J29" s="49"/>
      <c r="K29" s="49"/>
      <c r="L29" s="377">
        <v>0.15</v>
      </c>
      <c r="M29" s="378"/>
      <c r="N29" s="378"/>
      <c r="O29" s="378"/>
      <c r="P29" s="49"/>
      <c r="Q29" s="49"/>
      <c r="R29" s="49"/>
      <c r="S29" s="49"/>
      <c r="T29" s="49"/>
      <c r="U29" s="49"/>
      <c r="V29" s="49"/>
      <c r="W29" s="379">
        <f>ROUND(BC51,2)</f>
        <v>0</v>
      </c>
      <c r="X29" s="378"/>
      <c r="Y29" s="378"/>
      <c r="Z29" s="378"/>
      <c r="AA29" s="378"/>
      <c r="AB29" s="378"/>
      <c r="AC29" s="378"/>
      <c r="AD29" s="378"/>
      <c r="AE29" s="378"/>
      <c r="AF29" s="49"/>
      <c r="AG29" s="49"/>
      <c r="AH29" s="49"/>
      <c r="AI29" s="49"/>
      <c r="AJ29" s="49"/>
      <c r="AK29" s="379">
        <v>0</v>
      </c>
      <c r="AL29" s="378"/>
      <c r="AM29" s="378"/>
      <c r="AN29" s="378"/>
      <c r="AO29" s="378"/>
      <c r="AP29" s="49"/>
      <c r="AQ29" s="51"/>
      <c r="BE29" s="367"/>
    </row>
    <row r="30" spans="2:71" s="2" customFormat="1" ht="14.45" hidden="1" customHeight="1">
      <c r="B30" s="48"/>
      <c r="C30" s="49"/>
      <c r="D30" s="49"/>
      <c r="E30" s="49"/>
      <c r="F30" s="50" t="s">
        <v>47</v>
      </c>
      <c r="G30" s="49"/>
      <c r="H30" s="49"/>
      <c r="I30" s="49"/>
      <c r="J30" s="49"/>
      <c r="K30" s="49"/>
      <c r="L30" s="377">
        <v>0</v>
      </c>
      <c r="M30" s="378"/>
      <c r="N30" s="378"/>
      <c r="O30" s="378"/>
      <c r="P30" s="49"/>
      <c r="Q30" s="49"/>
      <c r="R30" s="49"/>
      <c r="S30" s="49"/>
      <c r="T30" s="49"/>
      <c r="U30" s="49"/>
      <c r="V30" s="49"/>
      <c r="W30" s="379">
        <f>ROUND(BD51,2)</f>
        <v>0</v>
      </c>
      <c r="X30" s="378"/>
      <c r="Y30" s="378"/>
      <c r="Z30" s="378"/>
      <c r="AA30" s="378"/>
      <c r="AB30" s="378"/>
      <c r="AC30" s="378"/>
      <c r="AD30" s="378"/>
      <c r="AE30" s="378"/>
      <c r="AF30" s="49"/>
      <c r="AG30" s="49"/>
      <c r="AH30" s="49"/>
      <c r="AI30" s="49"/>
      <c r="AJ30" s="49"/>
      <c r="AK30" s="379">
        <v>0</v>
      </c>
      <c r="AL30" s="378"/>
      <c r="AM30" s="378"/>
      <c r="AN30" s="378"/>
      <c r="AO30" s="378"/>
      <c r="AP30" s="49"/>
      <c r="AQ30" s="51"/>
      <c r="BE30" s="367"/>
    </row>
    <row r="31" spans="2:71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67"/>
    </row>
    <row r="32" spans="2:71" s="1" customFormat="1" ht="25.9" customHeight="1">
      <c r="B32" s="42"/>
      <c r="C32" s="52"/>
      <c r="D32" s="53" t="s">
        <v>48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49</v>
      </c>
      <c r="U32" s="54"/>
      <c r="V32" s="54"/>
      <c r="W32" s="54"/>
      <c r="X32" s="380" t="s">
        <v>50</v>
      </c>
      <c r="Y32" s="381"/>
      <c r="Z32" s="381"/>
      <c r="AA32" s="381"/>
      <c r="AB32" s="381"/>
      <c r="AC32" s="54"/>
      <c r="AD32" s="54"/>
      <c r="AE32" s="54"/>
      <c r="AF32" s="54"/>
      <c r="AG32" s="54"/>
      <c r="AH32" s="54"/>
      <c r="AI32" s="54"/>
      <c r="AJ32" s="54"/>
      <c r="AK32" s="382">
        <f>SUM(AK23:AK30)</f>
        <v>0</v>
      </c>
      <c r="AL32" s="381"/>
      <c r="AM32" s="381"/>
      <c r="AN32" s="381"/>
      <c r="AO32" s="383"/>
      <c r="AP32" s="52"/>
      <c r="AQ32" s="56"/>
      <c r="BE32" s="367"/>
    </row>
    <row r="33" spans="2:56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56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56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56" s="1" customFormat="1" ht="36.950000000000003" customHeight="1">
      <c r="B39" s="42"/>
      <c r="C39" s="63" t="s">
        <v>51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56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56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N16-159_exp2_DI_2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56" s="4" customFormat="1" ht="36.950000000000003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84" t="str">
        <f>K6</f>
        <v>MULTIFUNKČNÍ PŘEDNÁŠKOVÉ PROSTORY V OBJEKTU E FF</v>
      </c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385"/>
      <c r="AO42" s="385"/>
      <c r="AP42" s="71"/>
      <c r="AQ42" s="71"/>
      <c r="AR42" s="72"/>
    </row>
    <row r="43" spans="2:56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56" s="1" customFormat="1">
      <c r="B44" s="42"/>
      <c r="C44" s="66" t="s">
        <v>23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Ostrava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25</v>
      </c>
      <c r="AJ44" s="64"/>
      <c r="AK44" s="64"/>
      <c r="AL44" s="64"/>
      <c r="AM44" s="386" t="str">
        <f>IF(AN8= "","",AN8)</f>
        <v>5. 12. 2017</v>
      </c>
      <c r="AN44" s="386"/>
      <c r="AO44" s="64"/>
      <c r="AP44" s="64"/>
      <c r="AQ44" s="64"/>
      <c r="AR44" s="62"/>
    </row>
    <row r="45" spans="2:56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>
      <c r="B46" s="42"/>
      <c r="C46" s="66" t="s">
        <v>27</v>
      </c>
      <c r="D46" s="64"/>
      <c r="E46" s="64"/>
      <c r="F46" s="64"/>
      <c r="G46" s="64"/>
      <c r="H46" s="64"/>
      <c r="I46" s="64"/>
      <c r="J46" s="64"/>
      <c r="K46" s="64"/>
      <c r="L46" s="67" t="str">
        <f>IF(E11= "","",E11)</f>
        <v xml:space="preserve">Ostravská univerzita v Ostravě 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33</v>
      </c>
      <c r="AJ46" s="64"/>
      <c r="AK46" s="64"/>
      <c r="AL46" s="64"/>
      <c r="AM46" s="387" t="str">
        <f>IF(E17="","",E17)</f>
        <v>MARPO s.r.o., Ostrava</v>
      </c>
      <c r="AN46" s="387"/>
      <c r="AO46" s="387"/>
      <c r="AP46" s="387"/>
      <c r="AQ46" s="64"/>
      <c r="AR46" s="62"/>
      <c r="AS46" s="388" t="s">
        <v>52</v>
      </c>
      <c r="AT46" s="389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>
      <c r="B47" s="42"/>
      <c r="C47" s="66" t="s">
        <v>31</v>
      </c>
      <c r="D47" s="64"/>
      <c r="E47" s="64"/>
      <c r="F47" s="64"/>
      <c r="G47" s="64"/>
      <c r="H47" s="64"/>
      <c r="I47" s="64"/>
      <c r="J47" s="64"/>
      <c r="K47" s="64"/>
      <c r="L47" s="67" t="str">
        <f>IF(E14= 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90"/>
      <c r="AT47" s="391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92"/>
      <c r="AT48" s="393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1:91" s="1" customFormat="1" ht="29.25" customHeight="1">
      <c r="B49" s="42"/>
      <c r="C49" s="394" t="s">
        <v>53</v>
      </c>
      <c r="D49" s="395"/>
      <c r="E49" s="395"/>
      <c r="F49" s="395"/>
      <c r="G49" s="395"/>
      <c r="H49" s="80"/>
      <c r="I49" s="396" t="s">
        <v>54</v>
      </c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7" t="s">
        <v>55</v>
      </c>
      <c r="AH49" s="395"/>
      <c r="AI49" s="395"/>
      <c r="AJ49" s="395"/>
      <c r="AK49" s="395"/>
      <c r="AL49" s="395"/>
      <c r="AM49" s="395"/>
      <c r="AN49" s="396" t="s">
        <v>56</v>
      </c>
      <c r="AO49" s="395"/>
      <c r="AP49" s="395"/>
      <c r="AQ49" s="81" t="s">
        <v>57</v>
      </c>
      <c r="AR49" s="62"/>
      <c r="AS49" s="82" t="s">
        <v>58</v>
      </c>
      <c r="AT49" s="83" t="s">
        <v>59</v>
      </c>
      <c r="AU49" s="83" t="s">
        <v>60</v>
      </c>
      <c r="AV49" s="83" t="s">
        <v>61</v>
      </c>
      <c r="AW49" s="83" t="s">
        <v>62</v>
      </c>
      <c r="AX49" s="83" t="s">
        <v>63</v>
      </c>
      <c r="AY49" s="83" t="s">
        <v>64</v>
      </c>
      <c r="AZ49" s="83" t="s">
        <v>65</v>
      </c>
      <c r="BA49" s="83" t="s">
        <v>66</v>
      </c>
      <c r="BB49" s="83" t="s">
        <v>67</v>
      </c>
      <c r="BC49" s="83" t="s">
        <v>68</v>
      </c>
      <c r="BD49" s="84" t="s">
        <v>69</v>
      </c>
    </row>
    <row r="50" spans="1:91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1:91" s="4" customFormat="1" ht="32.450000000000003" customHeight="1">
      <c r="B51" s="69"/>
      <c r="C51" s="88" t="s">
        <v>70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405">
        <f>ROUND(AG52+SUM(AG53:AG55),2)</f>
        <v>0</v>
      </c>
      <c r="AH51" s="405"/>
      <c r="AI51" s="405"/>
      <c r="AJ51" s="405"/>
      <c r="AK51" s="405"/>
      <c r="AL51" s="405"/>
      <c r="AM51" s="405"/>
      <c r="AN51" s="406">
        <f t="shared" ref="AN51:AN62" si="0">SUM(AG51,AT51)</f>
        <v>0</v>
      </c>
      <c r="AO51" s="406"/>
      <c r="AP51" s="406"/>
      <c r="AQ51" s="90" t="s">
        <v>21</v>
      </c>
      <c r="AR51" s="72"/>
      <c r="AS51" s="91">
        <f>ROUND(AS52+SUM(AS53:AS55),2)</f>
        <v>0</v>
      </c>
      <c r="AT51" s="92">
        <f t="shared" ref="AT51:AT62" si="1">ROUND(SUM(AV51:AW51),2)</f>
        <v>0</v>
      </c>
      <c r="AU51" s="93">
        <f>ROUND(AU52+SUM(AU53:AU55),5)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ROUND(AZ52+SUM(AZ53:AZ55),2)</f>
        <v>0</v>
      </c>
      <c r="BA51" s="92">
        <f>ROUND(BA52+SUM(BA53:BA55),2)</f>
        <v>0</v>
      </c>
      <c r="BB51" s="92">
        <f>ROUND(BB52+SUM(BB53:BB55),2)</f>
        <v>0</v>
      </c>
      <c r="BC51" s="92">
        <f>ROUND(BC52+SUM(BC53:BC55),2)</f>
        <v>0</v>
      </c>
      <c r="BD51" s="94">
        <f>ROUND(BD52+SUM(BD53:BD55),2)</f>
        <v>0</v>
      </c>
      <c r="BS51" s="95" t="s">
        <v>71</v>
      </c>
      <c r="BT51" s="95" t="s">
        <v>72</v>
      </c>
      <c r="BU51" s="96" t="s">
        <v>73</v>
      </c>
      <c r="BV51" s="95" t="s">
        <v>74</v>
      </c>
      <c r="BW51" s="95" t="s">
        <v>7</v>
      </c>
      <c r="BX51" s="95" t="s">
        <v>75</v>
      </c>
      <c r="CL51" s="95" t="s">
        <v>21</v>
      </c>
    </row>
    <row r="52" spans="1:91" s="5" customFormat="1" ht="22.5" customHeight="1">
      <c r="A52" s="97" t="s">
        <v>76</v>
      </c>
      <c r="B52" s="98"/>
      <c r="C52" s="99"/>
      <c r="D52" s="400" t="s">
        <v>77</v>
      </c>
      <c r="E52" s="400"/>
      <c r="F52" s="400"/>
      <c r="G52" s="400"/>
      <c r="H52" s="400"/>
      <c r="I52" s="100"/>
      <c r="J52" s="400" t="s">
        <v>78</v>
      </c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398">
        <f>'VON - Vedlejší a ostatní ...'!J27</f>
        <v>0</v>
      </c>
      <c r="AH52" s="399"/>
      <c r="AI52" s="399"/>
      <c r="AJ52" s="399"/>
      <c r="AK52" s="399"/>
      <c r="AL52" s="399"/>
      <c r="AM52" s="399"/>
      <c r="AN52" s="398">
        <f t="shared" si="0"/>
        <v>0</v>
      </c>
      <c r="AO52" s="399"/>
      <c r="AP52" s="399"/>
      <c r="AQ52" s="101" t="s">
        <v>77</v>
      </c>
      <c r="AR52" s="102"/>
      <c r="AS52" s="103">
        <v>0</v>
      </c>
      <c r="AT52" s="104">
        <f t="shared" si="1"/>
        <v>0</v>
      </c>
      <c r="AU52" s="105">
        <f>'VON - Vedlejší a ostatní ...'!P79</f>
        <v>0</v>
      </c>
      <c r="AV52" s="104">
        <f>'VON - Vedlejší a ostatní ...'!J30</f>
        <v>0</v>
      </c>
      <c r="AW52" s="104">
        <f>'VON - Vedlejší a ostatní ...'!J31</f>
        <v>0</v>
      </c>
      <c r="AX52" s="104">
        <f>'VON - Vedlejší a ostatní ...'!J32</f>
        <v>0</v>
      </c>
      <c r="AY52" s="104">
        <f>'VON - Vedlejší a ostatní ...'!J33</f>
        <v>0</v>
      </c>
      <c r="AZ52" s="104">
        <f>'VON - Vedlejší a ostatní ...'!F30</f>
        <v>0</v>
      </c>
      <c r="BA52" s="104">
        <f>'VON - Vedlejší a ostatní ...'!F31</f>
        <v>0</v>
      </c>
      <c r="BB52" s="104">
        <f>'VON - Vedlejší a ostatní ...'!F32</f>
        <v>0</v>
      </c>
      <c r="BC52" s="104">
        <f>'VON - Vedlejší a ostatní ...'!F33</f>
        <v>0</v>
      </c>
      <c r="BD52" s="106">
        <f>'VON - Vedlejší a ostatní ...'!F34</f>
        <v>0</v>
      </c>
      <c r="BT52" s="107" t="s">
        <v>79</v>
      </c>
      <c r="BV52" s="107" t="s">
        <v>74</v>
      </c>
      <c r="BW52" s="107" t="s">
        <v>80</v>
      </c>
      <c r="BX52" s="107" t="s">
        <v>7</v>
      </c>
      <c r="CL52" s="107" t="s">
        <v>21</v>
      </c>
      <c r="CM52" s="107" t="s">
        <v>81</v>
      </c>
    </row>
    <row r="53" spans="1:91" s="5" customFormat="1" ht="22.5" customHeight="1">
      <c r="A53" s="97" t="s">
        <v>76</v>
      </c>
      <c r="B53" s="98"/>
      <c r="C53" s="99"/>
      <c r="D53" s="400" t="s">
        <v>82</v>
      </c>
      <c r="E53" s="400"/>
      <c r="F53" s="400"/>
      <c r="G53" s="400"/>
      <c r="H53" s="400"/>
      <c r="I53" s="100"/>
      <c r="J53" s="400" t="s">
        <v>83</v>
      </c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398">
        <f>'D.1.1 - Architektonicko s...'!J27</f>
        <v>0</v>
      </c>
      <c r="AH53" s="399"/>
      <c r="AI53" s="399"/>
      <c r="AJ53" s="399"/>
      <c r="AK53" s="399"/>
      <c r="AL53" s="399"/>
      <c r="AM53" s="399"/>
      <c r="AN53" s="398">
        <f t="shared" si="0"/>
        <v>0</v>
      </c>
      <c r="AO53" s="399"/>
      <c r="AP53" s="399"/>
      <c r="AQ53" s="101" t="s">
        <v>84</v>
      </c>
      <c r="AR53" s="102"/>
      <c r="AS53" s="103">
        <v>0</v>
      </c>
      <c r="AT53" s="104">
        <f t="shared" si="1"/>
        <v>0</v>
      </c>
      <c r="AU53" s="105">
        <f>'D.1.1 - Architektonicko s...'!P109</f>
        <v>0</v>
      </c>
      <c r="AV53" s="104">
        <f>'D.1.1 - Architektonicko s...'!J30</f>
        <v>0</v>
      </c>
      <c r="AW53" s="104">
        <f>'D.1.1 - Architektonicko s...'!J31</f>
        <v>0</v>
      </c>
      <c r="AX53" s="104">
        <f>'D.1.1 - Architektonicko s...'!J32</f>
        <v>0</v>
      </c>
      <c r="AY53" s="104">
        <f>'D.1.1 - Architektonicko s...'!J33</f>
        <v>0</v>
      </c>
      <c r="AZ53" s="104">
        <f>'D.1.1 - Architektonicko s...'!F30</f>
        <v>0</v>
      </c>
      <c r="BA53" s="104">
        <f>'D.1.1 - Architektonicko s...'!F31</f>
        <v>0</v>
      </c>
      <c r="BB53" s="104">
        <f>'D.1.1 - Architektonicko s...'!F32</f>
        <v>0</v>
      </c>
      <c r="BC53" s="104">
        <f>'D.1.1 - Architektonicko s...'!F33</f>
        <v>0</v>
      </c>
      <c r="BD53" s="106">
        <f>'D.1.1 - Architektonicko s...'!F34</f>
        <v>0</v>
      </c>
      <c r="BT53" s="107" t="s">
        <v>79</v>
      </c>
      <c r="BV53" s="107" t="s">
        <v>74</v>
      </c>
      <c r="BW53" s="107" t="s">
        <v>85</v>
      </c>
      <c r="BX53" s="107" t="s">
        <v>7</v>
      </c>
      <c r="CL53" s="107" t="s">
        <v>21</v>
      </c>
      <c r="CM53" s="107" t="s">
        <v>81</v>
      </c>
    </row>
    <row r="54" spans="1:91" s="5" customFormat="1" ht="22.5" customHeight="1">
      <c r="A54" s="97" t="s">
        <v>76</v>
      </c>
      <c r="B54" s="98"/>
      <c r="C54" s="99"/>
      <c r="D54" s="400" t="s">
        <v>86</v>
      </c>
      <c r="E54" s="400"/>
      <c r="F54" s="400"/>
      <c r="G54" s="400"/>
      <c r="H54" s="400"/>
      <c r="I54" s="100"/>
      <c r="J54" s="400" t="s">
        <v>87</v>
      </c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398">
        <f>'D.1.2 - Stavebně konstruk...'!J27</f>
        <v>0</v>
      </c>
      <c r="AH54" s="399"/>
      <c r="AI54" s="399"/>
      <c r="AJ54" s="399"/>
      <c r="AK54" s="399"/>
      <c r="AL54" s="399"/>
      <c r="AM54" s="399"/>
      <c r="AN54" s="398">
        <f t="shared" si="0"/>
        <v>0</v>
      </c>
      <c r="AO54" s="399"/>
      <c r="AP54" s="399"/>
      <c r="AQ54" s="101" t="s">
        <v>84</v>
      </c>
      <c r="AR54" s="102"/>
      <c r="AS54" s="103">
        <v>0</v>
      </c>
      <c r="AT54" s="104">
        <f t="shared" si="1"/>
        <v>0</v>
      </c>
      <c r="AU54" s="105">
        <f>'D.1.2 - Stavebně konstruk...'!P77</f>
        <v>0</v>
      </c>
      <c r="AV54" s="104">
        <f>'D.1.2 - Stavebně konstruk...'!J30</f>
        <v>0</v>
      </c>
      <c r="AW54" s="104">
        <f>'D.1.2 - Stavebně konstruk...'!J31</f>
        <v>0</v>
      </c>
      <c r="AX54" s="104">
        <f>'D.1.2 - Stavebně konstruk...'!J32</f>
        <v>0</v>
      </c>
      <c r="AY54" s="104">
        <f>'D.1.2 - Stavebně konstruk...'!J33</f>
        <v>0</v>
      </c>
      <c r="AZ54" s="104">
        <f>'D.1.2 - Stavebně konstruk...'!F30</f>
        <v>0</v>
      </c>
      <c r="BA54" s="104">
        <f>'D.1.2 - Stavebně konstruk...'!F31</f>
        <v>0</v>
      </c>
      <c r="BB54" s="104">
        <f>'D.1.2 - Stavebně konstruk...'!F32</f>
        <v>0</v>
      </c>
      <c r="BC54" s="104">
        <f>'D.1.2 - Stavebně konstruk...'!F33</f>
        <v>0</v>
      </c>
      <c r="BD54" s="106">
        <f>'D.1.2 - Stavebně konstruk...'!F34</f>
        <v>0</v>
      </c>
      <c r="BT54" s="107" t="s">
        <v>79</v>
      </c>
      <c r="BV54" s="107" t="s">
        <v>74</v>
      </c>
      <c r="BW54" s="107" t="s">
        <v>88</v>
      </c>
      <c r="BX54" s="107" t="s">
        <v>7</v>
      </c>
      <c r="CL54" s="107" t="s">
        <v>21</v>
      </c>
      <c r="CM54" s="107" t="s">
        <v>81</v>
      </c>
    </row>
    <row r="55" spans="1:91" s="5" customFormat="1" ht="22.5" customHeight="1">
      <c r="B55" s="98"/>
      <c r="C55" s="99"/>
      <c r="D55" s="400" t="s">
        <v>89</v>
      </c>
      <c r="E55" s="400"/>
      <c r="F55" s="400"/>
      <c r="G55" s="400"/>
      <c r="H55" s="400"/>
      <c r="I55" s="100"/>
      <c r="J55" s="400" t="s">
        <v>90</v>
      </c>
      <c r="K55" s="400"/>
      <c r="L55" s="400"/>
      <c r="M55" s="400"/>
      <c r="N55" s="400"/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1">
        <f>ROUND(SUM(AG56:AG62),2)</f>
        <v>0</v>
      </c>
      <c r="AH55" s="399"/>
      <c r="AI55" s="399"/>
      <c r="AJ55" s="399"/>
      <c r="AK55" s="399"/>
      <c r="AL55" s="399"/>
      <c r="AM55" s="399"/>
      <c r="AN55" s="398">
        <f t="shared" si="0"/>
        <v>0</v>
      </c>
      <c r="AO55" s="399"/>
      <c r="AP55" s="399"/>
      <c r="AQ55" s="101" t="s">
        <v>84</v>
      </c>
      <c r="AR55" s="102"/>
      <c r="AS55" s="103">
        <f>ROUND(SUM(AS56:AS62),2)</f>
        <v>0</v>
      </c>
      <c r="AT55" s="104">
        <f t="shared" si="1"/>
        <v>0</v>
      </c>
      <c r="AU55" s="105">
        <f>ROUND(SUM(AU56:AU62),5)</f>
        <v>0</v>
      </c>
      <c r="AV55" s="104">
        <f>ROUND(AZ55*L26,2)</f>
        <v>0</v>
      </c>
      <c r="AW55" s="104">
        <f>ROUND(BA55*L27,2)</f>
        <v>0</v>
      </c>
      <c r="AX55" s="104">
        <f>ROUND(BB55*L26,2)</f>
        <v>0</v>
      </c>
      <c r="AY55" s="104">
        <f>ROUND(BC55*L27,2)</f>
        <v>0</v>
      </c>
      <c r="AZ55" s="104">
        <f>ROUND(SUM(AZ56:AZ62),2)</f>
        <v>0</v>
      </c>
      <c r="BA55" s="104">
        <f>ROUND(SUM(BA56:BA62),2)</f>
        <v>0</v>
      </c>
      <c r="BB55" s="104">
        <f>ROUND(SUM(BB56:BB62),2)</f>
        <v>0</v>
      </c>
      <c r="BC55" s="104">
        <f>ROUND(SUM(BC56:BC62),2)</f>
        <v>0</v>
      </c>
      <c r="BD55" s="106">
        <f>ROUND(SUM(BD56:BD62),2)</f>
        <v>0</v>
      </c>
      <c r="BS55" s="107" t="s">
        <v>71</v>
      </c>
      <c r="BT55" s="107" t="s">
        <v>79</v>
      </c>
      <c r="BU55" s="107" t="s">
        <v>73</v>
      </c>
      <c r="BV55" s="107" t="s">
        <v>74</v>
      </c>
      <c r="BW55" s="107" t="s">
        <v>91</v>
      </c>
      <c r="BX55" s="107" t="s">
        <v>7</v>
      </c>
      <c r="CL55" s="107" t="s">
        <v>21</v>
      </c>
      <c r="CM55" s="107" t="s">
        <v>81</v>
      </c>
    </row>
    <row r="56" spans="1:91" s="6" customFormat="1" ht="22.5" customHeight="1">
      <c r="A56" s="97" t="s">
        <v>76</v>
      </c>
      <c r="B56" s="108"/>
      <c r="C56" s="109"/>
      <c r="D56" s="109"/>
      <c r="E56" s="404" t="s">
        <v>92</v>
      </c>
      <c r="F56" s="404"/>
      <c r="G56" s="404"/>
      <c r="H56" s="404"/>
      <c r="I56" s="404"/>
      <c r="J56" s="109"/>
      <c r="K56" s="404" t="s">
        <v>93</v>
      </c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2">
        <f>'D.1.4.1 - Vytápění'!J29</f>
        <v>0</v>
      </c>
      <c r="AH56" s="403"/>
      <c r="AI56" s="403"/>
      <c r="AJ56" s="403"/>
      <c r="AK56" s="403"/>
      <c r="AL56" s="403"/>
      <c r="AM56" s="403"/>
      <c r="AN56" s="402">
        <f t="shared" si="0"/>
        <v>0</v>
      </c>
      <c r="AO56" s="403"/>
      <c r="AP56" s="403"/>
      <c r="AQ56" s="110" t="s">
        <v>94</v>
      </c>
      <c r="AR56" s="111"/>
      <c r="AS56" s="112">
        <v>0</v>
      </c>
      <c r="AT56" s="113">
        <f t="shared" si="1"/>
        <v>0</v>
      </c>
      <c r="AU56" s="114">
        <f>'D.1.4.1 - Vytápění'!P83</f>
        <v>0</v>
      </c>
      <c r="AV56" s="113">
        <f>'D.1.4.1 - Vytápění'!J32</f>
        <v>0</v>
      </c>
      <c r="AW56" s="113">
        <f>'D.1.4.1 - Vytápění'!J33</f>
        <v>0</v>
      </c>
      <c r="AX56" s="113">
        <f>'D.1.4.1 - Vytápění'!J34</f>
        <v>0</v>
      </c>
      <c r="AY56" s="113">
        <f>'D.1.4.1 - Vytápění'!J35</f>
        <v>0</v>
      </c>
      <c r="AZ56" s="113">
        <f>'D.1.4.1 - Vytápění'!F32</f>
        <v>0</v>
      </c>
      <c r="BA56" s="113">
        <f>'D.1.4.1 - Vytápění'!F33</f>
        <v>0</v>
      </c>
      <c r="BB56" s="113">
        <f>'D.1.4.1 - Vytápění'!F34</f>
        <v>0</v>
      </c>
      <c r="BC56" s="113">
        <f>'D.1.4.1 - Vytápění'!F35</f>
        <v>0</v>
      </c>
      <c r="BD56" s="115">
        <f>'D.1.4.1 - Vytápění'!F36</f>
        <v>0</v>
      </c>
      <c r="BT56" s="116" t="s">
        <v>81</v>
      </c>
      <c r="BV56" s="116" t="s">
        <v>74</v>
      </c>
      <c r="BW56" s="116" t="s">
        <v>95</v>
      </c>
      <c r="BX56" s="116" t="s">
        <v>91</v>
      </c>
      <c r="CL56" s="116" t="s">
        <v>21</v>
      </c>
    </row>
    <row r="57" spans="1:91" s="6" customFormat="1" ht="22.5" customHeight="1">
      <c r="A57" s="97" t="s">
        <v>76</v>
      </c>
      <c r="B57" s="108"/>
      <c r="C57" s="109"/>
      <c r="D57" s="109"/>
      <c r="E57" s="404" t="s">
        <v>96</v>
      </c>
      <c r="F57" s="404"/>
      <c r="G57" s="404"/>
      <c r="H57" s="404"/>
      <c r="I57" s="404"/>
      <c r="J57" s="109"/>
      <c r="K57" s="404" t="s">
        <v>97</v>
      </c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2">
        <f>'D.1.4.2 - Zdravotně techn...'!J29</f>
        <v>0</v>
      </c>
      <c r="AH57" s="403"/>
      <c r="AI57" s="403"/>
      <c r="AJ57" s="403"/>
      <c r="AK57" s="403"/>
      <c r="AL57" s="403"/>
      <c r="AM57" s="403"/>
      <c r="AN57" s="402">
        <f t="shared" si="0"/>
        <v>0</v>
      </c>
      <c r="AO57" s="403"/>
      <c r="AP57" s="403"/>
      <c r="AQ57" s="110" t="s">
        <v>94</v>
      </c>
      <c r="AR57" s="111"/>
      <c r="AS57" s="112">
        <v>0</v>
      </c>
      <c r="AT57" s="113">
        <f t="shared" si="1"/>
        <v>0</v>
      </c>
      <c r="AU57" s="114">
        <f>'D.1.4.2 - Zdravotně techn...'!P83</f>
        <v>0</v>
      </c>
      <c r="AV57" s="113">
        <f>'D.1.4.2 - Zdravotně techn...'!J32</f>
        <v>0</v>
      </c>
      <c r="AW57" s="113">
        <f>'D.1.4.2 - Zdravotně techn...'!J33</f>
        <v>0</v>
      </c>
      <c r="AX57" s="113">
        <f>'D.1.4.2 - Zdravotně techn...'!J34</f>
        <v>0</v>
      </c>
      <c r="AY57" s="113">
        <f>'D.1.4.2 - Zdravotně techn...'!J35</f>
        <v>0</v>
      </c>
      <c r="AZ57" s="113">
        <f>'D.1.4.2 - Zdravotně techn...'!F32</f>
        <v>0</v>
      </c>
      <c r="BA57" s="113">
        <f>'D.1.4.2 - Zdravotně techn...'!F33</f>
        <v>0</v>
      </c>
      <c r="BB57" s="113">
        <f>'D.1.4.2 - Zdravotně techn...'!F34</f>
        <v>0</v>
      </c>
      <c r="BC57" s="113">
        <f>'D.1.4.2 - Zdravotně techn...'!F35</f>
        <v>0</v>
      </c>
      <c r="BD57" s="115">
        <f>'D.1.4.2 - Zdravotně techn...'!F36</f>
        <v>0</v>
      </c>
      <c r="BT57" s="116" t="s">
        <v>81</v>
      </c>
      <c r="BV57" s="116" t="s">
        <v>74</v>
      </c>
      <c r="BW57" s="116" t="s">
        <v>98</v>
      </c>
      <c r="BX57" s="116" t="s">
        <v>91</v>
      </c>
      <c r="CL57" s="116" t="s">
        <v>21</v>
      </c>
    </row>
    <row r="58" spans="1:91" s="6" customFormat="1" ht="22.5" customHeight="1">
      <c r="A58" s="97" t="s">
        <v>76</v>
      </c>
      <c r="B58" s="108"/>
      <c r="C58" s="109"/>
      <c r="D58" s="109"/>
      <c r="E58" s="404" t="s">
        <v>99</v>
      </c>
      <c r="F58" s="404"/>
      <c r="G58" s="404"/>
      <c r="H58" s="404"/>
      <c r="I58" s="404"/>
      <c r="J58" s="109"/>
      <c r="K58" s="404" t="s">
        <v>100</v>
      </c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2">
        <f>'D.1.4.3 - Silnoproudá ele...'!J29</f>
        <v>0</v>
      </c>
      <c r="AH58" s="403"/>
      <c r="AI58" s="403"/>
      <c r="AJ58" s="403"/>
      <c r="AK58" s="403"/>
      <c r="AL58" s="403"/>
      <c r="AM58" s="403"/>
      <c r="AN58" s="402">
        <f t="shared" si="0"/>
        <v>0</v>
      </c>
      <c r="AO58" s="403"/>
      <c r="AP58" s="403"/>
      <c r="AQ58" s="110" t="s">
        <v>94</v>
      </c>
      <c r="AR58" s="111"/>
      <c r="AS58" s="112">
        <v>0</v>
      </c>
      <c r="AT58" s="113">
        <f t="shared" si="1"/>
        <v>0</v>
      </c>
      <c r="AU58" s="114">
        <f>'D.1.4.3 - Silnoproudá ele...'!P83</f>
        <v>0</v>
      </c>
      <c r="AV58" s="113">
        <f>'D.1.4.3 - Silnoproudá ele...'!J32</f>
        <v>0</v>
      </c>
      <c r="AW58" s="113">
        <f>'D.1.4.3 - Silnoproudá ele...'!J33</f>
        <v>0</v>
      </c>
      <c r="AX58" s="113">
        <f>'D.1.4.3 - Silnoproudá ele...'!J34</f>
        <v>0</v>
      </c>
      <c r="AY58" s="113">
        <f>'D.1.4.3 - Silnoproudá ele...'!J35</f>
        <v>0</v>
      </c>
      <c r="AZ58" s="113">
        <f>'D.1.4.3 - Silnoproudá ele...'!F32</f>
        <v>0</v>
      </c>
      <c r="BA58" s="113">
        <f>'D.1.4.3 - Silnoproudá ele...'!F33</f>
        <v>0</v>
      </c>
      <c r="BB58" s="113">
        <f>'D.1.4.3 - Silnoproudá ele...'!F34</f>
        <v>0</v>
      </c>
      <c r="BC58" s="113">
        <f>'D.1.4.3 - Silnoproudá ele...'!F35</f>
        <v>0</v>
      </c>
      <c r="BD58" s="115">
        <f>'D.1.4.3 - Silnoproudá ele...'!F36</f>
        <v>0</v>
      </c>
      <c r="BT58" s="116" t="s">
        <v>81</v>
      </c>
      <c r="BV58" s="116" t="s">
        <v>74</v>
      </c>
      <c r="BW58" s="116" t="s">
        <v>101</v>
      </c>
      <c r="BX58" s="116" t="s">
        <v>91</v>
      </c>
      <c r="CL58" s="116" t="s">
        <v>21</v>
      </c>
    </row>
    <row r="59" spans="1:91" s="6" customFormat="1" ht="22.5" customHeight="1">
      <c r="A59" s="97" t="s">
        <v>76</v>
      </c>
      <c r="B59" s="108"/>
      <c r="C59" s="109"/>
      <c r="D59" s="109"/>
      <c r="E59" s="404" t="s">
        <v>102</v>
      </c>
      <c r="F59" s="404"/>
      <c r="G59" s="404"/>
      <c r="H59" s="404"/>
      <c r="I59" s="404"/>
      <c r="J59" s="109"/>
      <c r="K59" s="404" t="s">
        <v>103</v>
      </c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2">
        <f>'D.1.4.4 - Slaboproudá zař...'!J29</f>
        <v>0</v>
      </c>
      <c r="AH59" s="403"/>
      <c r="AI59" s="403"/>
      <c r="AJ59" s="403"/>
      <c r="AK59" s="403"/>
      <c r="AL59" s="403"/>
      <c r="AM59" s="403"/>
      <c r="AN59" s="402">
        <f t="shared" si="0"/>
        <v>0</v>
      </c>
      <c r="AO59" s="403"/>
      <c r="AP59" s="403"/>
      <c r="AQ59" s="110" t="s">
        <v>94</v>
      </c>
      <c r="AR59" s="111"/>
      <c r="AS59" s="112">
        <v>0</v>
      </c>
      <c r="AT59" s="113">
        <f t="shared" si="1"/>
        <v>0</v>
      </c>
      <c r="AU59" s="114">
        <f>'D.1.4.4 - Slaboproudá zař...'!P83</f>
        <v>0</v>
      </c>
      <c r="AV59" s="113">
        <f>'D.1.4.4 - Slaboproudá zař...'!J32</f>
        <v>0</v>
      </c>
      <c r="AW59" s="113">
        <f>'D.1.4.4 - Slaboproudá zař...'!J33</f>
        <v>0</v>
      </c>
      <c r="AX59" s="113">
        <f>'D.1.4.4 - Slaboproudá zař...'!J34</f>
        <v>0</v>
      </c>
      <c r="AY59" s="113">
        <f>'D.1.4.4 - Slaboproudá zař...'!J35</f>
        <v>0</v>
      </c>
      <c r="AZ59" s="113">
        <f>'D.1.4.4 - Slaboproudá zař...'!F32</f>
        <v>0</v>
      </c>
      <c r="BA59" s="113">
        <f>'D.1.4.4 - Slaboproudá zař...'!F33</f>
        <v>0</v>
      </c>
      <c r="BB59" s="113">
        <f>'D.1.4.4 - Slaboproudá zař...'!F34</f>
        <v>0</v>
      </c>
      <c r="BC59" s="113">
        <f>'D.1.4.4 - Slaboproudá zař...'!F35</f>
        <v>0</v>
      </c>
      <c r="BD59" s="115">
        <f>'D.1.4.4 - Slaboproudá zař...'!F36</f>
        <v>0</v>
      </c>
      <c r="BT59" s="116" t="s">
        <v>81</v>
      </c>
      <c r="BV59" s="116" t="s">
        <v>74</v>
      </c>
      <c r="BW59" s="116" t="s">
        <v>104</v>
      </c>
      <c r="BX59" s="116" t="s">
        <v>91</v>
      </c>
      <c r="CL59" s="116" t="s">
        <v>21</v>
      </c>
    </row>
    <row r="60" spans="1:91" s="6" customFormat="1" ht="22.5" customHeight="1">
      <c r="A60" s="97" t="s">
        <v>76</v>
      </c>
      <c r="B60" s="108"/>
      <c r="C60" s="109"/>
      <c r="D60" s="109"/>
      <c r="E60" s="404" t="s">
        <v>105</v>
      </c>
      <c r="F60" s="404"/>
      <c r="G60" s="404"/>
      <c r="H60" s="404"/>
      <c r="I60" s="404"/>
      <c r="J60" s="109"/>
      <c r="K60" s="404" t="s">
        <v>106</v>
      </c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2">
        <f>'D.1.4.5 - Měření a regulace'!J29</f>
        <v>0</v>
      </c>
      <c r="AH60" s="403"/>
      <c r="AI60" s="403"/>
      <c r="AJ60" s="403"/>
      <c r="AK60" s="403"/>
      <c r="AL60" s="403"/>
      <c r="AM60" s="403"/>
      <c r="AN60" s="402">
        <f t="shared" si="0"/>
        <v>0</v>
      </c>
      <c r="AO60" s="403"/>
      <c r="AP60" s="403"/>
      <c r="AQ60" s="110" t="s">
        <v>94</v>
      </c>
      <c r="AR60" s="111"/>
      <c r="AS60" s="112">
        <v>0</v>
      </c>
      <c r="AT60" s="113">
        <f t="shared" si="1"/>
        <v>0</v>
      </c>
      <c r="AU60" s="114">
        <f>'D.1.4.5 - Měření a regulace'!P83</f>
        <v>0</v>
      </c>
      <c r="AV60" s="113">
        <f>'D.1.4.5 - Měření a regulace'!J32</f>
        <v>0</v>
      </c>
      <c r="AW60" s="113">
        <f>'D.1.4.5 - Měření a regulace'!J33</f>
        <v>0</v>
      </c>
      <c r="AX60" s="113">
        <f>'D.1.4.5 - Měření a regulace'!J34</f>
        <v>0</v>
      </c>
      <c r="AY60" s="113">
        <f>'D.1.4.5 - Měření a regulace'!J35</f>
        <v>0</v>
      </c>
      <c r="AZ60" s="113">
        <f>'D.1.4.5 - Měření a regulace'!F32</f>
        <v>0</v>
      </c>
      <c r="BA60" s="113">
        <f>'D.1.4.5 - Měření a regulace'!F33</f>
        <v>0</v>
      </c>
      <c r="BB60" s="113">
        <f>'D.1.4.5 - Měření a regulace'!F34</f>
        <v>0</v>
      </c>
      <c r="BC60" s="113">
        <f>'D.1.4.5 - Měření a regulace'!F35</f>
        <v>0</v>
      </c>
      <c r="BD60" s="115">
        <f>'D.1.4.5 - Měření a regulace'!F36</f>
        <v>0</v>
      </c>
      <c r="BT60" s="116" t="s">
        <v>81</v>
      </c>
      <c r="BV60" s="116" t="s">
        <v>74</v>
      </c>
      <c r="BW60" s="116" t="s">
        <v>107</v>
      </c>
      <c r="BX60" s="116" t="s">
        <v>91</v>
      </c>
      <c r="CL60" s="116" t="s">
        <v>21</v>
      </c>
    </row>
    <row r="61" spans="1:91" s="6" customFormat="1" ht="22.5" customHeight="1">
      <c r="A61" s="97" t="s">
        <v>76</v>
      </c>
      <c r="B61" s="108"/>
      <c r="C61" s="109"/>
      <c r="D61" s="109"/>
      <c r="E61" s="404" t="s">
        <v>108</v>
      </c>
      <c r="F61" s="404"/>
      <c r="G61" s="404"/>
      <c r="H61" s="404"/>
      <c r="I61" s="404"/>
      <c r="J61" s="109"/>
      <c r="K61" s="404" t="s">
        <v>109</v>
      </c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2">
        <f>'D.1.4.6 - Vzduchotechnika...'!J29</f>
        <v>0</v>
      </c>
      <c r="AH61" s="403"/>
      <c r="AI61" s="403"/>
      <c r="AJ61" s="403"/>
      <c r="AK61" s="403"/>
      <c r="AL61" s="403"/>
      <c r="AM61" s="403"/>
      <c r="AN61" s="402">
        <f t="shared" si="0"/>
        <v>0</v>
      </c>
      <c r="AO61" s="403"/>
      <c r="AP61" s="403"/>
      <c r="AQ61" s="110" t="s">
        <v>94</v>
      </c>
      <c r="AR61" s="111"/>
      <c r="AS61" s="112">
        <v>0</v>
      </c>
      <c r="AT61" s="113">
        <f t="shared" si="1"/>
        <v>0</v>
      </c>
      <c r="AU61" s="114">
        <f>'D.1.4.6 - Vzduchotechnika...'!P83</f>
        <v>0</v>
      </c>
      <c r="AV61" s="113">
        <f>'D.1.4.6 - Vzduchotechnika...'!J32</f>
        <v>0</v>
      </c>
      <c r="AW61" s="113">
        <f>'D.1.4.6 - Vzduchotechnika...'!J33</f>
        <v>0</v>
      </c>
      <c r="AX61" s="113">
        <f>'D.1.4.6 - Vzduchotechnika...'!J34</f>
        <v>0</v>
      </c>
      <c r="AY61" s="113">
        <f>'D.1.4.6 - Vzduchotechnika...'!J35</f>
        <v>0</v>
      </c>
      <c r="AZ61" s="113">
        <f>'D.1.4.6 - Vzduchotechnika...'!F32</f>
        <v>0</v>
      </c>
      <c r="BA61" s="113">
        <f>'D.1.4.6 - Vzduchotechnika...'!F33</f>
        <v>0</v>
      </c>
      <c r="BB61" s="113">
        <f>'D.1.4.6 - Vzduchotechnika...'!F34</f>
        <v>0</v>
      </c>
      <c r="BC61" s="113">
        <f>'D.1.4.6 - Vzduchotechnika...'!F35</f>
        <v>0</v>
      </c>
      <c r="BD61" s="115">
        <f>'D.1.4.6 - Vzduchotechnika...'!F36</f>
        <v>0</v>
      </c>
      <c r="BT61" s="116" t="s">
        <v>81</v>
      </c>
      <c r="BV61" s="116" t="s">
        <v>74</v>
      </c>
      <c r="BW61" s="116" t="s">
        <v>110</v>
      </c>
      <c r="BX61" s="116" t="s">
        <v>91</v>
      </c>
      <c r="CL61" s="116" t="s">
        <v>21</v>
      </c>
    </row>
    <row r="62" spans="1:91" s="6" customFormat="1" ht="22.5" customHeight="1">
      <c r="A62" s="97" t="s">
        <v>76</v>
      </c>
      <c r="B62" s="108"/>
      <c r="C62" s="109"/>
      <c r="D62" s="109"/>
      <c r="E62" s="404" t="s">
        <v>111</v>
      </c>
      <c r="F62" s="404"/>
      <c r="G62" s="404"/>
      <c r="H62" s="404"/>
      <c r="I62" s="404"/>
      <c r="J62" s="109"/>
      <c r="K62" s="404" t="s">
        <v>112</v>
      </c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2">
        <f>'D.1.4.7 - Elektronická po...'!J29</f>
        <v>0</v>
      </c>
      <c r="AH62" s="403"/>
      <c r="AI62" s="403"/>
      <c r="AJ62" s="403"/>
      <c r="AK62" s="403"/>
      <c r="AL62" s="403"/>
      <c r="AM62" s="403"/>
      <c r="AN62" s="402">
        <f t="shared" si="0"/>
        <v>0</v>
      </c>
      <c r="AO62" s="403"/>
      <c r="AP62" s="403"/>
      <c r="AQ62" s="110" t="s">
        <v>94</v>
      </c>
      <c r="AR62" s="111"/>
      <c r="AS62" s="117">
        <v>0</v>
      </c>
      <c r="AT62" s="118">
        <f t="shared" si="1"/>
        <v>0</v>
      </c>
      <c r="AU62" s="119">
        <f>'D.1.4.7 - Elektronická po...'!P83</f>
        <v>0</v>
      </c>
      <c r="AV62" s="118">
        <f>'D.1.4.7 - Elektronická po...'!J32</f>
        <v>0</v>
      </c>
      <c r="AW62" s="118">
        <f>'D.1.4.7 - Elektronická po...'!J33</f>
        <v>0</v>
      </c>
      <c r="AX62" s="118">
        <f>'D.1.4.7 - Elektronická po...'!J34</f>
        <v>0</v>
      </c>
      <c r="AY62" s="118">
        <f>'D.1.4.7 - Elektronická po...'!J35</f>
        <v>0</v>
      </c>
      <c r="AZ62" s="118">
        <f>'D.1.4.7 - Elektronická po...'!F32</f>
        <v>0</v>
      </c>
      <c r="BA62" s="118">
        <f>'D.1.4.7 - Elektronická po...'!F33</f>
        <v>0</v>
      </c>
      <c r="BB62" s="118">
        <f>'D.1.4.7 - Elektronická po...'!F34</f>
        <v>0</v>
      </c>
      <c r="BC62" s="118">
        <f>'D.1.4.7 - Elektronická po...'!F35</f>
        <v>0</v>
      </c>
      <c r="BD62" s="120">
        <f>'D.1.4.7 - Elektronická po...'!F36</f>
        <v>0</v>
      </c>
      <c r="BT62" s="116" t="s">
        <v>81</v>
      </c>
      <c r="BV62" s="116" t="s">
        <v>74</v>
      </c>
      <c r="BW62" s="116" t="s">
        <v>113</v>
      </c>
      <c r="BX62" s="116" t="s">
        <v>91</v>
      </c>
      <c r="CL62" s="116" t="s">
        <v>21</v>
      </c>
    </row>
    <row r="63" spans="1:91" s="1" customFormat="1" ht="30" customHeight="1">
      <c r="B63" s="42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2"/>
    </row>
    <row r="64" spans="1:91" s="1" customFormat="1" ht="6.95" customHeight="1">
      <c r="B64" s="57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62"/>
    </row>
  </sheetData>
  <sheetProtection algorithmName="SHA-512" hashValue="vAUSY8OBlP7BPE9Gnr31Ni20Bxw2ydxraWG1CM6PwhL+DI80MMZ1k0SpIdot2zMgrxsS0P69g6HoVj+Q0/e8NQ==" saltValue="jXhgRio0tUhx3Xvm5dL74A==" spinCount="100000" sheet="1" objects="1" scenarios="1" formatCells="0" formatColumns="0" formatRows="0" sort="0" autoFilter="0"/>
  <mergeCells count="81">
    <mergeCell ref="AR2:BE2"/>
    <mergeCell ref="AN62:AP62"/>
    <mergeCell ref="AG62:AM62"/>
    <mergeCell ref="E62:I62"/>
    <mergeCell ref="K62:AF62"/>
    <mergeCell ref="AG51:AM51"/>
    <mergeCell ref="AN51:AP51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VON - Vedlejší a ostatní ...'!C2" display="/"/>
    <hyperlink ref="A53" location="'D.1.1 - Architektonicko s...'!C2" display="/"/>
    <hyperlink ref="A54" location="'D.1.2 - Stavebně konstruk...'!C2" display="/"/>
    <hyperlink ref="A56" location="'D.1.4.1 - Vytápění'!C2" display="/"/>
    <hyperlink ref="A57" location="'D.1.4.2 - Zdravotně techn...'!C2" display="/"/>
    <hyperlink ref="A58" location="'D.1.4.3 - Silnoproudá ele...'!C2" display="/"/>
    <hyperlink ref="A59" location="'D.1.4.4 - Slaboproudá zař...'!C2" display="/"/>
    <hyperlink ref="A60" location="'D.1.4.5 - Měření a regulace'!C2" display="/"/>
    <hyperlink ref="A61" location="'D.1.4.6 - Vzduchotechnika...'!C2" display="/"/>
    <hyperlink ref="A62" location="'D.1.4.7 - Elektronická po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110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1:70" ht="36.950000000000003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1:70">
      <c r="B8" s="29"/>
      <c r="C8" s="30"/>
      <c r="D8" s="38" t="s">
        <v>120</v>
      </c>
      <c r="E8" s="30"/>
      <c r="F8" s="30"/>
      <c r="G8" s="30"/>
      <c r="H8" s="30"/>
      <c r="I8" s="127"/>
      <c r="J8" s="30"/>
      <c r="K8" s="32"/>
    </row>
    <row r="9" spans="1:70" s="1" customFormat="1" ht="22.5" customHeight="1">
      <c r="B9" s="42"/>
      <c r="C9" s="43"/>
      <c r="D9" s="43"/>
      <c r="E9" s="408" t="s">
        <v>2335</v>
      </c>
      <c r="F9" s="411"/>
      <c r="G9" s="411"/>
      <c r="H9" s="411"/>
      <c r="I9" s="128"/>
      <c r="J9" s="43"/>
      <c r="K9" s="46"/>
    </row>
    <row r="10" spans="1:70" s="1" customFormat="1">
      <c r="B10" s="42"/>
      <c r="C10" s="43"/>
      <c r="D10" s="38" t="s">
        <v>2336</v>
      </c>
      <c r="E10" s="43"/>
      <c r="F10" s="43"/>
      <c r="G10" s="43"/>
      <c r="H10" s="43"/>
      <c r="I10" s="128"/>
      <c r="J10" s="43"/>
      <c r="K10" s="46"/>
    </row>
    <row r="11" spans="1:70" s="1" customFormat="1" ht="36.950000000000003" customHeight="1">
      <c r="B11" s="42"/>
      <c r="C11" s="43"/>
      <c r="D11" s="43"/>
      <c r="E11" s="410" t="s">
        <v>2355</v>
      </c>
      <c r="F11" s="411"/>
      <c r="G11" s="411"/>
      <c r="H11" s="411"/>
      <c r="I11" s="128"/>
      <c r="J11" s="43"/>
      <c r="K11" s="46"/>
    </row>
    <row r="12" spans="1:70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1:70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1:70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5. 12. 2017</v>
      </c>
      <c r="K14" s="46"/>
    </row>
    <row r="15" spans="1:70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1:70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29" t="s">
        <v>30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29" t="s">
        <v>30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28"/>
      <c r="J25" s="43"/>
      <c r="K25" s="46"/>
    </row>
    <row r="26" spans="2:11" s="7" customFormat="1" ht="77.25" customHeight="1">
      <c r="B26" s="131"/>
      <c r="C26" s="132"/>
      <c r="D26" s="132"/>
      <c r="E26" s="373" t="s">
        <v>37</v>
      </c>
      <c r="F26" s="373"/>
      <c r="G26" s="373"/>
      <c r="H26" s="373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38</v>
      </c>
      <c r="E29" s="43"/>
      <c r="F29" s="43"/>
      <c r="G29" s="43"/>
      <c r="H29" s="43"/>
      <c r="I29" s="128"/>
      <c r="J29" s="138">
        <f>ROUND(J83,2)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40</v>
      </c>
      <c r="G31" s="43"/>
      <c r="H31" s="43"/>
      <c r="I31" s="139" t="s">
        <v>39</v>
      </c>
      <c r="J31" s="47" t="s">
        <v>41</v>
      </c>
      <c r="K31" s="46"/>
    </row>
    <row r="32" spans="2:11" s="1" customFormat="1" ht="14.45" customHeight="1">
      <c r="B32" s="42"/>
      <c r="C32" s="43"/>
      <c r="D32" s="50" t="s">
        <v>42</v>
      </c>
      <c r="E32" s="50" t="s">
        <v>43</v>
      </c>
      <c r="F32" s="140">
        <f>ROUND(SUM(BE83:BE85), 2)</f>
        <v>0</v>
      </c>
      <c r="G32" s="43"/>
      <c r="H32" s="43"/>
      <c r="I32" s="141">
        <v>0.21</v>
      </c>
      <c r="J32" s="140">
        <f>ROUND(ROUND((SUM(BE83:BE85)), 2)*I32, 2)</f>
        <v>0</v>
      </c>
      <c r="K32" s="46"/>
    </row>
    <row r="33" spans="2:11" s="1" customFormat="1" ht="14.45" customHeight="1">
      <c r="B33" s="42"/>
      <c r="C33" s="43"/>
      <c r="D33" s="43"/>
      <c r="E33" s="50" t="s">
        <v>44</v>
      </c>
      <c r="F33" s="140">
        <f>ROUND(SUM(BF83:BF85), 2)</f>
        <v>0</v>
      </c>
      <c r="G33" s="43"/>
      <c r="H33" s="43"/>
      <c r="I33" s="141">
        <v>0.15</v>
      </c>
      <c r="J33" s="140">
        <f>ROUND(ROUND((SUM(BF83:BF85)), 2)*I33, 2)</f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45</v>
      </c>
      <c r="F34" s="140">
        <f>ROUND(SUM(BG83:BG85), 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hidden="1" customHeight="1">
      <c r="B35" s="42"/>
      <c r="C35" s="43"/>
      <c r="D35" s="43"/>
      <c r="E35" s="50" t="s">
        <v>46</v>
      </c>
      <c r="F35" s="140">
        <f>ROUND(SUM(BH83:BH85), 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47</v>
      </c>
      <c r="F36" s="140">
        <f>ROUND(SUM(BI83:BI85), 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48</v>
      </c>
      <c r="E38" s="80"/>
      <c r="F38" s="80"/>
      <c r="G38" s="144" t="s">
        <v>49</v>
      </c>
      <c r="H38" s="145" t="s">
        <v>50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0000000000003" customHeight="1">
      <c r="B44" s="42"/>
      <c r="C44" s="31" t="s">
        <v>122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08" t="str">
        <f>E7</f>
        <v>MULTIFUNKČNÍ PŘEDNÁŠKOVÉ PROSTORY V OBJEKTU E FF</v>
      </c>
      <c r="F47" s="409"/>
      <c r="G47" s="409"/>
      <c r="H47" s="409"/>
      <c r="I47" s="128"/>
      <c r="J47" s="43"/>
      <c r="K47" s="46"/>
    </row>
    <row r="48" spans="2:11">
      <c r="B48" s="29"/>
      <c r="C48" s="38" t="s">
        <v>120</v>
      </c>
      <c r="D48" s="30"/>
      <c r="E48" s="30"/>
      <c r="F48" s="30"/>
      <c r="G48" s="30"/>
      <c r="H48" s="30"/>
      <c r="I48" s="127"/>
      <c r="J48" s="30"/>
      <c r="K48" s="32"/>
    </row>
    <row r="49" spans="2:47" s="1" customFormat="1" ht="22.5" customHeight="1">
      <c r="B49" s="42"/>
      <c r="C49" s="43"/>
      <c r="D49" s="43"/>
      <c r="E49" s="408" t="s">
        <v>2335</v>
      </c>
      <c r="F49" s="411"/>
      <c r="G49" s="411"/>
      <c r="H49" s="411"/>
      <c r="I49" s="128"/>
      <c r="J49" s="43"/>
      <c r="K49" s="46"/>
    </row>
    <row r="50" spans="2:47" s="1" customFormat="1" ht="14.45" customHeight="1">
      <c r="B50" s="42"/>
      <c r="C50" s="38" t="s">
        <v>2336</v>
      </c>
      <c r="D50" s="43"/>
      <c r="E50" s="43"/>
      <c r="F50" s="43"/>
      <c r="G50" s="43"/>
      <c r="H50" s="43"/>
      <c r="I50" s="128"/>
      <c r="J50" s="43"/>
      <c r="K50" s="46"/>
    </row>
    <row r="51" spans="2:47" s="1" customFormat="1" ht="23.25" customHeight="1">
      <c r="B51" s="42"/>
      <c r="C51" s="43"/>
      <c r="D51" s="43"/>
      <c r="E51" s="410" t="str">
        <f>E11</f>
        <v>D.1.4.6 - Vzduchotechnika a ochlazování</v>
      </c>
      <c r="F51" s="411"/>
      <c r="G51" s="411"/>
      <c r="H51" s="411"/>
      <c r="I51" s="128"/>
      <c r="J51" s="43"/>
      <c r="K51" s="46"/>
    </row>
    <row r="52" spans="2:47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47" s="1" customFormat="1" ht="18" customHeight="1">
      <c r="B53" s="42"/>
      <c r="C53" s="38" t="s">
        <v>23</v>
      </c>
      <c r="D53" s="43"/>
      <c r="E53" s="43"/>
      <c r="F53" s="36" t="str">
        <f>F14</f>
        <v>Ostrava</v>
      </c>
      <c r="G53" s="43"/>
      <c r="H53" s="43"/>
      <c r="I53" s="129" t="s">
        <v>25</v>
      </c>
      <c r="J53" s="130" t="str">
        <f>IF(J14="","",J14)</f>
        <v>5. 12. 2017</v>
      </c>
      <c r="K53" s="46"/>
    </row>
    <row r="54" spans="2:47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47" s="1" customFormat="1">
      <c r="B55" s="42"/>
      <c r="C55" s="38" t="s">
        <v>27</v>
      </c>
      <c r="D55" s="43"/>
      <c r="E55" s="43"/>
      <c r="F55" s="36" t="str">
        <f>E17</f>
        <v xml:space="preserve">Ostravská univerzita v Ostravě </v>
      </c>
      <c r="G55" s="43"/>
      <c r="H55" s="43"/>
      <c r="I55" s="129" t="s">
        <v>33</v>
      </c>
      <c r="J55" s="36" t="str">
        <f>E23</f>
        <v>MARPO s.r.o., Ostrava</v>
      </c>
      <c r="K55" s="46"/>
    </row>
    <row r="56" spans="2:47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47" s="1" customFormat="1" ht="29.25" customHeight="1">
      <c r="B58" s="42"/>
      <c r="C58" s="154" t="s">
        <v>123</v>
      </c>
      <c r="D58" s="142"/>
      <c r="E58" s="142"/>
      <c r="F58" s="142"/>
      <c r="G58" s="142"/>
      <c r="H58" s="142"/>
      <c r="I58" s="155"/>
      <c r="J58" s="156" t="s">
        <v>124</v>
      </c>
      <c r="K58" s="157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125</v>
      </c>
      <c r="D60" s="43"/>
      <c r="E60" s="43"/>
      <c r="F60" s="43"/>
      <c r="G60" s="43"/>
      <c r="H60" s="43"/>
      <c r="I60" s="128"/>
      <c r="J60" s="138">
        <f>J83</f>
        <v>0</v>
      </c>
      <c r="K60" s="46"/>
      <c r="AU60" s="25" t="s">
        <v>126</v>
      </c>
    </row>
    <row r="61" spans="2:47" s="8" customFormat="1" ht="24.95" customHeight="1">
      <c r="B61" s="159"/>
      <c r="C61" s="160"/>
      <c r="D61" s="161" t="s">
        <v>271</v>
      </c>
      <c r="E61" s="162"/>
      <c r="F61" s="162"/>
      <c r="G61" s="162"/>
      <c r="H61" s="162"/>
      <c r="I61" s="163"/>
      <c r="J61" s="164">
        <f>J84</f>
        <v>0</v>
      </c>
      <c r="K61" s="165"/>
    </row>
    <row r="62" spans="2:47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47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0000000000003" customHeight="1">
      <c r="B68" s="42"/>
      <c r="C68" s="63" t="s">
        <v>130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12" t="str">
        <f>E7</f>
        <v>MULTIFUNKČNÍ PŘEDNÁŠKOVÉ PROSTORY V OBJEKTU E FF</v>
      </c>
      <c r="F71" s="413"/>
      <c r="G71" s="413"/>
      <c r="H71" s="413"/>
      <c r="I71" s="173"/>
      <c r="J71" s="64"/>
      <c r="K71" s="64"/>
      <c r="L71" s="62"/>
    </row>
    <row r="72" spans="2:12">
      <c r="B72" s="29"/>
      <c r="C72" s="66" t="s">
        <v>120</v>
      </c>
      <c r="D72" s="286"/>
      <c r="E72" s="286"/>
      <c r="F72" s="286"/>
      <c r="G72" s="286"/>
      <c r="H72" s="286"/>
      <c r="J72" s="286"/>
      <c r="K72" s="286"/>
      <c r="L72" s="287"/>
    </row>
    <row r="73" spans="2:12" s="1" customFormat="1" ht="22.5" customHeight="1">
      <c r="B73" s="42"/>
      <c r="C73" s="64"/>
      <c r="D73" s="64"/>
      <c r="E73" s="412" t="s">
        <v>2335</v>
      </c>
      <c r="F73" s="414"/>
      <c r="G73" s="414"/>
      <c r="H73" s="414"/>
      <c r="I73" s="173"/>
      <c r="J73" s="64"/>
      <c r="K73" s="64"/>
      <c r="L73" s="62"/>
    </row>
    <row r="74" spans="2:12" s="1" customFormat="1" ht="14.45" customHeight="1">
      <c r="B74" s="42"/>
      <c r="C74" s="66" t="s">
        <v>2336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3.25" customHeight="1">
      <c r="B75" s="42"/>
      <c r="C75" s="64"/>
      <c r="D75" s="64"/>
      <c r="E75" s="384" t="str">
        <f>E11</f>
        <v>D.1.4.6 - Vzduchotechnika a ochlazování</v>
      </c>
      <c r="F75" s="414"/>
      <c r="G75" s="414"/>
      <c r="H75" s="414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4" t="str">
        <f>F14</f>
        <v>Ostrava</v>
      </c>
      <c r="G77" s="64"/>
      <c r="H77" s="64"/>
      <c r="I77" s="175" t="s">
        <v>25</v>
      </c>
      <c r="J77" s="74" t="str">
        <f>IF(J14="","",J14)</f>
        <v>5. 12. 2017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>
      <c r="B79" s="42"/>
      <c r="C79" s="66" t="s">
        <v>27</v>
      </c>
      <c r="D79" s="64"/>
      <c r="E79" s="64"/>
      <c r="F79" s="174" t="str">
        <f>E17</f>
        <v xml:space="preserve">Ostravská univerzita v Ostravě </v>
      </c>
      <c r="G79" s="64"/>
      <c r="H79" s="64"/>
      <c r="I79" s="175" t="s">
        <v>33</v>
      </c>
      <c r="J79" s="174" t="str">
        <f>E23</f>
        <v>MARPO s.r.o., Ostrava</v>
      </c>
      <c r="K79" s="64"/>
      <c r="L79" s="62"/>
    </row>
    <row r="80" spans="2:12" s="1" customFormat="1" ht="14.45" customHeight="1">
      <c r="B80" s="42"/>
      <c r="C80" s="66" t="s">
        <v>31</v>
      </c>
      <c r="D80" s="64"/>
      <c r="E80" s="64"/>
      <c r="F80" s="174" t="str">
        <f>IF(E20="","",E20)</f>
        <v/>
      </c>
      <c r="G80" s="64"/>
      <c r="H80" s="64"/>
      <c r="I80" s="173"/>
      <c r="J80" s="64"/>
      <c r="K80" s="64"/>
      <c r="L80" s="62"/>
    </row>
    <row r="81" spans="2:65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65" s="10" customFormat="1" ht="29.25" customHeight="1">
      <c r="B82" s="176"/>
      <c r="C82" s="177" t="s">
        <v>131</v>
      </c>
      <c r="D82" s="178" t="s">
        <v>57</v>
      </c>
      <c r="E82" s="178" t="s">
        <v>53</v>
      </c>
      <c r="F82" s="178" t="s">
        <v>132</v>
      </c>
      <c r="G82" s="178" t="s">
        <v>133</v>
      </c>
      <c r="H82" s="178" t="s">
        <v>134</v>
      </c>
      <c r="I82" s="179" t="s">
        <v>135</v>
      </c>
      <c r="J82" s="178" t="s">
        <v>124</v>
      </c>
      <c r="K82" s="180" t="s">
        <v>136</v>
      </c>
      <c r="L82" s="181"/>
      <c r="M82" s="82" t="s">
        <v>137</v>
      </c>
      <c r="N82" s="83" t="s">
        <v>42</v>
      </c>
      <c r="O82" s="83" t="s">
        <v>138</v>
      </c>
      <c r="P82" s="83" t="s">
        <v>139</v>
      </c>
      <c r="Q82" s="83" t="s">
        <v>140</v>
      </c>
      <c r="R82" s="83" t="s">
        <v>141</v>
      </c>
      <c r="S82" s="83" t="s">
        <v>142</v>
      </c>
      <c r="T82" s="84" t="s">
        <v>143</v>
      </c>
    </row>
    <row r="83" spans="2:65" s="1" customFormat="1" ht="29.25" customHeight="1">
      <c r="B83" s="42"/>
      <c r="C83" s="88" t="s">
        <v>125</v>
      </c>
      <c r="D83" s="64"/>
      <c r="E83" s="64"/>
      <c r="F83" s="64"/>
      <c r="G83" s="64"/>
      <c r="H83" s="64"/>
      <c r="I83" s="173"/>
      <c r="J83" s="182">
        <f>BK83</f>
        <v>0</v>
      </c>
      <c r="K83" s="64"/>
      <c r="L83" s="62"/>
      <c r="M83" s="85"/>
      <c r="N83" s="86"/>
      <c r="O83" s="86"/>
      <c r="P83" s="183">
        <f>P84</f>
        <v>0</v>
      </c>
      <c r="Q83" s="86"/>
      <c r="R83" s="183">
        <f>R84</f>
        <v>0</v>
      </c>
      <c r="S83" s="86"/>
      <c r="T83" s="184">
        <f>T84</f>
        <v>0</v>
      </c>
      <c r="AT83" s="25" t="s">
        <v>71</v>
      </c>
      <c r="AU83" s="25" t="s">
        <v>126</v>
      </c>
      <c r="BK83" s="185">
        <f>BK84</f>
        <v>0</v>
      </c>
    </row>
    <row r="84" spans="2:65" s="11" customFormat="1" ht="37.35" customHeight="1">
      <c r="B84" s="186"/>
      <c r="C84" s="187"/>
      <c r="D84" s="200" t="s">
        <v>71</v>
      </c>
      <c r="E84" s="284" t="s">
        <v>1129</v>
      </c>
      <c r="F84" s="284" t="s">
        <v>1130</v>
      </c>
      <c r="G84" s="187"/>
      <c r="H84" s="187"/>
      <c r="I84" s="190"/>
      <c r="J84" s="285">
        <f>BK84</f>
        <v>0</v>
      </c>
      <c r="K84" s="187"/>
      <c r="L84" s="192"/>
      <c r="M84" s="193"/>
      <c r="N84" s="194"/>
      <c r="O84" s="194"/>
      <c r="P84" s="195">
        <f>P85</f>
        <v>0</v>
      </c>
      <c r="Q84" s="194"/>
      <c r="R84" s="195">
        <f>R85</f>
        <v>0</v>
      </c>
      <c r="S84" s="194"/>
      <c r="T84" s="196">
        <f>T85</f>
        <v>0</v>
      </c>
      <c r="AR84" s="197" t="s">
        <v>81</v>
      </c>
      <c r="AT84" s="198" t="s">
        <v>71</v>
      </c>
      <c r="AU84" s="198" t="s">
        <v>72</v>
      </c>
      <c r="AY84" s="197" t="s">
        <v>146</v>
      </c>
      <c r="BK84" s="199">
        <f>BK85</f>
        <v>0</v>
      </c>
    </row>
    <row r="85" spans="2:65" s="1" customFormat="1" ht="22.5" customHeight="1">
      <c r="B85" s="42"/>
      <c r="C85" s="203" t="s">
        <v>79</v>
      </c>
      <c r="D85" s="203" t="s">
        <v>149</v>
      </c>
      <c r="E85" s="204" t="s">
        <v>2338</v>
      </c>
      <c r="F85" s="205" t="s">
        <v>2356</v>
      </c>
      <c r="G85" s="206" t="s">
        <v>152</v>
      </c>
      <c r="H85" s="207">
        <v>1</v>
      </c>
      <c r="I85" s="208"/>
      <c r="J85" s="209">
        <f>ROUND(I85*H85,2)</f>
        <v>0</v>
      </c>
      <c r="K85" s="205" t="s">
        <v>21</v>
      </c>
      <c r="L85" s="62"/>
      <c r="M85" s="210" t="s">
        <v>21</v>
      </c>
      <c r="N85" s="253" t="s">
        <v>43</v>
      </c>
      <c r="O85" s="254"/>
      <c r="P85" s="255">
        <f>O85*H85</f>
        <v>0</v>
      </c>
      <c r="Q85" s="255">
        <v>0</v>
      </c>
      <c r="R85" s="255">
        <f>Q85*H85</f>
        <v>0</v>
      </c>
      <c r="S85" s="255">
        <v>0</v>
      </c>
      <c r="T85" s="256">
        <f>S85*H85</f>
        <v>0</v>
      </c>
      <c r="AR85" s="25" t="s">
        <v>226</v>
      </c>
      <c r="AT85" s="25" t="s">
        <v>149</v>
      </c>
      <c r="AU85" s="25" t="s">
        <v>79</v>
      </c>
      <c r="AY85" s="25" t="s">
        <v>146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79</v>
      </c>
      <c r="BK85" s="214">
        <f>ROUND(I85*H85,2)</f>
        <v>0</v>
      </c>
      <c r="BL85" s="25" t="s">
        <v>226</v>
      </c>
      <c r="BM85" s="25" t="s">
        <v>2357</v>
      </c>
    </row>
    <row r="86" spans="2:65" s="1" customFormat="1" ht="6.95" customHeight="1">
      <c r="B86" s="57"/>
      <c r="C86" s="58"/>
      <c r="D86" s="58"/>
      <c r="E86" s="58"/>
      <c r="F86" s="58"/>
      <c r="G86" s="58"/>
      <c r="H86" s="58"/>
      <c r="I86" s="149"/>
      <c r="J86" s="58"/>
      <c r="K86" s="58"/>
      <c r="L86" s="62"/>
    </row>
  </sheetData>
  <sheetProtection algorithmName="SHA-512" hashValue="SHoPe1qHrPQCCi1LERvXyw+E+7jnu9hNdyIs8xgpdWhbJmb5ashZIX26Jl/SsO8Lg4xmCaptWBlToeTVJNybXQ==" saltValue="vY3OWeVhHEJjFkfSoQSCkw==" spinCount="100000" sheet="1" objects="1" scenarios="1" formatCells="0" formatColumns="0" formatRows="0" sort="0" autoFilter="0"/>
  <autoFilter ref="C82:K85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113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1:70" ht="36.950000000000003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1:70">
      <c r="B8" s="29"/>
      <c r="C8" s="30"/>
      <c r="D8" s="38" t="s">
        <v>120</v>
      </c>
      <c r="E8" s="30"/>
      <c r="F8" s="30"/>
      <c r="G8" s="30"/>
      <c r="H8" s="30"/>
      <c r="I8" s="127"/>
      <c r="J8" s="30"/>
      <c r="K8" s="32"/>
    </row>
    <row r="9" spans="1:70" s="1" customFormat="1" ht="22.5" customHeight="1">
      <c r="B9" s="42"/>
      <c r="C9" s="43"/>
      <c r="D9" s="43"/>
      <c r="E9" s="408" t="s">
        <v>2335</v>
      </c>
      <c r="F9" s="411"/>
      <c r="G9" s="411"/>
      <c r="H9" s="411"/>
      <c r="I9" s="128"/>
      <c r="J9" s="43"/>
      <c r="K9" s="46"/>
    </row>
    <row r="10" spans="1:70" s="1" customFormat="1">
      <c r="B10" s="42"/>
      <c r="C10" s="43"/>
      <c r="D10" s="38" t="s">
        <v>2336</v>
      </c>
      <c r="E10" s="43"/>
      <c r="F10" s="43"/>
      <c r="G10" s="43"/>
      <c r="H10" s="43"/>
      <c r="I10" s="128"/>
      <c r="J10" s="43"/>
      <c r="K10" s="46"/>
    </row>
    <row r="11" spans="1:70" s="1" customFormat="1" ht="36.950000000000003" customHeight="1">
      <c r="B11" s="42"/>
      <c r="C11" s="43"/>
      <c r="D11" s="43"/>
      <c r="E11" s="410" t="s">
        <v>2358</v>
      </c>
      <c r="F11" s="411"/>
      <c r="G11" s="411"/>
      <c r="H11" s="411"/>
      <c r="I11" s="128"/>
      <c r="J11" s="43"/>
      <c r="K11" s="46"/>
    </row>
    <row r="12" spans="1:70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1:70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1:70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5. 12. 2017</v>
      </c>
      <c r="K14" s="46"/>
    </row>
    <row r="15" spans="1:70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1:70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29" t="s">
        <v>30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29" t="s">
        <v>30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28"/>
      <c r="J25" s="43"/>
      <c r="K25" s="46"/>
    </row>
    <row r="26" spans="2:11" s="7" customFormat="1" ht="77.25" customHeight="1">
      <c r="B26" s="131"/>
      <c r="C26" s="132"/>
      <c r="D26" s="132"/>
      <c r="E26" s="373" t="s">
        <v>37</v>
      </c>
      <c r="F26" s="373"/>
      <c r="G26" s="373"/>
      <c r="H26" s="373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38</v>
      </c>
      <c r="E29" s="43"/>
      <c r="F29" s="43"/>
      <c r="G29" s="43"/>
      <c r="H29" s="43"/>
      <c r="I29" s="128"/>
      <c r="J29" s="138">
        <f>ROUND(J83,2)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40</v>
      </c>
      <c r="G31" s="43"/>
      <c r="H31" s="43"/>
      <c r="I31" s="139" t="s">
        <v>39</v>
      </c>
      <c r="J31" s="47" t="s">
        <v>41</v>
      </c>
      <c r="K31" s="46"/>
    </row>
    <row r="32" spans="2:11" s="1" customFormat="1" ht="14.45" customHeight="1">
      <c r="B32" s="42"/>
      <c r="C32" s="43"/>
      <c r="D32" s="50" t="s">
        <v>42</v>
      </c>
      <c r="E32" s="50" t="s">
        <v>43</v>
      </c>
      <c r="F32" s="140">
        <f>ROUND(SUM(BE83:BE85), 2)</f>
        <v>0</v>
      </c>
      <c r="G32" s="43"/>
      <c r="H32" s="43"/>
      <c r="I32" s="141">
        <v>0.21</v>
      </c>
      <c r="J32" s="140">
        <f>ROUND(ROUND((SUM(BE83:BE85)), 2)*I32, 2)</f>
        <v>0</v>
      </c>
      <c r="K32" s="46"/>
    </row>
    <row r="33" spans="2:11" s="1" customFormat="1" ht="14.45" customHeight="1">
      <c r="B33" s="42"/>
      <c r="C33" s="43"/>
      <c r="D33" s="43"/>
      <c r="E33" s="50" t="s">
        <v>44</v>
      </c>
      <c r="F33" s="140">
        <f>ROUND(SUM(BF83:BF85), 2)</f>
        <v>0</v>
      </c>
      <c r="G33" s="43"/>
      <c r="H33" s="43"/>
      <c r="I33" s="141">
        <v>0.15</v>
      </c>
      <c r="J33" s="140">
        <f>ROUND(ROUND((SUM(BF83:BF85)), 2)*I33, 2)</f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45</v>
      </c>
      <c r="F34" s="140">
        <f>ROUND(SUM(BG83:BG85), 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hidden="1" customHeight="1">
      <c r="B35" s="42"/>
      <c r="C35" s="43"/>
      <c r="D35" s="43"/>
      <c r="E35" s="50" t="s">
        <v>46</v>
      </c>
      <c r="F35" s="140">
        <f>ROUND(SUM(BH83:BH85), 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47</v>
      </c>
      <c r="F36" s="140">
        <f>ROUND(SUM(BI83:BI85), 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48</v>
      </c>
      <c r="E38" s="80"/>
      <c r="F38" s="80"/>
      <c r="G38" s="144" t="s">
        <v>49</v>
      </c>
      <c r="H38" s="145" t="s">
        <v>50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0000000000003" customHeight="1">
      <c r="B44" s="42"/>
      <c r="C44" s="31" t="s">
        <v>122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08" t="str">
        <f>E7</f>
        <v>MULTIFUNKČNÍ PŘEDNÁŠKOVÉ PROSTORY V OBJEKTU E FF</v>
      </c>
      <c r="F47" s="409"/>
      <c r="G47" s="409"/>
      <c r="H47" s="409"/>
      <c r="I47" s="128"/>
      <c r="J47" s="43"/>
      <c r="K47" s="46"/>
    </row>
    <row r="48" spans="2:11">
      <c r="B48" s="29"/>
      <c r="C48" s="38" t="s">
        <v>120</v>
      </c>
      <c r="D48" s="30"/>
      <c r="E48" s="30"/>
      <c r="F48" s="30"/>
      <c r="G48" s="30"/>
      <c r="H48" s="30"/>
      <c r="I48" s="127"/>
      <c r="J48" s="30"/>
      <c r="K48" s="32"/>
    </row>
    <row r="49" spans="2:47" s="1" customFormat="1" ht="22.5" customHeight="1">
      <c r="B49" s="42"/>
      <c r="C49" s="43"/>
      <c r="D49" s="43"/>
      <c r="E49" s="408" t="s">
        <v>2335</v>
      </c>
      <c r="F49" s="411"/>
      <c r="G49" s="411"/>
      <c r="H49" s="411"/>
      <c r="I49" s="128"/>
      <c r="J49" s="43"/>
      <c r="K49" s="46"/>
    </row>
    <row r="50" spans="2:47" s="1" customFormat="1" ht="14.45" customHeight="1">
      <c r="B50" s="42"/>
      <c r="C50" s="38" t="s">
        <v>2336</v>
      </c>
      <c r="D50" s="43"/>
      <c r="E50" s="43"/>
      <c r="F50" s="43"/>
      <c r="G50" s="43"/>
      <c r="H50" s="43"/>
      <c r="I50" s="128"/>
      <c r="J50" s="43"/>
      <c r="K50" s="46"/>
    </row>
    <row r="51" spans="2:47" s="1" customFormat="1" ht="23.25" customHeight="1">
      <c r="B51" s="42"/>
      <c r="C51" s="43"/>
      <c r="D51" s="43"/>
      <c r="E51" s="410" t="str">
        <f>E11</f>
        <v>D.1.4.7 - Elektronická požární signalizace</v>
      </c>
      <c r="F51" s="411"/>
      <c r="G51" s="411"/>
      <c r="H51" s="411"/>
      <c r="I51" s="128"/>
      <c r="J51" s="43"/>
      <c r="K51" s="46"/>
    </row>
    <row r="52" spans="2:47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47" s="1" customFormat="1" ht="18" customHeight="1">
      <c r="B53" s="42"/>
      <c r="C53" s="38" t="s">
        <v>23</v>
      </c>
      <c r="D53" s="43"/>
      <c r="E53" s="43"/>
      <c r="F53" s="36" t="str">
        <f>F14</f>
        <v>Ostrava</v>
      </c>
      <c r="G53" s="43"/>
      <c r="H53" s="43"/>
      <c r="I53" s="129" t="s">
        <v>25</v>
      </c>
      <c r="J53" s="130" t="str">
        <f>IF(J14="","",J14)</f>
        <v>5. 12. 2017</v>
      </c>
      <c r="K53" s="46"/>
    </row>
    <row r="54" spans="2:47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47" s="1" customFormat="1">
      <c r="B55" s="42"/>
      <c r="C55" s="38" t="s">
        <v>27</v>
      </c>
      <c r="D55" s="43"/>
      <c r="E55" s="43"/>
      <c r="F55" s="36" t="str">
        <f>E17</f>
        <v xml:space="preserve">Ostravská univerzita v Ostravě </v>
      </c>
      <c r="G55" s="43"/>
      <c r="H55" s="43"/>
      <c r="I55" s="129" t="s">
        <v>33</v>
      </c>
      <c r="J55" s="36" t="str">
        <f>E23</f>
        <v>MARPO s.r.o., Ostrava</v>
      </c>
      <c r="K55" s="46"/>
    </row>
    <row r="56" spans="2:47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47" s="1" customFormat="1" ht="29.25" customHeight="1">
      <c r="B58" s="42"/>
      <c r="C58" s="154" t="s">
        <v>123</v>
      </c>
      <c r="D58" s="142"/>
      <c r="E58" s="142"/>
      <c r="F58" s="142"/>
      <c r="G58" s="142"/>
      <c r="H58" s="142"/>
      <c r="I58" s="155"/>
      <c r="J58" s="156" t="s">
        <v>124</v>
      </c>
      <c r="K58" s="157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125</v>
      </c>
      <c r="D60" s="43"/>
      <c r="E60" s="43"/>
      <c r="F60" s="43"/>
      <c r="G60" s="43"/>
      <c r="H60" s="43"/>
      <c r="I60" s="128"/>
      <c r="J60" s="138">
        <f>J83</f>
        <v>0</v>
      </c>
      <c r="K60" s="46"/>
      <c r="AU60" s="25" t="s">
        <v>126</v>
      </c>
    </row>
    <row r="61" spans="2:47" s="8" customFormat="1" ht="24.95" customHeight="1">
      <c r="B61" s="159"/>
      <c r="C61" s="160"/>
      <c r="D61" s="161" t="s">
        <v>289</v>
      </c>
      <c r="E61" s="162"/>
      <c r="F61" s="162"/>
      <c r="G61" s="162"/>
      <c r="H61" s="162"/>
      <c r="I61" s="163"/>
      <c r="J61" s="164">
        <f>J84</f>
        <v>0</v>
      </c>
      <c r="K61" s="165"/>
    </row>
    <row r="62" spans="2:47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47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0000000000003" customHeight="1">
      <c r="B68" s="42"/>
      <c r="C68" s="63" t="s">
        <v>130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12" t="str">
        <f>E7</f>
        <v>MULTIFUNKČNÍ PŘEDNÁŠKOVÉ PROSTORY V OBJEKTU E FF</v>
      </c>
      <c r="F71" s="413"/>
      <c r="G71" s="413"/>
      <c r="H71" s="413"/>
      <c r="I71" s="173"/>
      <c r="J71" s="64"/>
      <c r="K71" s="64"/>
      <c r="L71" s="62"/>
    </row>
    <row r="72" spans="2:12">
      <c r="B72" s="29"/>
      <c r="C72" s="66" t="s">
        <v>120</v>
      </c>
      <c r="D72" s="286"/>
      <c r="E72" s="286"/>
      <c r="F72" s="286"/>
      <c r="G72" s="286"/>
      <c r="H72" s="286"/>
      <c r="J72" s="286"/>
      <c r="K72" s="286"/>
      <c r="L72" s="287"/>
    </row>
    <row r="73" spans="2:12" s="1" customFormat="1" ht="22.5" customHeight="1">
      <c r="B73" s="42"/>
      <c r="C73" s="64"/>
      <c r="D73" s="64"/>
      <c r="E73" s="412" t="s">
        <v>2335</v>
      </c>
      <c r="F73" s="414"/>
      <c r="G73" s="414"/>
      <c r="H73" s="414"/>
      <c r="I73" s="173"/>
      <c r="J73" s="64"/>
      <c r="K73" s="64"/>
      <c r="L73" s="62"/>
    </row>
    <row r="74" spans="2:12" s="1" customFormat="1" ht="14.45" customHeight="1">
      <c r="B74" s="42"/>
      <c r="C74" s="66" t="s">
        <v>2336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3.25" customHeight="1">
      <c r="B75" s="42"/>
      <c r="C75" s="64"/>
      <c r="D75" s="64"/>
      <c r="E75" s="384" t="str">
        <f>E11</f>
        <v>D.1.4.7 - Elektronická požární signalizace</v>
      </c>
      <c r="F75" s="414"/>
      <c r="G75" s="414"/>
      <c r="H75" s="414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4" t="str">
        <f>F14</f>
        <v>Ostrava</v>
      </c>
      <c r="G77" s="64"/>
      <c r="H77" s="64"/>
      <c r="I77" s="175" t="s">
        <v>25</v>
      </c>
      <c r="J77" s="74" t="str">
        <f>IF(J14="","",J14)</f>
        <v>5. 12. 2017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>
      <c r="B79" s="42"/>
      <c r="C79" s="66" t="s">
        <v>27</v>
      </c>
      <c r="D79" s="64"/>
      <c r="E79" s="64"/>
      <c r="F79" s="174" t="str">
        <f>E17</f>
        <v xml:space="preserve">Ostravská univerzita v Ostravě </v>
      </c>
      <c r="G79" s="64"/>
      <c r="H79" s="64"/>
      <c r="I79" s="175" t="s">
        <v>33</v>
      </c>
      <c r="J79" s="174" t="str">
        <f>E23</f>
        <v>MARPO s.r.o., Ostrava</v>
      </c>
      <c r="K79" s="64"/>
      <c r="L79" s="62"/>
    </row>
    <row r="80" spans="2:12" s="1" customFormat="1" ht="14.45" customHeight="1">
      <c r="B80" s="42"/>
      <c r="C80" s="66" t="s">
        <v>31</v>
      </c>
      <c r="D80" s="64"/>
      <c r="E80" s="64"/>
      <c r="F80" s="174" t="str">
        <f>IF(E20="","",E20)</f>
        <v/>
      </c>
      <c r="G80" s="64"/>
      <c r="H80" s="64"/>
      <c r="I80" s="173"/>
      <c r="J80" s="64"/>
      <c r="K80" s="64"/>
      <c r="L80" s="62"/>
    </row>
    <row r="81" spans="2:65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65" s="10" customFormat="1" ht="29.25" customHeight="1">
      <c r="B82" s="176"/>
      <c r="C82" s="177" t="s">
        <v>131</v>
      </c>
      <c r="D82" s="178" t="s">
        <v>57</v>
      </c>
      <c r="E82" s="178" t="s">
        <v>53</v>
      </c>
      <c r="F82" s="178" t="s">
        <v>132</v>
      </c>
      <c r="G82" s="178" t="s">
        <v>133</v>
      </c>
      <c r="H82" s="178" t="s">
        <v>134</v>
      </c>
      <c r="I82" s="179" t="s">
        <v>135</v>
      </c>
      <c r="J82" s="178" t="s">
        <v>124</v>
      </c>
      <c r="K82" s="180" t="s">
        <v>136</v>
      </c>
      <c r="L82" s="181"/>
      <c r="M82" s="82" t="s">
        <v>137</v>
      </c>
      <c r="N82" s="83" t="s">
        <v>42</v>
      </c>
      <c r="O82" s="83" t="s">
        <v>138</v>
      </c>
      <c r="P82" s="83" t="s">
        <v>139</v>
      </c>
      <c r="Q82" s="83" t="s">
        <v>140</v>
      </c>
      <c r="R82" s="83" t="s">
        <v>141</v>
      </c>
      <c r="S82" s="83" t="s">
        <v>142</v>
      </c>
      <c r="T82" s="84" t="s">
        <v>143</v>
      </c>
    </row>
    <row r="83" spans="2:65" s="1" customFormat="1" ht="29.25" customHeight="1">
      <c r="B83" s="42"/>
      <c r="C83" s="88" t="s">
        <v>125</v>
      </c>
      <c r="D83" s="64"/>
      <c r="E83" s="64"/>
      <c r="F83" s="64"/>
      <c r="G83" s="64"/>
      <c r="H83" s="64"/>
      <c r="I83" s="173"/>
      <c r="J83" s="182">
        <f>BK83</f>
        <v>0</v>
      </c>
      <c r="K83" s="64"/>
      <c r="L83" s="62"/>
      <c r="M83" s="85"/>
      <c r="N83" s="86"/>
      <c r="O83" s="86"/>
      <c r="P83" s="183">
        <f>P84</f>
        <v>0</v>
      </c>
      <c r="Q83" s="86"/>
      <c r="R83" s="183">
        <f>R84</f>
        <v>0</v>
      </c>
      <c r="S83" s="86"/>
      <c r="T83" s="184">
        <f>T84</f>
        <v>0</v>
      </c>
      <c r="AT83" s="25" t="s">
        <v>71</v>
      </c>
      <c r="AU83" s="25" t="s">
        <v>126</v>
      </c>
      <c r="BK83" s="185">
        <f>BK84</f>
        <v>0</v>
      </c>
    </row>
    <row r="84" spans="2:65" s="11" customFormat="1" ht="37.35" customHeight="1">
      <c r="B84" s="186"/>
      <c r="C84" s="187"/>
      <c r="D84" s="200" t="s">
        <v>71</v>
      </c>
      <c r="E84" s="284" t="s">
        <v>365</v>
      </c>
      <c r="F84" s="284" t="s">
        <v>2264</v>
      </c>
      <c r="G84" s="187"/>
      <c r="H84" s="187"/>
      <c r="I84" s="190"/>
      <c r="J84" s="285">
        <f>BK84</f>
        <v>0</v>
      </c>
      <c r="K84" s="187"/>
      <c r="L84" s="192"/>
      <c r="M84" s="193"/>
      <c r="N84" s="194"/>
      <c r="O84" s="194"/>
      <c r="P84" s="195">
        <f>P85</f>
        <v>0</v>
      </c>
      <c r="Q84" s="194"/>
      <c r="R84" s="195">
        <f>R85</f>
        <v>0</v>
      </c>
      <c r="S84" s="194"/>
      <c r="T84" s="196">
        <f>T85</f>
        <v>0</v>
      </c>
      <c r="AR84" s="197" t="s">
        <v>172</v>
      </c>
      <c r="AT84" s="198" t="s">
        <v>71</v>
      </c>
      <c r="AU84" s="198" t="s">
        <v>72</v>
      </c>
      <c r="AY84" s="197" t="s">
        <v>146</v>
      </c>
      <c r="BK84" s="199">
        <f>BK85</f>
        <v>0</v>
      </c>
    </row>
    <row r="85" spans="2:65" s="1" customFormat="1" ht="22.5" customHeight="1">
      <c r="B85" s="42"/>
      <c r="C85" s="203" t="s">
        <v>79</v>
      </c>
      <c r="D85" s="203" t="s">
        <v>149</v>
      </c>
      <c r="E85" s="204" t="s">
        <v>2345</v>
      </c>
      <c r="F85" s="205" t="s">
        <v>2359</v>
      </c>
      <c r="G85" s="206" t="s">
        <v>152</v>
      </c>
      <c r="H85" s="207">
        <v>1</v>
      </c>
      <c r="I85" s="208"/>
      <c r="J85" s="209">
        <f>ROUND(I85*H85,2)</f>
        <v>0</v>
      </c>
      <c r="K85" s="205" t="s">
        <v>21</v>
      </c>
      <c r="L85" s="62"/>
      <c r="M85" s="210" t="s">
        <v>21</v>
      </c>
      <c r="N85" s="253" t="s">
        <v>43</v>
      </c>
      <c r="O85" s="254"/>
      <c r="P85" s="255">
        <f>O85*H85</f>
        <v>0</v>
      </c>
      <c r="Q85" s="255">
        <v>0</v>
      </c>
      <c r="R85" s="255">
        <f>Q85*H85</f>
        <v>0</v>
      </c>
      <c r="S85" s="255">
        <v>0</v>
      </c>
      <c r="T85" s="256">
        <f>S85*H85</f>
        <v>0</v>
      </c>
      <c r="AR85" s="25" t="s">
        <v>602</v>
      </c>
      <c r="AT85" s="25" t="s">
        <v>149</v>
      </c>
      <c r="AU85" s="25" t="s">
        <v>79</v>
      </c>
      <c r="AY85" s="25" t="s">
        <v>146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79</v>
      </c>
      <c r="BK85" s="214">
        <f>ROUND(I85*H85,2)</f>
        <v>0</v>
      </c>
      <c r="BL85" s="25" t="s">
        <v>602</v>
      </c>
      <c r="BM85" s="25" t="s">
        <v>2360</v>
      </c>
    </row>
    <row r="86" spans="2:65" s="1" customFormat="1" ht="6.95" customHeight="1">
      <c r="B86" s="57"/>
      <c r="C86" s="58"/>
      <c r="D86" s="58"/>
      <c r="E86" s="58"/>
      <c r="F86" s="58"/>
      <c r="G86" s="58"/>
      <c r="H86" s="58"/>
      <c r="I86" s="149"/>
      <c r="J86" s="58"/>
      <c r="K86" s="58"/>
      <c r="L86" s="62"/>
    </row>
  </sheetData>
  <sheetProtection algorithmName="SHA-512" hashValue="eeYxckKT0QZrItVEVQSLHVUBRzzuwe5tOT8EwsRYUd2ONO/W2XEkquyQUA4BQ9SdZohZ7GzD1gyqbtOC8ccasQ==" saltValue="6x42jUPiij5KkTrQv5SRJw==" spinCount="100000" sheet="1" objects="1" scenarios="1" formatCells="0" formatColumns="0" formatRows="0" sort="0" autoFilter="0"/>
  <autoFilter ref="C82:K85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88" customWidth="1"/>
    <col min="2" max="2" width="1.6640625" style="288" customWidth="1"/>
    <col min="3" max="4" width="5" style="288" customWidth="1"/>
    <col min="5" max="5" width="11.6640625" style="288" customWidth="1"/>
    <col min="6" max="6" width="9.1640625" style="288" customWidth="1"/>
    <col min="7" max="7" width="5" style="288" customWidth="1"/>
    <col min="8" max="8" width="77.83203125" style="288" customWidth="1"/>
    <col min="9" max="10" width="20" style="288" customWidth="1"/>
    <col min="11" max="11" width="1.6640625" style="288" customWidth="1"/>
  </cols>
  <sheetData>
    <row r="1" spans="2:11" ht="37.5" customHeight="1"/>
    <row r="2" spans="2:11" ht="7.5" customHeight="1">
      <c r="B2" s="289"/>
      <c r="C2" s="290"/>
      <c r="D2" s="290"/>
      <c r="E2" s="290"/>
      <c r="F2" s="290"/>
      <c r="G2" s="290"/>
      <c r="H2" s="290"/>
      <c r="I2" s="290"/>
      <c r="J2" s="290"/>
      <c r="K2" s="291"/>
    </row>
    <row r="3" spans="2:11" s="16" customFormat="1" ht="45" customHeight="1">
      <c r="B3" s="292"/>
      <c r="C3" s="419" t="s">
        <v>2361</v>
      </c>
      <c r="D3" s="419"/>
      <c r="E3" s="419"/>
      <c r="F3" s="419"/>
      <c r="G3" s="419"/>
      <c r="H3" s="419"/>
      <c r="I3" s="419"/>
      <c r="J3" s="419"/>
      <c r="K3" s="293"/>
    </row>
    <row r="4" spans="2:11" ht="25.5" customHeight="1">
      <c r="B4" s="294"/>
      <c r="C4" s="423" t="s">
        <v>2362</v>
      </c>
      <c r="D4" s="423"/>
      <c r="E4" s="423"/>
      <c r="F4" s="423"/>
      <c r="G4" s="423"/>
      <c r="H4" s="423"/>
      <c r="I4" s="423"/>
      <c r="J4" s="423"/>
      <c r="K4" s="295"/>
    </row>
    <row r="5" spans="2:11" ht="5.25" customHeight="1">
      <c r="B5" s="294"/>
      <c r="C5" s="296"/>
      <c r="D5" s="296"/>
      <c r="E5" s="296"/>
      <c r="F5" s="296"/>
      <c r="G5" s="296"/>
      <c r="H5" s="296"/>
      <c r="I5" s="296"/>
      <c r="J5" s="296"/>
      <c r="K5" s="295"/>
    </row>
    <row r="6" spans="2:11" ht="15" customHeight="1">
      <c r="B6" s="294"/>
      <c r="C6" s="422" t="s">
        <v>2363</v>
      </c>
      <c r="D6" s="422"/>
      <c r="E6" s="422"/>
      <c r="F6" s="422"/>
      <c r="G6" s="422"/>
      <c r="H6" s="422"/>
      <c r="I6" s="422"/>
      <c r="J6" s="422"/>
      <c r="K6" s="295"/>
    </row>
    <row r="7" spans="2:11" ht="15" customHeight="1">
      <c r="B7" s="298"/>
      <c r="C7" s="422" t="s">
        <v>2364</v>
      </c>
      <c r="D7" s="422"/>
      <c r="E7" s="422"/>
      <c r="F7" s="422"/>
      <c r="G7" s="422"/>
      <c r="H7" s="422"/>
      <c r="I7" s="422"/>
      <c r="J7" s="422"/>
      <c r="K7" s="295"/>
    </row>
    <row r="8" spans="2:11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spans="2:11" ht="15" customHeight="1">
      <c r="B9" s="298"/>
      <c r="C9" s="422" t="s">
        <v>2365</v>
      </c>
      <c r="D9" s="422"/>
      <c r="E9" s="422"/>
      <c r="F9" s="422"/>
      <c r="G9" s="422"/>
      <c r="H9" s="422"/>
      <c r="I9" s="422"/>
      <c r="J9" s="422"/>
      <c r="K9" s="295"/>
    </row>
    <row r="10" spans="2:11" ht="15" customHeight="1">
      <c r="B10" s="298"/>
      <c r="C10" s="297"/>
      <c r="D10" s="422" t="s">
        <v>2366</v>
      </c>
      <c r="E10" s="422"/>
      <c r="F10" s="422"/>
      <c r="G10" s="422"/>
      <c r="H10" s="422"/>
      <c r="I10" s="422"/>
      <c r="J10" s="422"/>
      <c r="K10" s="295"/>
    </row>
    <row r="11" spans="2:11" ht="15" customHeight="1">
      <c r="B11" s="298"/>
      <c r="C11" s="299"/>
      <c r="D11" s="422" t="s">
        <v>2367</v>
      </c>
      <c r="E11" s="422"/>
      <c r="F11" s="422"/>
      <c r="G11" s="422"/>
      <c r="H11" s="422"/>
      <c r="I11" s="422"/>
      <c r="J11" s="422"/>
      <c r="K11" s="295"/>
    </row>
    <row r="12" spans="2:11" ht="12.75" customHeight="1">
      <c r="B12" s="298"/>
      <c r="C12" s="299"/>
      <c r="D12" s="299"/>
      <c r="E12" s="299"/>
      <c r="F12" s="299"/>
      <c r="G12" s="299"/>
      <c r="H12" s="299"/>
      <c r="I12" s="299"/>
      <c r="J12" s="299"/>
      <c r="K12" s="295"/>
    </row>
    <row r="13" spans="2:11" ht="15" customHeight="1">
      <c r="B13" s="298"/>
      <c r="C13" s="299"/>
      <c r="D13" s="422" t="s">
        <v>2368</v>
      </c>
      <c r="E13" s="422"/>
      <c r="F13" s="422"/>
      <c r="G13" s="422"/>
      <c r="H13" s="422"/>
      <c r="I13" s="422"/>
      <c r="J13" s="422"/>
      <c r="K13" s="295"/>
    </row>
    <row r="14" spans="2:11" ht="15" customHeight="1">
      <c r="B14" s="298"/>
      <c r="C14" s="299"/>
      <c r="D14" s="422" t="s">
        <v>2369</v>
      </c>
      <c r="E14" s="422"/>
      <c r="F14" s="422"/>
      <c r="G14" s="422"/>
      <c r="H14" s="422"/>
      <c r="I14" s="422"/>
      <c r="J14" s="422"/>
      <c r="K14" s="295"/>
    </row>
    <row r="15" spans="2:11" ht="15" customHeight="1">
      <c r="B15" s="298"/>
      <c r="C15" s="299"/>
      <c r="D15" s="422" t="s">
        <v>2370</v>
      </c>
      <c r="E15" s="422"/>
      <c r="F15" s="422"/>
      <c r="G15" s="422"/>
      <c r="H15" s="422"/>
      <c r="I15" s="422"/>
      <c r="J15" s="422"/>
      <c r="K15" s="295"/>
    </row>
    <row r="16" spans="2:11" ht="15" customHeight="1">
      <c r="B16" s="298"/>
      <c r="C16" s="299"/>
      <c r="D16" s="299"/>
      <c r="E16" s="300" t="s">
        <v>84</v>
      </c>
      <c r="F16" s="422" t="s">
        <v>2371</v>
      </c>
      <c r="G16" s="422"/>
      <c r="H16" s="422"/>
      <c r="I16" s="422"/>
      <c r="J16" s="422"/>
      <c r="K16" s="295"/>
    </row>
    <row r="17" spans="2:11" ht="15" customHeight="1">
      <c r="B17" s="298"/>
      <c r="C17" s="299"/>
      <c r="D17" s="299"/>
      <c r="E17" s="300" t="s">
        <v>2372</v>
      </c>
      <c r="F17" s="422" t="s">
        <v>2373</v>
      </c>
      <c r="G17" s="422"/>
      <c r="H17" s="422"/>
      <c r="I17" s="422"/>
      <c r="J17" s="422"/>
      <c r="K17" s="295"/>
    </row>
    <row r="18" spans="2:11" ht="15" customHeight="1">
      <c r="B18" s="298"/>
      <c r="C18" s="299"/>
      <c r="D18" s="299"/>
      <c r="E18" s="300" t="s">
        <v>2374</v>
      </c>
      <c r="F18" s="422" t="s">
        <v>2375</v>
      </c>
      <c r="G18" s="422"/>
      <c r="H18" s="422"/>
      <c r="I18" s="422"/>
      <c r="J18" s="422"/>
      <c r="K18" s="295"/>
    </row>
    <row r="19" spans="2:11" ht="15" customHeight="1">
      <c r="B19" s="298"/>
      <c r="C19" s="299"/>
      <c r="D19" s="299"/>
      <c r="E19" s="300" t="s">
        <v>77</v>
      </c>
      <c r="F19" s="422" t="s">
        <v>2376</v>
      </c>
      <c r="G19" s="422"/>
      <c r="H19" s="422"/>
      <c r="I19" s="422"/>
      <c r="J19" s="422"/>
      <c r="K19" s="295"/>
    </row>
    <row r="20" spans="2:11" ht="15" customHeight="1">
      <c r="B20" s="298"/>
      <c r="C20" s="299"/>
      <c r="D20" s="299"/>
      <c r="E20" s="300" t="s">
        <v>2273</v>
      </c>
      <c r="F20" s="422" t="s">
        <v>2274</v>
      </c>
      <c r="G20" s="422"/>
      <c r="H20" s="422"/>
      <c r="I20" s="422"/>
      <c r="J20" s="422"/>
      <c r="K20" s="295"/>
    </row>
    <row r="21" spans="2:11" ht="15" customHeight="1">
      <c r="B21" s="298"/>
      <c r="C21" s="299"/>
      <c r="D21" s="299"/>
      <c r="E21" s="300" t="s">
        <v>94</v>
      </c>
      <c r="F21" s="422" t="s">
        <v>2377</v>
      </c>
      <c r="G21" s="422"/>
      <c r="H21" s="422"/>
      <c r="I21" s="422"/>
      <c r="J21" s="422"/>
      <c r="K21" s="295"/>
    </row>
    <row r="22" spans="2:11" ht="12.75" customHeight="1">
      <c r="B22" s="298"/>
      <c r="C22" s="299"/>
      <c r="D22" s="299"/>
      <c r="E22" s="299"/>
      <c r="F22" s="299"/>
      <c r="G22" s="299"/>
      <c r="H22" s="299"/>
      <c r="I22" s="299"/>
      <c r="J22" s="299"/>
      <c r="K22" s="295"/>
    </row>
    <row r="23" spans="2:11" ht="15" customHeight="1">
      <c r="B23" s="298"/>
      <c r="C23" s="422" t="s">
        <v>2378</v>
      </c>
      <c r="D23" s="422"/>
      <c r="E23" s="422"/>
      <c r="F23" s="422"/>
      <c r="G23" s="422"/>
      <c r="H23" s="422"/>
      <c r="I23" s="422"/>
      <c r="J23" s="422"/>
      <c r="K23" s="295"/>
    </row>
    <row r="24" spans="2:11" ht="15" customHeight="1">
      <c r="B24" s="298"/>
      <c r="C24" s="422" t="s">
        <v>2379</v>
      </c>
      <c r="D24" s="422"/>
      <c r="E24" s="422"/>
      <c r="F24" s="422"/>
      <c r="G24" s="422"/>
      <c r="H24" s="422"/>
      <c r="I24" s="422"/>
      <c r="J24" s="422"/>
      <c r="K24" s="295"/>
    </row>
    <row r="25" spans="2:11" ht="15" customHeight="1">
      <c r="B25" s="298"/>
      <c r="C25" s="297"/>
      <c r="D25" s="422" t="s">
        <v>2380</v>
      </c>
      <c r="E25" s="422"/>
      <c r="F25" s="422"/>
      <c r="G25" s="422"/>
      <c r="H25" s="422"/>
      <c r="I25" s="422"/>
      <c r="J25" s="422"/>
      <c r="K25" s="295"/>
    </row>
    <row r="26" spans="2:11" ht="15" customHeight="1">
      <c r="B26" s="298"/>
      <c r="C26" s="299"/>
      <c r="D26" s="422" t="s">
        <v>2381</v>
      </c>
      <c r="E26" s="422"/>
      <c r="F26" s="422"/>
      <c r="G26" s="422"/>
      <c r="H26" s="422"/>
      <c r="I26" s="422"/>
      <c r="J26" s="422"/>
      <c r="K26" s="295"/>
    </row>
    <row r="27" spans="2:11" ht="12.75" customHeight="1">
      <c r="B27" s="298"/>
      <c r="C27" s="299"/>
      <c r="D27" s="299"/>
      <c r="E27" s="299"/>
      <c r="F27" s="299"/>
      <c r="G27" s="299"/>
      <c r="H27" s="299"/>
      <c r="I27" s="299"/>
      <c r="J27" s="299"/>
      <c r="K27" s="295"/>
    </row>
    <row r="28" spans="2:11" ht="15" customHeight="1">
      <c r="B28" s="298"/>
      <c r="C28" s="299"/>
      <c r="D28" s="422" t="s">
        <v>2382</v>
      </c>
      <c r="E28" s="422"/>
      <c r="F28" s="422"/>
      <c r="G28" s="422"/>
      <c r="H28" s="422"/>
      <c r="I28" s="422"/>
      <c r="J28" s="422"/>
      <c r="K28" s="295"/>
    </row>
    <row r="29" spans="2:11" ht="15" customHeight="1">
      <c r="B29" s="298"/>
      <c r="C29" s="299"/>
      <c r="D29" s="422" t="s">
        <v>2383</v>
      </c>
      <c r="E29" s="422"/>
      <c r="F29" s="422"/>
      <c r="G29" s="422"/>
      <c r="H29" s="422"/>
      <c r="I29" s="422"/>
      <c r="J29" s="422"/>
      <c r="K29" s="295"/>
    </row>
    <row r="30" spans="2:11" ht="12.75" customHeight="1">
      <c r="B30" s="298"/>
      <c r="C30" s="299"/>
      <c r="D30" s="299"/>
      <c r="E30" s="299"/>
      <c r="F30" s="299"/>
      <c r="G30" s="299"/>
      <c r="H30" s="299"/>
      <c r="I30" s="299"/>
      <c r="J30" s="299"/>
      <c r="K30" s="295"/>
    </row>
    <row r="31" spans="2:11" ht="15" customHeight="1">
      <c r="B31" s="298"/>
      <c r="C31" s="299"/>
      <c r="D31" s="422" t="s">
        <v>2384</v>
      </c>
      <c r="E31" s="422"/>
      <c r="F31" s="422"/>
      <c r="G31" s="422"/>
      <c r="H31" s="422"/>
      <c r="I31" s="422"/>
      <c r="J31" s="422"/>
      <c r="K31" s="295"/>
    </row>
    <row r="32" spans="2:11" ht="15" customHeight="1">
      <c r="B32" s="298"/>
      <c r="C32" s="299"/>
      <c r="D32" s="422" t="s">
        <v>2385</v>
      </c>
      <c r="E32" s="422"/>
      <c r="F32" s="422"/>
      <c r="G32" s="422"/>
      <c r="H32" s="422"/>
      <c r="I32" s="422"/>
      <c r="J32" s="422"/>
      <c r="K32" s="295"/>
    </row>
    <row r="33" spans="2:11" ht="15" customHeight="1">
      <c r="B33" s="298"/>
      <c r="C33" s="299"/>
      <c r="D33" s="422" t="s">
        <v>2386</v>
      </c>
      <c r="E33" s="422"/>
      <c r="F33" s="422"/>
      <c r="G33" s="422"/>
      <c r="H33" s="422"/>
      <c r="I33" s="422"/>
      <c r="J33" s="422"/>
      <c r="K33" s="295"/>
    </row>
    <row r="34" spans="2:11" ht="15" customHeight="1">
      <c r="B34" s="298"/>
      <c r="C34" s="299"/>
      <c r="D34" s="297"/>
      <c r="E34" s="301" t="s">
        <v>131</v>
      </c>
      <c r="F34" s="297"/>
      <c r="G34" s="422" t="s">
        <v>2387</v>
      </c>
      <c r="H34" s="422"/>
      <c r="I34" s="422"/>
      <c r="J34" s="422"/>
      <c r="K34" s="295"/>
    </row>
    <row r="35" spans="2:11" ht="30.75" customHeight="1">
      <c r="B35" s="298"/>
      <c r="C35" s="299"/>
      <c r="D35" s="297"/>
      <c r="E35" s="301" t="s">
        <v>2388</v>
      </c>
      <c r="F35" s="297"/>
      <c r="G35" s="422" t="s">
        <v>2389</v>
      </c>
      <c r="H35" s="422"/>
      <c r="I35" s="422"/>
      <c r="J35" s="422"/>
      <c r="K35" s="295"/>
    </row>
    <row r="36" spans="2:11" ht="15" customHeight="1">
      <c r="B36" s="298"/>
      <c r="C36" s="299"/>
      <c r="D36" s="297"/>
      <c r="E36" s="301" t="s">
        <v>53</v>
      </c>
      <c r="F36" s="297"/>
      <c r="G36" s="422" t="s">
        <v>2390</v>
      </c>
      <c r="H36" s="422"/>
      <c r="I36" s="422"/>
      <c r="J36" s="422"/>
      <c r="K36" s="295"/>
    </row>
    <row r="37" spans="2:11" ht="15" customHeight="1">
      <c r="B37" s="298"/>
      <c r="C37" s="299"/>
      <c r="D37" s="297"/>
      <c r="E37" s="301" t="s">
        <v>132</v>
      </c>
      <c r="F37" s="297"/>
      <c r="G37" s="422" t="s">
        <v>2391</v>
      </c>
      <c r="H37" s="422"/>
      <c r="I37" s="422"/>
      <c r="J37" s="422"/>
      <c r="K37" s="295"/>
    </row>
    <row r="38" spans="2:11" ht="15" customHeight="1">
      <c r="B38" s="298"/>
      <c r="C38" s="299"/>
      <c r="D38" s="297"/>
      <c r="E38" s="301" t="s">
        <v>133</v>
      </c>
      <c r="F38" s="297"/>
      <c r="G38" s="422" t="s">
        <v>2392</v>
      </c>
      <c r="H38" s="422"/>
      <c r="I38" s="422"/>
      <c r="J38" s="422"/>
      <c r="K38" s="295"/>
    </row>
    <row r="39" spans="2:11" ht="15" customHeight="1">
      <c r="B39" s="298"/>
      <c r="C39" s="299"/>
      <c r="D39" s="297"/>
      <c r="E39" s="301" t="s">
        <v>134</v>
      </c>
      <c r="F39" s="297"/>
      <c r="G39" s="422" t="s">
        <v>2393</v>
      </c>
      <c r="H39" s="422"/>
      <c r="I39" s="422"/>
      <c r="J39" s="422"/>
      <c r="K39" s="295"/>
    </row>
    <row r="40" spans="2:11" ht="15" customHeight="1">
      <c r="B40" s="298"/>
      <c r="C40" s="299"/>
      <c r="D40" s="297"/>
      <c r="E40" s="301" t="s">
        <v>2394</v>
      </c>
      <c r="F40" s="297"/>
      <c r="G40" s="422" t="s">
        <v>2395</v>
      </c>
      <c r="H40" s="422"/>
      <c r="I40" s="422"/>
      <c r="J40" s="422"/>
      <c r="K40" s="295"/>
    </row>
    <row r="41" spans="2:11" ht="15" customHeight="1">
      <c r="B41" s="298"/>
      <c r="C41" s="299"/>
      <c r="D41" s="297"/>
      <c r="E41" s="301"/>
      <c r="F41" s="297"/>
      <c r="G41" s="422" t="s">
        <v>2396</v>
      </c>
      <c r="H41" s="422"/>
      <c r="I41" s="422"/>
      <c r="J41" s="422"/>
      <c r="K41" s="295"/>
    </row>
    <row r="42" spans="2:11" ht="15" customHeight="1">
      <c r="B42" s="298"/>
      <c r="C42" s="299"/>
      <c r="D42" s="297"/>
      <c r="E42" s="301" t="s">
        <v>2397</v>
      </c>
      <c r="F42" s="297"/>
      <c r="G42" s="422" t="s">
        <v>2398</v>
      </c>
      <c r="H42" s="422"/>
      <c r="I42" s="422"/>
      <c r="J42" s="422"/>
      <c r="K42" s="295"/>
    </row>
    <row r="43" spans="2:11" ht="15" customHeight="1">
      <c r="B43" s="298"/>
      <c r="C43" s="299"/>
      <c r="D43" s="297"/>
      <c r="E43" s="301" t="s">
        <v>136</v>
      </c>
      <c r="F43" s="297"/>
      <c r="G43" s="422" t="s">
        <v>2399</v>
      </c>
      <c r="H43" s="422"/>
      <c r="I43" s="422"/>
      <c r="J43" s="422"/>
      <c r="K43" s="295"/>
    </row>
    <row r="44" spans="2:11" ht="12.75" customHeight="1">
      <c r="B44" s="298"/>
      <c r="C44" s="299"/>
      <c r="D44" s="297"/>
      <c r="E44" s="297"/>
      <c r="F44" s="297"/>
      <c r="G44" s="297"/>
      <c r="H44" s="297"/>
      <c r="I44" s="297"/>
      <c r="J44" s="297"/>
      <c r="K44" s="295"/>
    </row>
    <row r="45" spans="2:11" ht="15" customHeight="1">
      <c r="B45" s="298"/>
      <c r="C45" s="299"/>
      <c r="D45" s="422" t="s">
        <v>2400</v>
      </c>
      <c r="E45" s="422"/>
      <c r="F45" s="422"/>
      <c r="G45" s="422"/>
      <c r="H45" s="422"/>
      <c r="I45" s="422"/>
      <c r="J45" s="422"/>
      <c r="K45" s="295"/>
    </row>
    <row r="46" spans="2:11" ht="15" customHeight="1">
      <c r="B46" s="298"/>
      <c r="C46" s="299"/>
      <c r="D46" s="299"/>
      <c r="E46" s="422" t="s">
        <v>2401</v>
      </c>
      <c r="F46" s="422"/>
      <c r="G46" s="422"/>
      <c r="H46" s="422"/>
      <c r="I46" s="422"/>
      <c r="J46" s="422"/>
      <c r="K46" s="295"/>
    </row>
    <row r="47" spans="2:11" ht="15" customHeight="1">
      <c r="B47" s="298"/>
      <c r="C47" s="299"/>
      <c r="D47" s="299"/>
      <c r="E47" s="422" t="s">
        <v>2402</v>
      </c>
      <c r="F47" s="422"/>
      <c r="G47" s="422"/>
      <c r="H47" s="422"/>
      <c r="I47" s="422"/>
      <c r="J47" s="422"/>
      <c r="K47" s="295"/>
    </row>
    <row r="48" spans="2:11" ht="15" customHeight="1">
      <c r="B48" s="298"/>
      <c r="C48" s="299"/>
      <c r="D48" s="299"/>
      <c r="E48" s="422" t="s">
        <v>2403</v>
      </c>
      <c r="F48" s="422"/>
      <c r="G48" s="422"/>
      <c r="H48" s="422"/>
      <c r="I48" s="422"/>
      <c r="J48" s="422"/>
      <c r="K48" s="295"/>
    </row>
    <row r="49" spans="2:11" ht="15" customHeight="1">
      <c r="B49" s="298"/>
      <c r="C49" s="299"/>
      <c r="D49" s="422" t="s">
        <v>2404</v>
      </c>
      <c r="E49" s="422"/>
      <c r="F49" s="422"/>
      <c r="G49" s="422"/>
      <c r="H49" s="422"/>
      <c r="I49" s="422"/>
      <c r="J49" s="422"/>
      <c r="K49" s="295"/>
    </row>
    <row r="50" spans="2:11" ht="25.5" customHeight="1">
      <c r="B50" s="294"/>
      <c r="C50" s="423" t="s">
        <v>2405</v>
      </c>
      <c r="D50" s="423"/>
      <c r="E50" s="423"/>
      <c r="F50" s="423"/>
      <c r="G50" s="423"/>
      <c r="H50" s="423"/>
      <c r="I50" s="423"/>
      <c r="J50" s="423"/>
      <c r="K50" s="295"/>
    </row>
    <row r="51" spans="2:11" ht="5.25" customHeight="1">
      <c r="B51" s="294"/>
      <c r="C51" s="296"/>
      <c r="D51" s="296"/>
      <c r="E51" s="296"/>
      <c r="F51" s="296"/>
      <c r="G51" s="296"/>
      <c r="H51" s="296"/>
      <c r="I51" s="296"/>
      <c r="J51" s="296"/>
      <c r="K51" s="295"/>
    </row>
    <row r="52" spans="2:11" ht="15" customHeight="1">
      <c r="B52" s="294"/>
      <c r="C52" s="422" t="s">
        <v>2406</v>
      </c>
      <c r="D52" s="422"/>
      <c r="E52" s="422"/>
      <c r="F52" s="422"/>
      <c r="G52" s="422"/>
      <c r="H52" s="422"/>
      <c r="I52" s="422"/>
      <c r="J52" s="422"/>
      <c r="K52" s="295"/>
    </row>
    <row r="53" spans="2:11" ht="15" customHeight="1">
      <c r="B53" s="294"/>
      <c r="C53" s="422" t="s">
        <v>2407</v>
      </c>
      <c r="D53" s="422"/>
      <c r="E53" s="422"/>
      <c r="F53" s="422"/>
      <c r="G53" s="422"/>
      <c r="H53" s="422"/>
      <c r="I53" s="422"/>
      <c r="J53" s="422"/>
      <c r="K53" s="295"/>
    </row>
    <row r="54" spans="2:11" ht="12.75" customHeight="1">
      <c r="B54" s="294"/>
      <c r="C54" s="297"/>
      <c r="D54" s="297"/>
      <c r="E54" s="297"/>
      <c r="F54" s="297"/>
      <c r="G54" s="297"/>
      <c r="H54" s="297"/>
      <c r="I54" s="297"/>
      <c r="J54" s="297"/>
      <c r="K54" s="295"/>
    </row>
    <row r="55" spans="2:11" ht="15" customHeight="1">
      <c r="B55" s="294"/>
      <c r="C55" s="422" t="s">
        <v>2408</v>
      </c>
      <c r="D55" s="422"/>
      <c r="E55" s="422"/>
      <c r="F55" s="422"/>
      <c r="G55" s="422"/>
      <c r="H55" s="422"/>
      <c r="I55" s="422"/>
      <c r="J55" s="422"/>
      <c r="K55" s="295"/>
    </row>
    <row r="56" spans="2:11" ht="15" customHeight="1">
      <c r="B56" s="294"/>
      <c r="C56" s="299"/>
      <c r="D56" s="422" t="s">
        <v>2409</v>
      </c>
      <c r="E56" s="422"/>
      <c r="F56" s="422"/>
      <c r="G56" s="422"/>
      <c r="H56" s="422"/>
      <c r="I56" s="422"/>
      <c r="J56" s="422"/>
      <c r="K56" s="295"/>
    </row>
    <row r="57" spans="2:11" ht="15" customHeight="1">
      <c r="B57" s="294"/>
      <c r="C57" s="299"/>
      <c r="D57" s="422" t="s">
        <v>2410</v>
      </c>
      <c r="E57" s="422"/>
      <c r="F57" s="422"/>
      <c r="G57" s="422"/>
      <c r="H57" s="422"/>
      <c r="I57" s="422"/>
      <c r="J57" s="422"/>
      <c r="K57" s="295"/>
    </row>
    <row r="58" spans="2:11" ht="15" customHeight="1">
      <c r="B58" s="294"/>
      <c r="C58" s="299"/>
      <c r="D58" s="422" t="s">
        <v>2411</v>
      </c>
      <c r="E58" s="422"/>
      <c r="F58" s="422"/>
      <c r="G58" s="422"/>
      <c r="H58" s="422"/>
      <c r="I58" s="422"/>
      <c r="J58" s="422"/>
      <c r="K58" s="295"/>
    </row>
    <row r="59" spans="2:11" ht="15" customHeight="1">
      <c r="B59" s="294"/>
      <c r="C59" s="299"/>
      <c r="D59" s="422" t="s">
        <v>2412</v>
      </c>
      <c r="E59" s="422"/>
      <c r="F59" s="422"/>
      <c r="G59" s="422"/>
      <c r="H59" s="422"/>
      <c r="I59" s="422"/>
      <c r="J59" s="422"/>
      <c r="K59" s="295"/>
    </row>
    <row r="60" spans="2:11" ht="15" customHeight="1">
      <c r="B60" s="294"/>
      <c r="C60" s="299"/>
      <c r="D60" s="421" t="s">
        <v>2413</v>
      </c>
      <c r="E60" s="421"/>
      <c r="F60" s="421"/>
      <c r="G60" s="421"/>
      <c r="H60" s="421"/>
      <c r="I60" s="421"/>
      <c r="J60" s="421"/>
      <c r="K60" s="295"/>
    </row>
    <row r="61" spans="2:11" ht="15" customHeight="1">
      <c r="B61" s="294"/>
      <c r="C61" s="299"/>
      <c r="D61" s="422" t="s">
        <v>2414</v>
      </c>
      <c r="E61" s="422"/>
      <c r="F61" s="422"/>
      <c r="G61" s="422"/>
      <c r="H61" s="422"/>
      <c r="I61" s="422"/>
      <c r="J61" s="422"/>
      <c r="K61" s="295"/>
    </row>
    <row r="62" spans="2:11" ht="12.75" customHeight="1">
      <c r="B62" s="294"/>
      <c r="C62" s="299"/>
      <c r="D62" s="299"/>
      <c r="E62" s="302"/>
      <c r="F62" s="299"/>
      <c r="G62" s="299"/>
      <c r="H62" s="299"/>
      <c r="I62" s="299"/>
      <c r="J62" s="299"/>
      <c r="K62" s="295"/>
    </row>
    <row r="63" spans="2:11" ht="15" customHeight="1">
      <c r="B63" s="294"/>
      <c r="C63" s="299"/>
      <c r="D63" s="422" t="s">
        <v>2415</v>
      </c>
      <c r="E63" s="422"/>
      <c r="F63" s="422"/>
      <c r="G63" s="422"/>
      <c r="H63" s="422"/>
      <c r="I63" s="422"/>
      <c r="J63" s="422"/>
      <c r="K63" s="295"/>
    </row>
    <row r="64" spans="2:11" ht="15" customHeight="1">
      <c r="B64" s="294"/>
      <c r="C64" s="299"/>
      <c r="D64" s="421" t="s">
        <v>2416</v>
      </c>
      <c r="E64" s="421"/>
      <c r="F64" s="421"/>
      <c r="G64" s="421"/>
      <c r="H64" s="421"/>
      <c r="I64" s="421"/>
      <c r="J64" s="421"/>
      <c r="K64" s="295"/>
    </row>
    <row r="65" spans="2:11" ht="15" customHeight="1">
      <c r="B65" s="294"/>
      <c r="C65" s="299"/>
      <c r="D65" s="422" t="s">
        <v>2417</v>
      </c>
      <c r="E65" s="422"/>
      <c r="F65" s="422"/>
      <c r="G65" s="422"/>
      <c r="H65" s="422"/>
      <c r="I65" s="422"/>
      <c r="J65" s="422"/>
      <c r="K65" s="295"/>
    </row>
    <row r="66" spans="2:11" ht="15" customHeight="1">
      <c r="B66" s="294"/>
      <c r="C66" s="299"/>
      <c r="D66" s="422" t="s">
        <v>2418</v>
      </c>
      <c r="E66" s="422"/>
      <c r="F66" s="422"/>
      <c r="G66" s="422"/>
      <c r="H66" s="422"/>
      <c r="I66" s="422"/>
      <c r="J66" s="422"/>
      <c r="K66" s="295"/>
    </row>
    <row r="67" spans="2:11" ht="15" customHeight="1">
      <c r="B67" s="294"/>
      <c r="C67" s="299"/>
      <c r="D67" s="422" t="s">
        <v>2419</v>
      </c>
      <c r="E67" s="422"/>
      <c r="F67" s="422"/>
      <c r="G67" s="422"/>
      <c r="H67" s="422"/>
      <c r="I67" s="422"/>
      <c r="J67" s="422"/>
      <c r="K67" s="295"/>
    </row>
    <row r="68" spans="2:11" ht="15" customHeight="1">
      <c r="B68" s="294"/>
      <c r="C68" s="299"/>
      <c r="D68" s="422" t="s">
        <v>2420</v>
      </c>
      <c r="E68" s="422"/>
      <c r="F68" s="422"/>
      <c r="G68" s="422"/>
      <c r="H68" s="422"/>
      <c r="I68" s="422"/>
      <c r="J68" s="422"/>
      <c r="K68" s="295"/>
    </row>
    <row r="69" spans="2:11" ht="12.75" customHeight="1">
      <c r="B69" s="303"/>
      <c r="C69" s="304"/>
      <c r="D69" s="304"/>
      <c r="E69" s="304"/>
      <c r="F69" s="304"/>
      <c r="G69" s="304"/>
      <c r="H69" s="304"/>
      <c r="I69" s="304"/>
      <c r="J69" s="304"/>
      <c r="K69" s="305"/>
    </row>
    <row r="70" spans="2:11" ht="18.75" customHeight="1">
      <c r="B70" s="306"/>
      <c r="C70" s="306"/>
      <c r="D70" s="306"/>
      <c r="E70" s="306"/>
      <c r="F70" s="306"/>
      <c r="G70" s="306"/>
      <c r="H70" s="306"/>
      <c r="I70" s="306"/>
      <c r="J70" s="306"/>
      <c r="K70" s="307"/>
    </row>
    <row r="71" spans="2:11" ht="18.75" customHeight="1">
      <c r="B71" s="307"/>
      <c r="C71" s="307"/>
      <c r="D71" s="307"/>
      <c r="E71" s="307"/>
      <c r="F71" s="307"/>
      <c r="G71" s="307"/>
      <c r="H71" s="307"/>
      <c r="I71" s="307"/>
      <c r="J71" s="307"/>
      <c r="K71" s="307"/>
    </row>
    <row r="72" spans="2:11" ht="7.5" customHeight="1">
      <c r="B72" s="308"/>
      <c r="C72" s="309"/>
      <c r="D72" s="309"/>
      <c r="E72" s="309"/>
      <c r="F72" s="309"/>
      <c r="G72" s="309"/>
      <c r="H72" s="309"/>
      <c r="I72" s="309"/>
      <c r="J72" s="309"/>
      <c r="K72" s="310"/>
    </row>
    <row r="73" spans="2:11" ht="45" customHeight="1">
      <c r="B73" s="311"/>
      <c r="C73" s="420" t="s">
        <v>118</v>
      </c>
      <c r="D73" s="420"/>
      <c r="E73" s="420"/>
      <c r="F73" s="420"/>
      <c r="G73" s="420"/>
      <c r="H73" s="420"/>
      <c r="I73" s="420"/>
      <c r="J73" s="420"/>
      <c r="K73" s="312"/>
    </row>
    <row r="74" spans="2:11" ht="17.25" customHeight="1">
      <c r="B74" s="311"/>
      <c r="C74" s="313" t="s">
        <v>2421</v>
      </c>
      <c r="D74" s="313"/>
      <c r="E74" s="313"/>
      <c r="F74" s="313" t="s">
        <v>2422</v>
      </c>
      <c r="G74" s="314"/>
      <c r="H74" s="313" t="s">
        <v>132</v>
      </c>
      <c r="I74" s="313" t="s">
        <v>57</v>
      </c>
      <c r="J74" s="313" t="s">
        <v>2423</v>
      </c>
      <c r="K74" s="312"/>
    </row>
    <row r="75" spans="2:11" ht="17.25" customHeight="1">
      <c r="B75" s="311"/>
      <c r="C75" s="315" t="s">
        <v>2424</v>
      </c>
      <c r="D75" s="315"/>
      <c r="E75" s="315"/>
      <c r="F75" s="316" t="s">
        <v>2425</v>
      </c>
      <c r="G75" s="317"/>
      <c r="H75" s="315"/>
      <c r="I75" s="315"/>
      <c r="J75" s="315" t="s">
        <v>2426</v>
      </c>
      <c r="K75" s="312"/>
    </row>
    <row r="76" spans="2:11" ht="5.25" customHeight="1">
      <c r="B76" s="311"/>
      <c r="C76" s="318"/>
      <c r="D76" s="318"/>
      <c r="E76" s="318"/>
      <c r="F76" s="318"/>
      <c r="G76" s="319"/>
      <c r="H76" s="318"/>
      <c r="I76" s="318"/>
      <c r="J76" s="318"/>
      <c r="K76" s="312"/>
    </row>
    <row r="77" spans="2:11" ht="15" customHeight="1">
      <c r="B77" s="311"/>
      <c r="C77" s="301" t="s">
        <v>53</v>
      </c>
      <c r="D77" s="318"/>
      <c r="E77" s="318"/>
      <c r="F77" s="320" t="s">
        <v>2427</v>
      </c>
      <c r="G77" s="319"/>
      <c r="H77" s="301" t="s">
        <v>2428</v>
      </c>
      <c r="I77" s="301" t="s">
        <v>2429</v>
      </c>
      <c r="J77" s="301">
        <v>20</v>
      </c>
      <c r="K77" s="312"/>
    </row>
    <row r="78" spans="2:11" ht="15" customHeight="1">
      <c r="B78" s="311"/>
      <c r="C78" s="301" t="s">
        <v>2430</v>
      </c>
      <c r="D78" s="301"/>
      <c r="E78" s="301"/>
      <c r="F78" s="320" t="s">
        <v>2427</v>
      </c>
      <c r="G78" s="319"/>
      <c r="H78" s="301" t="s">
        <v>2431</v>
      </c>
      <c r="I78" s="301" t="s">
        <v>2429</v>
      </c>
      <c r="J78" s="301">
        <v>120</v>
      </c>
      <c r="K78" s="312"/>
    </row>
    <row r="79" spans="2:11" ht="15" customHeight="1">
      <c r="B79" s="321"/>
      <c r="C79" s="301" t="s">
        <v>2432</v>
      </c>
      <c r="D79" s="301"/>
      <c r="E79" s="301"/>
      <c r="F79" s="320" t="s">
        <v>2433</v>
      </c>
      <c r="G79" s="319"/>
      <c r="H79" s="301" t="s">
        <v>2434</v>
      </c>
      <c r="I79" s="301" t="s">
        <v>2429</v>
      </c>
      <c r="J79" s="301">
        <v>50</v>
      </c>
      <c r="K79" s="312"/>
    </row>
    <row r="80" spans="2:11" ht="15" customHeight="1">
      <c r="B80" s="321"/>
      <c r="C80" s="301" t="s">
        <v>2435</v>
      </c>
      <c r="D80" s="301"/>
      <c r="E80" s="301"/>
      <c r="F80" s="320" t="s">
        <v>2427</v>
      </c>
      <c r="G80" s="319"/>
      <c r="H80" s="301" t="s">
        <v>2436</v>
      </c>
      <c r="I80" s="301" t="s">
        <v>2437</v>
      </c>
      <c r="J80" s="301"/>
      <c r="K80" s="312"/>
    </row>
    <row r="81" spans="2:11" ht="15" customHeight="1">
      <c r="B81" s="321"/>
      <c r="C81" s="322" t="s">
        <v>2438</v>
      </c>
      <c r="D81" s="322"/>
      <c r="E81" s="322"/>
      <c r="F81" s="323" t="s">
        <v>2433</v>
      </c>
      <c r="G81" s="322"/>
      <c r="H81" s="322" t="s">
        <v>2439</v>
      </c>
      <c r="I81" s="322" t="s">
        <v>2429</v>
      </c>
      <c r="J81" s="322">
        <v>15</v>
      </c>
      <c r="K81" s="312"/>
    </row>
    <row r="82" spans="2:11" ht="15" customHeight="1">
      <c r="B82" s="321"/>
      <c r="C82" s="322" t="s">
        <v>2440</v>
      </c>
      <c r="D82" s="322"/>
      <c r="E82" s="322"/>
      <c r="F82" s="323" t="s">
        <v>2433</v>
      </c>
      <c r="G82" s="322"/>
      <c r="H82" s="322" t="s">
        <v>2441</v>
      </c>
      <c r="I82" s="322" t="s">
        <v>2429</v>
      </c>
      <c r="J82" s="322">
        <v>15</v>
      </c>
      <c r="K82" s="312"/>
    </row>
    <row r="83" spans="2:11" ht="15" customHeight="1">
      <c r="B83" s="321"/>
      <c r="C83" s="322" t="s">
        <v>2442</v>
      </c>
      <c r="D83" s="322"/>
      <c r="E83" s="322"/>
      <c r="F83" s="323" t="s">
        <v>2433</v>
      </c>
      <c r="G83" s="322"/>
      <c r="H83" s="322" t="s">
        <v>2443</v>
      </c>
      <c r="I83" s="322" t="s">
        <v>2429</v>
      </c>
      <c r="J83" s="322">
        <v>20</v>
      </c>
      <c r="K83" s="312"/>
    </row>
    <row r="84" spans="2:11" ht="15" customHeight="1">
      <c r="B84" s="321"/>
      <c r="C84" s="322" t="s">
        <v>2444</v>
      </c>
      <c r="D84" s="322"/>
      <c r="E84" s="322"/>
      <c r="F84" s="323" t="s">
        <v>2433</v>
      </c>
      <c r="G84" s="322"/>
      <c r="H84" s="322" t="s">
        <v>2445</v>
      </c>
      <c r="I84" s="322" t="s">
        <v>2429</v>
      </c>
      <c r="J84" s="322">
        <v>20</v>
      </c>
      <c r="K84" s="312"/>
    </row>
    <row r="85" spans="2:11" ht="15" customHeight="1">
      <c r="B85" s="321"/>
      <c r="C85" s="301" t="s">
        <v>2446</v>
      </c>
      <c r="D85" s="301"/>
      <c r="E85" s="301"/>
      <c r="F85" s="320" t="s">
        <v>2433</v>
      </c>
      <c r="G85" s="319"/>
      <c r="H85" s="301" t="s">
        <v>2447</v>
      </c>
      <c r="I85" s="301" t="s">
        <v>2429</v>
      </c>
      <c r="J85" s="301">
        <v>50</v>
      </c>
      <c r="K85" s="312"/>
    </row>
    <row r="86" spans="2:11" ht="15" customHeight="1">
      <c r="B86" s="321"/>
      <c r="C86" s="301" t="s">
        <v>2448</v>
      </c>
      <c r="D86" s="301"/>
      <c r="E86" s="301"/>
      <c r="F86" s="320" t="s">
        <v>2433</v>
      </c>
      <c r="G86" s="319"/>
      <c r="H86" s="301" t="s">
        <v>2449</v>
      </c>
      <c r="I86" s="301" t="s">
        <v>2429</v>
      </c>
      <c r="J86" s="301">
        <v>20</v>
      </c>
      <c r="K86" s="312"/>
    </row>
    <row r="87" spans="2:11" ht="15" customHeight="1">
      <c r="B87" s="321"/>
      <c r="C87" s="301" t="s">
        <v>2450</v>
      </c>
      <c r="D87" s="301"/>
      <c r="E87" s="301"/>
      <c r="F87" s="320" t="s">
        <v>2433</v>
      </c>
      <c r="G87" s="319"/>
      <c r="H87" s="301" t="s">
        <v>2451</v>
      </c>
      <c r="I87" s="301" t="s">
        <v>2429</v>
      </c>
      <c r="J87" s="301">
        <v>20</v>
      </c>
      <c r="K87" s="312"/>
    </row>
    <row r="88" spans="2:11" ht="15" customHeight="1">
      <c r="B88" s="321"/>
      <c r="C88" s="301" t="s">
        <v>2452</v>
      </c>
      <c r="D88" s="301"/>
      <c r="E88" s="301"/>
      <c r="F88" s="320" t="s">
        <v>2433</v>
      </c>
      <c r="G88" s="319"/>
      <c r="H88" s="301" t="s">
        <v>2453</v>
      </c>
      <c r="I88" s="301" t="s">
        <v>2429</v>
      </c>
      <c r="J88" s="301">
        <v>50</v>
      </c>
      <c r="K88" s="312"/>
    </row>
    <row r="89" spans="2:11" ht="15" customHeight="1">
      <c r="B89" s="321"/>
      <c r="C89" s="301" t="s">
        <v>2454</v>
      </c>
      <c r="D89" s="301"/>
      <c r="E89" s="301"/>
      <c r="F89" s="320" t="s">
        <v>2433</v>
      </c>
      <c r="G89" s="319"/>
      <c r="H89" s="301" t="s">
        <v>2454</v>
      </c>
      <c r="I89" s="301" t="s">
        <v>2429</v>
      </c>
      <c r="J89" s="301">
        <v>50</v>
      </c>
      <c r="K89" s="312"/>
    </row>
    <row r="90" spans="2:11" ht="15" customHeight="1">
      <c r="B90" s="321"/>
      <c r="C90" s="301" t="s">
        <v>137</v>
      </c>
      <c r="D90" s="301"/>
      <c r="E90" s="301"/>
      <c r="F90" s="320" t="s">
        <v>2433</v>
      </c>
      <c r="G90" s="319"/>
      <c r="H90" s="301" t="s">
        <v>2455</v>
      </c>
      <c r="I90" s="301" t="s">
        <v>2429</v>
      </c>
      <c r="J90" s="301">
        <v>255</v>
      </c>
      <c r="K90" s="312"/>
    </row>
    <row r="91" spans="2:11" ht="15" customHeight="1">
      <c r="B91" s="321"/>
      <c r="C91" s="301" t="s">
        <v>2456</v>
      </c>
      <c r="D91" s="301"/>
      <c r="E91" s="301"/>
      <c r="F91" s="320" t="s">
        <v>2427</v>
      </c>
      <c r="G91" s="319"/>
      <c r="H91" s="301" t="s">
        <v>2457</v>
      </c>
      <c r="I91" s="301" t="s">
        <v>2458</v>
      </c>
      <c r="J91" s="301"/>
      <c r="K91" s="312"/>
    </row>
    <row r="92" spans="2:11" ht="15" customHeight="1">
      <c r="B92" s="321"/>
      <c r="C92" s="301" t="s">
        <v>2459</v>
      </c>
      <c r="D92" s="301"/>
      <c r="E92" s="301"/>
      <c r="F92" s="320" t="s">
        <v>2427</v>
      </c>
      <c r="G92" s="319"/>
      <c r="H92" s="301" t="s">
        <v>2460</v>
      </c>
      <c r="I92" s="301" t="s">
        <v>2461</v>
      </c>
      <c r="J92" s="301"/>
      <c r="K92" s="312"/>
    </row>
    <row r="93" spans="2:11" ht="15" customHeight="1">
      <c r="B93" s="321"/>
      <c r="C93" s="301" t="s">
        <v>2462</v>
      </c>
      <c r="D93" s="301"/>
      <c r="E93" s="301"/>
      <c r="F93" s="320" t="s">
        <v>2427</v>
      </c>
      <c r="G93" s="319"/>
      <c r="H93" s="301" t="s">
        <v>2462</v>
      </c>
      <c r="I93" s="301" t="s">
        <v>2461</v>
      </c>
      <c r="J93" s="301"/>
      <c r="K93" s="312"/>
    </row>
    <row r="94" spans="2:11" ht="15" customHeight="1">
      <c r="B94" s="321"/>
      <c r="C94" s="301" t="s">
        <v>38</v>
      </c>
      <c r="D94" s="301"/>
      <c r="E94" s="301"/>
      <c r="F94" s="320" t="s">
        <v>2427</v>
      </c>
      <c r="G94" s="319"/>
      <c r="H94" s="301" t="s">
        <v>2463</v>
      </c>
      <c r="I94" s="301" t="s">
        <v>2461</v>
      </c>
      <c r="J94" s="301"/>
      <c r="K94" s="312"/>
    </row>
    <row r="95" spans="2:11" ht="15" customHeight="1">
      <c r="B95" s="321"/>
      <c r="C95" s="301" t="s">
        <v>48</v>
      </c>
      <c r="D95" s="301"/>
      <c r="E95" s="301"/>
      <c r="F95" s="320" t="s">
        <v>2427</v>
      </c>
      <c r="G95" s="319"/>
      <c r="H95" s="301" t="s">
        <v>2464</v>
      </c>
      <c r="I95" s="301" t="s">
        <v>2461</v>
      </c>
      <c r="J95" s="301"/>
      <c r="K95" s="312"/>
    </row>
    <row r="96" spans="2:11" ht="15" customHeight="1">
      <c r="B96" s="324"/>
      <c r="C96" s="325"/>
      <c r="D96" s="325"/>
      <c r="E96" s="325"/>
      <c r="F96" s="325"/>
      <c r="G96" s="325"/>
      <c r="H96" s="325"/>
      <c r="I96" s="325"/>
      <c r="J96" s="325"/>
      <c r="K96" s="326"/>
    </row>
    <row r="97" spans="2:11" ht="18.75" customHeight="1">
      <c r="B97" s="327"/>
      <c r="C97" s="328"/>
      <c r="D97" s="328"/>
      <c r="E97" s="328"/>
      <c r="F97" s="328"/>
      <c r="G97" s="328"/>
      <c r="H97" s="328"/>
      <c r="I97" s="328"/>
      <c r="J97" s="328"/>
      <c r="K97" s="327"/>
    </row>
    <row r="98" spans="2:11" ht="18.75" customHeight="1">
      <c r="B98" s="307"/>
      <c r="C98" s="307"/>
      <c r="D98" s="307"/>
      <c r="E98" s="307"/>
      <c r="F98" s="307"/>
      <c r="G98" s="307"/>
      <c r="H98" s="307"/>
      <c r="I98" s="307"/>
      <c r="J98" s="307"/>
      <c r="K98" s="307"/>
    </row>
    <row r="99" spans="2:11" ht="7.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10"/>
    </row>
    <row r="100" spans="2:11" ht="45" customHeight="1">
      <c r="B100" s="311"/>
      <c r="C100" s="420" t="s">
        <v>2465</v>
      </c>
      <c r="D100" s="420"/>
      <c r="E100" s="420"/>
      <c r="F100" s="420"/>
      <c r="G100" s="420"/>
      <c r="H100" s="420"/>
      <c r="I100" s="420"/>
      <c r="J100" s="420"/>
      <c r="K100" s="312"/>
    </row>
    <row r="101" spans="2:11" ht="17.25" customHeight="1">
      <c r="B101" s="311"/>
      <c r="C101" s="313" t="s">
        <v>2421</v>
      </c>
      <c r="D101" s="313"/>
      <c r="E101" s="313"/>
      <c r="F101" s="313" t="s">
        <v>2422</v>
      </c>
      <c r="G101" s="314"/>
      <c r="H101" s="313" t="s">
        <v>132</v>
      </c>
      <c r="I101" s="313" t="s">
        <v>57</v>
      </c>
      <c r="J101" s="313" t="s">
        <v>2423</v>
      </c>
      <c r="K101" s="312"/>
    </row>
    <row r="102" spans="2:11" ht="17.25" customHeight="1">
      <c r="B102" s="311"/>
      <c r="C102" s="315" t="s">
        <v>2424</v>
      </c>
      <c r="D102" s="315"/>
      <c r="E102" s="315"/>
      <c r="F102" s="316" t="s">
        <v>2425</v>
      </c>
      <c r="G102" s="317"/>
      <c r="H102" s="315"/>
      <c r="I102" s="315"/>
      <c r="J102" s="315" t="s">
        <v>2426</v>
      </c>
      <c r="K102" s="312"/>
    </row>
    <row r="103" spans="2:11" ht="5.25" customHeight="1">
      <c r="B103" s="311"/>
      <c r="C103" s="313"/>
      <c r="D103" s="313"/>
      <c r="E103" s="313"/>
      <c r="F103" s="313"/>
      <c r="G103" s="329"/>
      <c r="H103" s="313"/>
      <c r="I103" s="313"/>
      <c r="J103" s="313"/>
      <c r="K103" s="312"/>
    </row>
    <row r="104" spans="2:11" ht="15" customHeight="1">
      <c r="B104" s="311"/>
      <c r="C104" s="301" t="s">
        <v>53</v>
      </c>
      <c r="D104" s="318"/>
      <c r="E104" s="318"/>
      <c r="F104" s="320" t="s">
        <v>2427</v>
      </c>
      <c r="G104" s="329"/>
      <c r="H104" s="301" t="s">
        <v>2466</v>
      </c>
      <c r="I104" s="301" t="s">
        <v>2429</v>
      </c>
      <c r="J104" s="301">
        <v>20</v>
      </c>
      <c r="K104" s="312"/>
    </row>
    <row r="105" spans="2:11" ht="15" customHeight="1">
      <c r="B105" s="311"/>
      <c r="C105" s="301" t="s">
        <v>2430</v>
      </c>
      <c r="D105" s="301"/>
      <c r="E105" s="301"/>
      <c r="F105" s="320" t="s">
        <v>2427</v>
      </c>
      <c r="G105" s="301"/>
      <c r="H105" s="301" t="s">
        <v>2466</v>
      </c>
      <c r="I105" s="301" t="s">
        <v>2429</v>
      </c>
      <c r="J105" s="301">
        <v>120</v>
      </c>
      <c r="K105" s="312"/>
    </row>
    <row r="106" spans="2:11" ht="15" customHeight="1">
      <c r="B106" s="321"/>
      <c r="C106" s="301" t="s">
        <v>2432</v>
      </c>
      <c r="D106" s="301"/>
      <c r="E106" s="301"/>
      <c r="F106" s="320" t="s">
        <v>2433</v>
      </c>
      <c r="G106" s="301"/>
      <c r="H106" s="301" t="s">
        <v>2466</v>
      </c>
      <c r="I106" s="301" t="s">
        <v>2429</v>
      </c>
      <c r="J106" s="301">
        <v>50</v>
      </c>
      <c r="K106" s="312"/>
    </row>
    <row r="107" spans="2:11" ht="15" customHeight="1">
      <c r="B107" s="321"/>
      <c r="C107" s="301" t="s">
        <v>2435</v>
      </c>
      <c r="D107" s="301"/>
      <c r="E107" s="301"/>
      <c r="F107" s="320" t="s">
        <v>2427</v>
      </c>
      <c r="G107" s="301"/>
      <c r="H107" s="301" t="s">
        <v>2466</v>
      </c>
      <c r="I107" s="301" t="s">
        <v>2437</v>
      </c>
      <c r="J107" s="301"/>
      <c r="K107" s="312"/>
    </row>
    <row r="108" spans="2:11" ht="15" customHeight="1">
      <c r="B108" s="321"/>
      <c r="C108" s="301" t="s">
        <v>2446</v>
      </c>
      <c r="D108" s="301"/>
      <c r="E108" s="301"/>
      <c r="F108" s="320" t="s">
        <v>2433</v>
      </c>
      <c r="G108" s="301"/>
      <c r="H108" s="301" t="s">
        <v>2466</v>
      </c>
      <c r="I108" s="301" t="s">
        <v>2429</v>
      </c>
      <c r="J108" s="301">
        <v>50</v>
      </c>
      <c r="K108" s="312"/>
    </row>
    <row r="109" spans="2:11" ht="15" customHeight="1">
      <c r="B109" s="321"/>
      <c r="C109" s="301" t="s">
        <v>2454</v>
      </c>
      <c r="D109" s="301"/>
      <c r="E109" s="301"/>
      <c r="F109" s="320" t="s">
        <v>2433</v>
      </c>
      <c r="G109" s="301"/>
      <c r="H109" s="301" t="s">
        <v>2466</v>
      </c>
      <c r="I109" s="301" t="s">
        <v>2429</v>
      </c>
      <c r="J109" s="301">
        <v>50</v>
      </c>
      <c r="K109" s="312"/>
    </row>
    <row r="110" spans="2:11" ht="15" customHeight="1">
      <c r="B110" s="321"/>
      <c r="C110" s="301" t="s">
        <v>2452</v>
      </c>
      <c r="D110" s="301"/>
      <c r="E110" s="301"/>
      <c r="F110" s="320" t="s">
        <v>2433</v>
      </c>
      <c r="G110" s="301"/>
      <c r="H110" s="301" t="s">
        <v>2466</v>
      </c>
      <c r="I110" s="301" t="s">
        <v>2429</v>
      </c>
      <c r="J110" s="301">
        <v>50</v>
      </c>
      <c r="K110" s="312"/>
    </row>
    <row r="111" spans="2:11" ht="15" customHeight="1">
      <c r="B111" s="321"/>
      <c r="C111" s="301" t="s">
        <v>53</v>
      </c>
      <c r="D111" s="301"/>
      <c r="E111" s="301"/>
      <c r="F111" s="320" t="s">
        <v>2427</v>
      </c>
      <c r="G111" s="301"/>
      <c r="H111" s="301" t="s">
        <v>2467</v>
      </c>
      <c r="I111" s="301" t="s">
        <v>2429</v>
      </c>
      <c r="J111" s="301">
        <v>20</v>
      </c>
      <c r="K111" s="312"/>
    </row>
    <row r="112" spans="2:11" ht="15" customHeight="1">
      <c r="B112" s="321"/>
      <c r="C112" s="301" t="s">
        <v>2468</v>
      </c>
      <c r="D112" s="301"/>
      <c r="E112" s="301"/>
      <c r="F112" s="320" t="s">
        <v>2427</v>
      </c>
      <c r="G112" s="301"/>
      <c r="H112" s="301" t="s">
        <v>2469</v>
      </c>
      <c r="I112" s="301" t="s">
        <v>2429</v>
      </c>
      <c r="J112" s="301">
        <v>120</v>
      </c>
      <c r="K112" s="312"/>
    </row>
    <row r="113" spans="2:11" ht="15" customHeight="1">
      <c r="B113" s="321"/>
      <c r="C113" s="301" t="s">
        <v>38</v>
      </c>
      <c r="D113" s="301"/>
      <c r="E113" s="301"/>
      <c r="F113" s="320" t="s">
        <v>2427</v>
      </c>
      <c r="G113" s="301"/>
      <c r="H113" s="301" t="s">
        <v>2470</v>
      </c>
      <c r="I113" s="301" t="s">
        <v>2461</v>
      </c>
      <c r="J113" s="301"/>
      <c r="K113" s="312"/>
    </row>
    <row r="114" spans="2:11" ht="15" customHeight="1">
      <c r="B114" s="321"/>
      <c r="C114" s="301" t="s">
        <v>48</v>
      </c>
      <c r="D114" s="301"/>
      <c r="E114" s="301"/>
      <c r="F114" s="320" t="s">
        <v>2427</v>
      </c>
      <c r="G114" s="301"/>
      <c r="H114" s="301" t="s">
        <v>2471</v>
      </c>
      <c r="I114" s="301" t="s">
        <v>2461</v>
      </c>
      <c r="J114" s="301"/>
      <c r="K114" s="312"/>
    </row>
    <row r="115" spans="2:11" ht="15" customHeight="1">
      <c r="B115" s="321"/>
      <c r="C115" s="301" t="s">
        <v>57</v>
      </c>
      <c r="D115" s="301"/>
      <c r="E115" s="301"/>
      <c r="F115" s="320" t="s">
        <v>2427</v>
      </c>
      <c r="G115" s="301"/>
      <c r="H115" s="301" t="s">
        <v>2472</v>
      </c>
      <c r="I115" s="301" t="s">
        <v>2473</v>
      </c>
      <c r="J115" s="301"/>
      <c r="K115" s="312"/>
    </row>
    <row r="116" spans="2:11" ht="15" customHeight="1">
      <c r="B116" s="324"/>
      <c r="C116" s="330"/>
      <c r="D116" s="330"/>
      <c r="E116" s="330"/>
      <c r="F116" s="330"/>
      <c r="G116" s="330"/>
      <c r="H116" s="330"/>
      <c r="I116" s="330"/>
      <c r="J116" s="330"/>
      <c r="K116" s="326"/>
    </row>
    <row r="117" spans="2:11" ht="18.75" customHeight="1">
      <c r="B117" s="331"/>
      <c r="C117" s="297"/>
      <c r="D117" s="297"/>
      <c r="E117" s="297"/>
      <c r="F117" s="332"/>
      <c r="G117" s="297"/>
      <c r="H117" s="297"/>
      <c r="I117" s="297"/>
      <c r="J117" s="297"/>
      <c r="K117" s="331"/>
    </row>
    <row r="118" spans="2:11" ht="18.75" customHeight="1"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</row>
    <row r="119" spans="2:11" ht="7.5" customHeight="1">
      <c r="B119" s="333"/>
      <c r="C119" s="334"/>
      <c r="D119" s="334"/>
      <c r="E119" s="334"/>
      <c r="F119" s="334"/>
      <c r="G119" s="334"/>
      <c r="H119" s="334"/>
      <c r="I119" s="334"/>
      <c r="J119" s="334"/>
      <c r="K119" s="335"/>
    </row>
    <row r="120" spans="2:11" ht="45" customHeight="1">
      <c r="B120" s="336"/>
      <c r="C120" s="419" t="s">
        <v>2474</v>
      </c>
      <c r="D120" s="419"/>
      <c r="E120" s="419"/>
      <c r="F120" s="419"/>
      <c r="G120" s="419"/>
      <c r="H120" s="419"/>
      <c r="I120" s="419"/>
      <c r="J120" s="419"/>
      <c r="K120" s="337"/>
    </row>
    <row r="121" spans="2:11" ht="17.25" customHeight="1">
      <c r="B121" s="338"/>
      <c r="C121" s="313" t="s">
        <v>2421</v>
      </c>
      <c r="D121" s="313"/>
      <c r="E121" s="313"/>
      <c r="F121" s="313" t="s">
        <v>2422</v>
      </c>
      <c r="G121" s="314"/>
      <c r="H121" s="313" t="s">
        <v>132</v>
      </c>
      <c r="I121" s="313" t="s">
        <v>57</v>
      </c>
      <c r="J121" s="313" t="s">
        <v>2423</v>
      </c>
      <c r="K121" s="339"/>
    </row>
    <row r="122" spans="2:11" ht="17.25" customHeight="1">
      <c r="B122" s="338"/>
      <c r="C122" s="315" t="s">
        <v>2424</v>
      </c>
      <c r="D122" s="315"/>
      <c r="E122" s="315"/>
      <c r="F122" s="316" t="s">
        <v>2425</v>
      </c>
      <c r="G122" s="317"/>
      <c r="H122" s="315"/>
      <c r="I122" s="315"/>
      <c r="J122" s="315" t="s">
        <v>2426</v>
      </c>
      <c r="K122" s="339"/>
    </row>
    <row r="123" spans="2:11" ht="5.25" customHeight="1">
      <c r="B123" s="340"/>
      <c r="C123" s="318"/>
      <c r="D123" s="318"/>
      <c r="E123" s="318"/>
      <c r="F123" s="318"/>
      <c r="G123" s="301"/>
      <c r="H123" s="318"/>
      <c r="I123" s="318"/>
      <c r="J123" s="318"/>
      <c r="K123" s="341"/>
    </row>
    <row r="124" spans="2:11" ht="15" customHeight="1">
      <c r="B124" s="340"/>
      <c r="C124" s="301" t="s">
        <v>2430</v>
      </c>
      <c r="D124" s="318"/>
      <c r="E124" s="318"/>
      <c r="F124" s="320" t="s">
        <v>2427</v>
      </c>
      <c r="G124" s="301"/>
      <c r="H124" s="301" t="s">
        <v>2466</v>
      </c>
      <c r="I124" s="301" t="s">
        <v>2429</v>
      </c>
      <c r="J124" s="301">
        <v>120</v>
      </c>
      <c r="K124" s="342"/>
    </row>
    <row r="125" spans="2:11" ht="15" customHeight="1">
      <c r="B125" s="340"/>
      <c r="C125" s="301" t="s">
        <v>2475</v>
      </c>
      <c r="D125" s="301"/>
      <c r="E125" s="301"/>
      <c r="F125" s="320" t="s">
        <v>2427</v>
      </c>
      <c r="G125" s="301"/>
      <c r="H125" s="301" t="s">
        <v>2476</v>
      </c>
      <c r="I125" s="301" t="s">
        <v>2429</v>
      </c>
      <c r="J125" s="301" t="s">
        <v>2477</v>
      </c>
      <c r="K125" s="342"/>
    </row>
    <row r="126" spans="2:11" ht="15" customHeight="1">
      <c r="B126" s="340"/>
      <c r="C126" s="301" t="s">
        <v>94</v>
      </c>
      <c r="D126" s="301"/>
      <c r="E126" s="301"/>
      <c r="F126" s="320" t="s">
        <v>2427</v>
      </c>
      <c r="G126" s="301"/>
      <c r="H126" s="301" t="s">
        <v>2478</v>
      </c>
      <c r="I126" s="301" t="s">
        <v>2429</v>
      </c>
      <c r="J126" s="301" t="s">
        <v>2477</v>
      </c>
      <c r="K126" s="342"/>
    </row>
    <row r="127" spans="2:11" ht="15" customHeight="1">
      <c r="B127" s="340"/>
      <c r="C127" s="301" t="s">
        <v>2438</v>
      </c>
      <c r="D127" s="301"/>
      <c r="E127" s="301"/>
      <c r="F127" s="320" t="s">
        <v>2433</v>
      </c>
      <c r="G127" s="301"/>
      <c r="H127" s="301" t="s">
        <v>2439</v>
      </c>
      <c r="I127" s="301" t="s">
        <v>2429</v>
      </c>
      <c r="J127" s="301">
        <v>15</v>
      </c>
      <c r="K127" s="342"/>
    </row>
    <row r="128" spans="2:11" ht="15" customHeight="1">
      <c r="B128" s="340"/>
      <c r="C128" s="322" t="s">
        <v>2440</v>
      </c>
      <c r="D128" s="322"/>
      <c r="E128" s="322"/>
      <c r="F128" s="323" t="s">
        <v>2433</v>
      </c>
      <c r="G128" s="322"/>
      <c r="H128" s="322" t="s">
        <v>2441</v>
      </c>
      <c r="I128" s="322" t="s">
        <v>2429</v>
      </c>
      <c r="J128" s="322">
        <v>15</v>
      </c>
      <c r="K128" s="342"/>
    </row>
    <row r="129" spans="2:11" ht="15" customHeight="1">
      <c r="B129" s="340"/>
      <c r="C129" s="322" t="s">
        <v>2442</v>
      </c>
      <c r="D129" s="322"/>
      <c r="E129" s="322"/>
      <c r="F129" s="323" t="s">
        <v>2433</v>
      </c>
      <c r="G129" s="322"/>
      <c r="H129" s="322" t="s">
        <v>2443</v>
      </c>
      <c r="I129" s="322" t="s">
        <v>2429</v>
      </c>
      <c r="J129" s="322">
        <v>20</v>
      </c>
      <c r="K129" s="342"/>
    </row>
    <row r="130" spans="2:11" ht="15" customHeight="1">
      <c r="B130" s="340"/>
      <c r="C130" s="322" t="s">
        <v>2444</v>
      </c>
      <c r="D130" s="322"/>
      <c r="E130" s="322"/>
      <c r="F130" s="323" t="s">
        <v>2433</v>
      </c>
      <c r="G130" s="322"/>
      <c r="H130" s="322" t="s">
        <v>2445</v>
      </c>
      <c r="I130" s="322" t="s">
        <v>2429</v>
      </c>
      <c r="J130" s="322">
        <v>20</v>
      </c>
      <c r="K130" s="342"/>
    </row>
    <row r="131" spans="2:11" ht="15" customHeight="1">
      <c r="B131" s="340"/>
      <c r="C131" s="301" t="s">
        <v>2432</v>
      </c>
      <c r="D131" s="301"/>
      <c r="E131" s="301"/>
      <c r="F131" s="320" t="s">
        <v>2433</v>
      </c>
      <c r="G131" s="301"/>
      <c r="H131" s="301" t="s">
        <v>2466</v>
      </c>
      <c r="I131" s="301" t="s">
        <v>2429</v>
      </c>
      <c r="J131" s="301">
        <v>50</v>
      </c>
      <c r="K131" s="342"/>
    </row>
    <row r="132" spans="2:11" ht="15" customHeight="1">
      <c r="B132" s="340"/>
      <c r="C132" s="301" t="s">
        <v>2446</v>
      </c>
      <c r="D132" s="301"/>
      <c r="E132" s="301"/>
      <c r="F132" s="320" t="s">
        <v>2433</v>
      </c>
      <c r="G132" s="301"/>
      <c r="H132" s="301" t="s">
        <v>2466</v>
      </c>
      <c r="I132" s="301" t="s">
        <v>2429</v>
      </c>
      <c r="J132" s="301">
        <v>50</v>
      </c>
      <c r="K132" s="342"/>
    </row>
    <row r="133" spans="2:11" ht="15" customHeight="1">
      <c r="B133" s="340"/>
      <c r="C133" s="301" t="s">
        <v>2452</v>
      </c>
      <c r="D133" s="301"/>
      <c r="E133" s="301"/>
      <c r="F133" s="320" t="s">
        <v>2433</v>
      </c>
      <c r="G133" s="301"/>
      <c r="H133" s="301" t="s">
        <v>2466</v>
      </c>
      <c r="I133" s="301" t="s">
        <v>2429</v>
      </c>
      <c r="J133" s="301">
        <v>50</v>
      </c>
      <c r="K133" s="342"/>
    </row>
    <row r="134" spans="2:11" ht="15" customHeight="1">
      <c r="B134" s="340"/>
      <c r="C134" s="301" t="s">
        <v>2454</v>
      </c>
      <c r="D134" s="301"/>
      <c r="E134" s="301"/>
      <c r="F134" s="320" t="s">
        <v>2433</v>
      </c>
      <c r="G134" s="301"/>
      <c r="H134" s="301" t="s">
        <v>2466</v>
      </c>
      <c r="I134" s="301" t="s">
        <v>2429</v>
      </c>
      <c r="J134" s="301">
        <v>50</v>
      </c>
      <c r="K134" s="342"/>
    </row>
    <row r="135" spans="2:11" ht="15" customHeight="1">
      <c r="B135" s="340"/>
      <c r="C135" s="301" t="s">
        <v>137</v>
      </c>
      <c r="D135" s="301"/>
      <c r="E135" s="301"/>
      <c r="F135" s="320" t="s">
        <v>2433</v>
      </c>
      <c r="G135" s="301"/>
      <c r="H135" s="301" t="s">
        <v>2479</v>
      </c>
      <c r="I135" s="301" t="s">
        <v>2429</v>
      </c>
      <c r="J135" s="301">
        <v>255</v>
      </c>
      <c r="K135" s="342"/>
    </row>
    <row r="136" spans="2:11" ht="15" customHeight="1">
      <c r="B136" s="340"/>
      <c r="C136" s="301" t="s">
        <v>2456</v>
      </c>
      <c r="D136" s="301"/>
      <c r="E136" s="301"/>
      <c r="F136" s="320" t="s">
        <v>2427</v>
      </c>
      <c r="G136" s="301"/>
      <c r="H136" s="301" t="s">
        <v>2480</v>
      </c>
      <c r="I136" s="301" t="s">
        <v>2458</v>
      </c>
      <c r="J136" s="301"/>
      <c r="K136" s="342"/>
    </row>
    <row r="137" spans="2:11" ht="15" customHeight="1">
      <c r="B137" s="340"/>
      <c r="C137" s="301" t="s">
        <v>2459</v>
      </c>
      <c r="D137" s="301"/>
      <c r="E137" s="301"/>
      <c r="F137" s="320" t="s">
        <v>2427</v>
      </c>
      <c r="G137" s="301"/>
      <c r="H137" s="301" t="s">
        <v>2481</v>
      </c>
      <c r="I137" s="301" t="s">
        <v>2461</v>
      </c>
      <c r="J137" s="301"/>
      <c r="K137" s="342"/>
    </row>
    <row r="138" spans="2:11" ht="15" customHeight="1">
      <c r="B138" s="340"/>
      <c r="C138" s="301" t="s">
        <v>2462</v>
      </c>
      <c r="D138" s="301"/>
      <c r="E138" s="301"/>
      <c r="F138" s="320" t="s">
        <v>2427</v>
      </c>
      <c r="G138" s="301"/>
      <c r="H138" s="301" t="s">
        <v>2462</v>
      </c>
      <c r="I138" s="301" t="s">
        <v>2461</v>
      </c>
      <c r="J138" s="301"/>
      <c r="K138" s="342"/>
    </row>
    <row r="139" spans="2:11" ht="15" customHeight="1">
      <c r="B139" s="340"/>
      <c r="C139" s="301" t="s">
        <v>38</v>
      </c>
      <c r="D139" s="301"/>
      <c r="E139" s="301"/>
      <c r="F139" s="320" t="s">
        <v>2427</v>
      </c>
      <c r="G139" s="301"/>
      <c r="H139" s="301" t="s">
        <v>2482</v>
      </c>
      <c r="I139" s="301" t="s">
        <v>2461</v>
      </c>
      <c r="J139" s="301"/>
      <c r="K139" s="342"/>
    </row>
    <row r="140" spans="2:11" ht="15" customHeight="1">
      <c r="B140" s="340"/>
      <c r="C140" s="301" t="s">
        <v>2483</v>
      </c>
      <c r="D140" s="301"/>
      <c r="E140" s="301"/>
      <c r="F140" s="320" t="s">
        <v>2427</v>
      </c>
      <c r="G140" s="301"/>
      <c r="H140" s="301" t="s">
        <v>2484</v>
      </c>
      <c r="I140" s="301" t="s">
        <v>2461</v>
      </c>
      <c r="J140" s="301"/>
      <c r="K140" s="342"/>
    </row>
    <row r="141" spans="2:11" ht="15" customHeight="1">
      <c r="B141" s="343"/>
      <c r="C141" s="344"/>
      <c r="D141" s="344"/>
      <c r="E141" s="344"/>
      <c r="F141" s="344"/>
      <c r="G141" s="344"/>
      <c r="H141" s="344"/>
      <c r="I141" s="344"/>
      <c r="J141" s="344"/>
      <c r="K141" s="345"/>
    </row>
    <row r="142" spans="2:11" ht="18.75" customHeight="1">
      <c r="B142" s="297"/>
      <c r="C142" s="297"/>
      <c r="D142" s="297"/>
      <c r="E142" s="297"/>
      <c r="F142" s="332"/>
      <c r="G142" s="297"/>
      <c r="H142" s="297"/>
      <c r="I142" s="297"/>
      <c r="J142" s="297"/>
      <c r="K142" s="297"/>
    </row>
    <row r="143" spans="2:11" ht="18.75" customHeight="1">
      <c r="B143" s="307"/>
      <c r="C143" s="307"/>
      <c r="D143" s="307"/>
      <c r="E143" s="307"/>
      <c r="F143" s="307"/>
      <c r="G143" s="307"/>
      <c r="H143" s="307"/>
      <c r="I143" s="307"/>
      <c r="J143" s="307"/>
      <c r="K143" s="307"/>
    </row>
    <row r="144" spans="2:11" ht="7.5" customHeight="1">
      <c r="B144" s="308"/>
      <c r="C144" s="309"/>
      <c r="D144" s="309"/>
      <c r="E144" s="309"/>
      <c r="F144" s="309"/>
      <c r="G144" s="309"/>
      <c r="H144" s="309"/>
      <c r="I144" s="309"/>
      <c r="J144" s="309"/>
      <c r="K144" s="310"/>
    </row>
    <row r="145" spans="2:11" ht="45" customHeight="1">
      <c r="B145" s="311"/>
      <c r="C145" s="420" t="s">
        <v>2485</v>
      </c>
      <c r="D145" s="420"/>
      <c r="E145" s="420"/>
      <c r="F145" s="420"/>
      <c r="G145" s="420"/>
      <c r="H145" s="420"/>
      <c r="I145" s="420"/>
      <c r="J145" s="420"/>
      <c r="K145" s="312"/>
    </row>
    <row r="146" spans="2:11" ht="17.25" customHeight="1">
      <c r="B146" s="311"/>
      <c r="C146" s="313" t="s">
        <v>2421</v>
      </c>
      <c r="D146" s="313"/>
      <c r="E146" s="313"/>
      <c r="F146" s="313" t="s">
        <v>2422</v>
      </c>
      <c r="G146" s="314"/>
      <c r="H146" s="313" t="s">
        <v>132</v>
      </c>
      <c r="I146" s="313" t="s">
        <v>57</v>
      </c>
      <c r="J146" s="313" t="s">
        <v>2423</v>
      </c>
      <c r="K146" s="312"/>
    </row>
    <row r="147" spans="2:11" ht="17.25" customHeight="1">
      <c r="B147" s="311"/>
      <c r="C147" s="315" t="s">
        <v>2424</v>
      </c>
      <c r="D147" s="315"/>
      <c r="E147" s="315"/>
      <c r="F147" s="316" t="s">
        <v>2425</v>
      </c>
      <c r="G147" s="317"/>
      <c r="H147" s="315"/>
      <c r="I147" s="315"/>
      <c r="J147" s="315" t="s">
        <v>2426</v>
      </c>
      <c r="K147" s="312"/>
    </row>
    <row r="148" spans="2:11" ht="5.25" customHeight="1">
      <c r="B148" s="321"/>
      <c r="C148" s="318"/>
      <c r="D148" s="318"/>
      <c r="E148" s="318"/>
      <c r="F148" s="318"/>
      <c r="G148" s="319"/>
      <c r="H148" s="318"/>
      <c r="I148" s="318"/>
      <c r="J148" s="318"/>
      <c r="K148" s="342"/>
    </row>
    <row r="149" spans="2:11" ht="15" customHeight="1">
      <c r="B149" s="321"/>
      <c r="C149" s="346" t="s">
        <v>2430</v>
      </c>
      <c r="D149" s="301"/>
      <c r="E149" s="301"/>
      <c r="F149" s="347" t="s">
        <v>2427</v>
      </c>
      <c r="G149" s="301"/>
      <c r="H149" s="346" t="s">
        <v>2466</v>
      </c>
      <c r="I149" s="346" t="s">
        <v>2429</v>
      </c>
      <c r="J149" s="346">
        <v>120</v>
      </c>
      <c r="K149" s="342"/>
    </row>
    <row r="150" spans="2:11" ht="15" customHeight="1">
      <c r="B150" s="321"/>
      <c r="C150" s="346" t="s">
        <v>2475</v>
      </c>
      <c r="D150" s="301"/>
      <c r="E150" s="301"/>
      <c r="F150" s="347" t="s">
        <v>2427</v>
      </c>
      <c r="G150" s="301"/>
      <c r="H150" s="346" t="s">
        <v>2486</v>
      </c>
      <c r="I150" s="346" t="s">
        <v>2429</v>
      </c>
      <c r="J150" s="346" t="s">
        <v>2477</v>
      </c>
      <c r="K150" s="342"/>
    </row>
    <row r="151" spans="2:11" ht="15" customHeight="1">
      <c r="B151" s="321"/>
      <c r="C151" s="346" t="s">
        <v>94</v>
      </c>
      <c r="D151" s="301"/>
      <c r="E151" s="301"/>
      <c r="F151" s="347" t="s">
        <v>2427</v>
      </c>
      <c r="G151" s="301"/>
      <c r="H151" s="346" t="s">
        <v>2487</v>
      </c>
      <c r="I151" s="346" t="s">
        <v>2429</v>
      </c>
      <c r="J151" s="346" t="s">
        <v>2477</v>
      </c>
      <c r="K151" s="342"/>
    </row>
    <row r="152" spans="2:11" ht="15" customHeight="1">
      <c r="B152" s="321"/>
      <c r="C152" s="346" t="s">
        <v>2432</v>
      </c>
      <c r="D152" s="301"/>
      <c r="E152" s="301"/>
      <c r="F152" s="347" t="s">
        <v>2433</v>
      </c>
      <c r="G152" s="301"/>
      <c r="H152" s="346" t="s">
        <v>2466</v>
      </c>
      <c r="I152" s="346" t="s">
        <v>2429</v>
      </c>
      <c r="J152" s="346">
        <v>50</v>
      </c>
      <c r="K152" s="342"/>
    </row>
    <row r="153" spans="2:11" ht="15" customHeight="1">
      <c r="B153" s="321"/>
      <c r="C153" s="346" t="s">
        <v>2435</v>
      </c>
      <c r="D153" s="301"/>
      <c r="E153" s="301"/>
      <c r="F153" s="347" t="s">
        <v>2427</v>
      </c>
      <c r="G153" s="301"/>
      <c r="H153" s="346" t="s">
        <v>2466</v>
      </c>
      <c r="I153" s="346" t="s">
        <v>2437</v>
      </c>
      <c r="J153" s="346"/>
      <c r="K153" s="342"/>
    </row>
    <row r="154" spans="2:11" ht="15" customHeight="1">
      <c r="B154" s="321"/>
      <c r="C154" s="346" t="s">
        <v>2446</v>
      </c>
      <c r="D154" s="301"/>
      <c r="E154" s="301"/>
      <c r="F154" s="347" t="s">
        <v>2433</v>
      </c>
      <c r="G154" s="301"/>
      <c r="H154" s="346" t="s">
        <v>2466</v>
      </c>
      <c r="I154" s="346" t="s">
        <v>2429</v>
      </c>
      <c r="J154" s="346">
        <v>50</v>
      </c>
      <c r="K154" s="342"/>
    </row>
    <row r="155" spans="2:11" ht="15" customHeight="1">
      <c r="B155" s="321"/>
      <c r="C155" s="346" t="s">
        <v>2454</v>
      </c>
      <c r="D155" s="301"/>
      <c r="E155" s="301"/>
      <c r="F155" s="347" t="s">
        <v>2433</v>
      </c>
      <c r="G155" s="301"/>
      <c r="H155" s="346" t="s">
        <v>2466</v>
      </c>
      <c r="I155" s="346" t="s">
        <v>2429</v>
      </c>
      <c r="J155" s="346">
        <v>50</v>
      </c>
      <c r="K155" s="342"/>
    </row>
    <row r="156" spans="2:11" ht="15" customHeight="1">
      <c r="B156" s="321"/>
      <c r="C156" s="346" t="s">
        <v>2452</v>
      </c>
      <c r="D156" s="301"/>
      <c r="E156" s="301"/>
      <c r="F156" s="347" t="s">
        <v>2433</v>
      </c>
      <c r="G156" s="301"/>
      <c r="H156" s="346" t="s">
        <v>2466</v>
      </c>
      <c r="I156" s="346" t="s">
        <v>2429</v>
      </c>
      <c r="J156" s="346">
        <v>50</v>
      </c>
      <c r="K156" s="342"/>
    </row>
    <row r="157" spans="2:11" ht="15" customHeight="1">
      <c r="B157" s="321"/>
      <c r="C157" s="346" t="s">
        <v>123</v>
      </c>
      <c r="D157" s="301"/>
      <c r="E157" s="301"/>
      <c r="F157" s="347" t="s">
        <v>2427</v>
      </c>
      <c r="G157" s="301"/>
      <c r="H157" s="346" t="s">
        <v>2488</v>
      </c>
      <c r="I157" s="346" t="s">
        <v>2429</v>
      </c>
      <c r="J157" s="346" t="s">
        <v>2489</v>
      </c>
      <c r="K157" s="342"/>
    </row>
    <row r="158" spans="2:11" ht="15" customHeight="1">
      <c r="B158" s="321"/>
      <c r="C158" s="346" t="s">
        <v>2490</v>
      </c>
      <c r="D158" s="301"/>
      <c r="E158" s="301"/>
      <c r="F158" s="347" t="s">
        <v>2427</v>
      </c>
      <c r="G158" s="301"/>
      <c r="H158" s="346" t="s">
        <v>2491</v>
      </c>
      <c r="I158" s="346" t="s">
        <v>2461</v>
      </c>
      <c r="J158" s="346"/>
      <c r="K158" s="342"/>
    </row>
    <row r="159" spans="2:11" ht="15" customHeight="1">
      <c r="B159" s="348"/>
      <c r="C159" s="330"/>
      <c r="D159" s="330"/>
      <c r="E159" s="330"/>
      <c r="F159" s="330"/>
      <c r="G159" s="330"/>
      <c r="H159" s="330"/>
      <c r="I159" s="330"/>
      <c r="J159" s="330"/>
      <c r="K159" s="349"/>
    </row>
    <row r="160" spans="2:11" ht="18.75" customHeight="1">
      <c r="B160" s="297"/>
      <c r="C160" s="301"/>
      <c r="D160" s="301"/>
      <c r="E160" s="301"/>
      <c r="F160" s="320"/>
      <c r="G160" s="301"/>
      <c r="H160" s="301"/>
      <c r="I160" s="301"/>
      <c r="J160" s="301"/>
      <c r="K160" s="297"/>
    </row>
    <row r="161" spans="2:11" ht="18.75" customHeight="1">
      <c r="B161" s="307"/>
      <c r="C161" s="307"/>
      <c r="D161" s="307"/>
      <c r="E161" s="307"/>
      <c r="F161" s="307"/>
      <c r="G161" s="307"/>
      <c r="H161" s="307"/>
      <c r="I161" s="307"/>
      <c r="J161" s="307"/>
      <c r="K161" s="307"/>
    </row>
    <row r="162" spans="2:11" ht="7.5" customHeight="1">
      <c r="B162" s="289"/>
      <c r="C162" s="290"/>
      <c r="D162" s="290"/>
      <c r="E162" s="290"/>
      <c r="F162" s="290"/>
      <c r="G162" s="290"/>
      <c r="H162" s="290"/>
      <c r="I162" s="290"/>
      <c r="J162" s="290"/>
      <c r="K162" s="291"/>
    </row>
    <row r="163" spans="2:11" ht="45" customHeight="1">
      <c r="B163" s="292"/>
      <c r="C163" s="419" t="s">
        <v>2492</v>
      </c>
      <c r="D163" s="419"/>
      <c r="E163" s="419"/>
      <c r="F163" s="419"/>
      <c r="G163" s="419"/>
      <c r="H163" s="419"/>
      <c r="I163" s="419"/>
      <c r="J163" s="419"/>
      <c r="K163" s="293"/>
    </row>
    <row r="164" spans="2:11" ht="17.25" customHeight="1">
      <c r="B164" s="292"/>
      <c r="C164" s="313" t="s">
        <v>2421</v>
      </c>
      <c r="D164" s="313"/>
      <c r="E164" s="313"/>
      <c r="F164" s="313" t="s">
        <v>2422</v>
      </c>
      <c r="G164" s="350"/>
      <c r="H164" s="351" t="s">
        <v>132</v>
      </c>
      <c r="I164" s="351" t="s">
        <v>57</v>
      </c>
      <c r="J164" s="313" t="s">
        <v>2423</v>
      </c>
      <c r="K164" s="293"/>
    </row>
    <row r="165" spans="2:11" ht="17.25" customHeight="1">
      <c r="B165" s="294"/>
      <c r="C165" s="315" t="s">
        <v>2424</v>
      </c>
      <c r="D165" s="315"/>
      <c r="E165" s="315"/>
      <c r="F165" s="316" t="s">
        <v>2425</v>
      </c>
      <c r="G165" s="352"/>
      <c r="H165" s="353"/>
      <c r="I165" s="353"/>
      <c r="J165" s="315" t="s">
        <v>2426</v>
      </c>
      <c r="K165" s="295"/>
    </row>
    <row r="166" spans="2:11" ht="5.25" customHeight="1">
      <c r="B166" s="321"/>
      <c r="C166" s="318"/>
      <c r="D166" s="318"/>
      <c r="E166" s="318"/>
      <c r="F166" s="318"/>
      <c r="G166" s="319"/>
      <c r="H166" s="318"/>
      <c r="I166" s="318"/>
      <c r="J166" s="318"/>
      <c r="K166" s="342"/>
    </row>
    <row r="167" spans="2:11" ht="15" customHeight="1">
      <c r="B167" s="321"/>
      <c r="C167" s="301" t="s">
        <v>2430</v>
      </c>
      <c r="D167" s="301"/>
      <c r="E167" s="301"/>
      <c r="F167" s="320" t="s">
        <v>2427</v>
      </c>
      <c r="G167" s="301"/>
      <c r="H167" s="301" t="s">
        <v>2466</v>
      </c>
      <c r="I167" s="301" t="s">
        <v>2429</v>
      </c>
      <c r="J167" s="301">
        <v>120</v>
      </c>
      <c r="K167" s="342"/>
    </row>
    <row r="168" spans="2:11" ht="15" customHeight="1">
      <c r="B168" s="321"/>
      <c r="C168" s="301" t="s">
        <v>2475</v>
      </c>
      <c r="D168" s="301"/>
      <c r="E168" s="301"/>
      <c r="F168" s="320" t="s">
        <v>2427</v>
      </c>
      <c r="G168" s="301"/>
      <c r="H168" s="301" t="s">
        <v>2476</v>
      </c>
      <c r="I168" s="301" t="s">
        <v>2429</v>
      </c>
      <c r="J168" s="301" t="s">
        <v>2477</v>
      </c>
      <c r="K168" s="342"/>
    </row>
    <row r="169" spans="2:11" ht="15" customHeight="1">
      <c r="B169" s="321"/>
      <c r="C169" s="301" t="s">
        <v>94</v>
      </c>
      <c r="D169" s="301"/>
      <c r="E169" s="301"/>
      <c r="F169" s="320" t="s">
        <v>2427</v>
      </c>
      <c r="G169" s="301"/>
      <c r="H169" s="301" t="s">
        <v>2493</v>
      </c>
      <c r="I169" s="301" t="s">
        <v>2429</v>
      </c>
      <c r="J169" s="301" t="s">
        <v>2477</v>
      </c>
      <c r="K169" s="342"/>
    </row>
    <row r="170" spans="2:11" ht="15" customHeight="1">
      <c r="B170" s="321"/>
      <c r="C170" s="301" t="s">
        <v>2432</v>
      </c>
      <c r="D170" s="301"/>
      <c r="E170" s="301"/>
      <c r="F170" s="320" t="s">
        <v>2433</v>
      </c>
      <c r="G170" s="301"/>
      <c r="H170" s="301" t="s">
        <v>2493</v>
      </c>
      <c r="I170" s="301" t="s">
        <v>2429</v>
      </c>
      <c r="J170" s="301">
        <v>50</v>
      </c>
      <c r="K170" s="342"/>
    </row>
    <row r="171" spans="2:11" ht="15" customHeight="1">
      <c r="B171" s="321"/>
      <c r="C171" s="301" t="s">
        <v>2435</v>
      </c>
      <c r="D171" s="301"/>
      <c r="E171" s="301"/>
      <c r="F171" s="320" t="s">
        <v>2427</v>
      </c>
      <c r="G171" s="301"/>
      <c r="H171" s="301" t="s">
        <v>2493</v>
      </c>
      <c r="I171" s="301" t="s">
        <v>2437</v>
      </c>
      <c r="J171" s="301"/>
      <c r="K171" s="342"/>
    </row>
    <row r="172" spans="2:11" ht="15" customHeight="1">
      <c r="B172" s="321"/>
      <c r="C172" s="301" t="s">
        <v>2446</v>
      </c>
      <c r="D172" s="301"/>
      <c r="E172" s="301"/>
      <c r="F172" s="320" t="s">
        <v>2433</v>
      </c>
      <c r="G172" s="301"/>
      <c r="H172" s="301" t="s">
        <v>2493</v>
      </c>
      <c r="I172" s="301" t="s">
        <v>2429</v>
      </c>
      <c r="J172" s="301">
        <v>50</v>
      </c>
      <c r="K172" s="342"/>
    </row>
    <row r="173" spans="2:11" ht="15" customHeight="1">
      <c r="B173" s="321"/>
      <c r="C173" s="301" t="s">
        <v>2454</v>
      </c>
      <c r="D173" s="301"/>
      <c r="E173" s="301"/>
      <c r="F173" s="320" t="s">
        <v>2433</v>
      </c>
      <c r="G173" s="301"/>
      <c r="H173" s="301" t="s">
        <v>2493</v>
      </c>
      <c r="I173" s="301" t="s">
        <v>2429</v>
      </c>
      <c r="J173" s="301">
        <v>50</v>
      </c>
      <c r="K173" s="342"/>
    </row>
    <row r="174" spans="2:11" ht="15" customHeight="1">
      <c r="B174" s="321"/>
      <c r="C174" s="301" t="s">
        <v>2452</v>
      </c>
      <c r="D174" s="301"/>
      <c r="E174" s="301"/>
      <c r="F174" s="320" t="s">
        <v>2433</v>
      </c>
      <c r="G174" s="301"/>
      <c r="H174" s="301" t="s">
        <v>2493</v>
      </c>
      <c r="I174" s="301" t="s">
        <v>2429</v>
      </c>
      <c r="J174" s="301">
        <v>50</v>
      </c>
      <c r="K174" s="342"/>
    </row>
    <row r="175" spans="2:11" ht="15" customHeight="1">
      <c r="B175" s="321"/>
      <c r="C175" s="301" t="s">
        <v>131</v>
      </c>
      <c r="D175" s="301"/>
      <c r="E175" s="301"/>
      <c r="F175" s="320" t="s">
        <v>2427</v>
      </c>
      <c r="G175" s="301"/>
      <c r="H175" s="301" t="s">
        <v>2494</v>
      </c>
      <c r="I175" s="301" t="s">
        <v>2495</v>
      </c>
      <c r="J175" s="301"/>
      <c r="K175" s="342"/>
    </row>
    <row r="176" spans="2:11" ht="15" customHeight="1">
      <c r="B176" s="321"/>
      <c r="C176" s="301" t="s">
        <v>57</v>
      </c>
      <c r="D176" s="301"/>
      <c r="E176" s="301"/>
      <c r="F176" s="320" t="s">
        <v>2427</v>
      </c>
      <c r="G176" s="301"/>
      <c r="H176" s="301" t="s">
        <v>2496</v>
      </c>
      <c r="I176" s="301" t="s">
        <v>2497</v>
      </c>
      <c r="J176" s="301">
        <v>1</v>
      </c>
      <c r="K176" s="342"/>
    </row>
    <row r="177" spans="2:11" ht="15" customHeight="1">
      <c r="B177" s="321"/>
      <c r="C177" s="301" t="s">
        <v>53</v>
      </c>
      <c r="D177" s="301"/>
      <c r="E177" s="301"/>
      <c r="F177" s="320" t="s">
        <v>2427</v>
      </c>
      <c r="G177" s="301"/>
      <c r="H177" s="301" t="s">
        <v>2498</v>
      </c>
      <c r="I177" s="301" t="s">
        <v>2429</v>
      </c>
      <c r="J177" s="301">
        <v>20</v>
      </c>
      <c r="K177" s="342"/>
    </row>
    <row r="178" spans="2:11" ht="15" customHeight="1">
      <c r="B178" s="321"/>
      <c r="C178" s="301" t="s">
        <v>132</v>
      </c>
      <c r="D178" s="301"/>
      <c r="E178" s="301"/>
      <c r="F178" s="320" t="s">
        <v>2427</v>
      </c>
      <c r="G178" s="301"/>
      <c r="H178" s="301" t="s">
        <v>2499</v>
      </c>
      <c r="I178" s="301" t="s">
        <v>2429</v>
      </c>
      <c r="J178" s="301">
        <v>255</v>
      </c>
      <c r="K178" s="342"/>
    </row>
    <row r="179" spans="2:11" ht="15" customHeight="1">
      <c r="B179" s="321"/>
      <c r="C179" s="301" t="s">
        <v>133</v>
      </c>
      <c r="D179" s="301"/>
      <c r="E179" s="301"/>
      <c r="F179" s="320" t="s">
        <v>2427</v>
      </c>
      <c r="G179" s="301"/>
      <c r="H179" s="301" t="s">
        <v>2392</v>
      </c>
      <c r="I179" s="301" t="s">
        <v>2429</v>
      </c>
      <c r="J179" s="301">
        <v>10</v>
      </c>
      <c r="K179" s="342"/>
    </row>
    <row r="180" spans="2:11" ht="15" customHeight="1">
      <c r="B180" s="321"/>
      <c r="C180" s="301" t="s">
        <v>134</v>
      </c>
      <c r="D180" s="301"/>
      <c r="E180" s="301"/>
      <c r="F180" s="320" t="s">
        <v>2427</v>
      </c>
      <c r="G180" s="301"/>
      <c r="H180" s="301" t="s">
        <v>2500</v>
      </c>
      <c r="I180" s="301" t="s">
        <v>2461</v>
      </c>
      <c r="J180" s="301"/>
      <c r="K180" s="342"/>
    </row>
    <row r="181" spans="2:11" ht="15" customHeight="1">
      <c r="B181" s="321"/>
      <c r="C181" s="301" t="s">
        <v>2501</v>
      </c>
      <c r="D181" s="301"/>
      <c r="E181" s="301"/>
      <c r="F181" s="320" t="s">
        <v>2427</v>
      </c>
      <c r="G181" s="301"/>
      <c r="H181" s="301" t="s">
        <v>2502</v>
      </c>
      <c r="I181" s="301" t="s">
        <v>2461</v>
      </c>
      <c r="J181" s="301"/>
      <c r="K181" s="342"/>
    </row>
    <row r="182" spans="2:11" ht="15" customHeight="1">
      <c r="B182" s="321"/>
      <c r="C182" s="301" t="s">
        <v>2490</v>
      </c>
      <c r="D182" s="301"/>
      <c r="E182" s="301"/>
      <c r="F182" s="320" t="s">
        <v>2427</v>
      </c>
      <c r="G182" s="301"/>
      <c r="H182" s="301" t="s">
        <v>2503</v>
      </c>
      <c r="I182" s="301" t="s">
        <v>2461</v>
      </c>
      <c r="J182" s="301"/>
      <c r="K182" s="342"/>
    </row>
    <row r="183" spans="2:11" ht="15" customHeight="1">
      <c r="B183" s="321"/>
      <c r="C183" s="301" t="s">
        <v>136</v>
      </c>
      <c r="D183" s="301"/>
      <c r="E183" s="301"/>
      <c r="F183" s="320" t="s">
        <v>2433</v>
      </c>
      <c r="G183" s="301"/>
      <c r="H183" s="301" t="s">
        <v>2504</v>
      </c>
      <c r="I183" s="301" t="s">
        <v>2429</v>
      </c>
      <c r="J183" s="301">
        <v>50</v>
      </c>
      <c r="K183" s="342"/>
    </row>
    <row r="184" spans="2:11" ht="15" customHeight="1">
      <c r="B184" s="321"/>
      <c r="C184" s="301" t="s">
        <v>2505</v>
      </c>
      <c r="D184" s="301"/>
      <c r="E184" s="301"/>
      <c r="F184" s="320" t="s">
        <v>2433</v>
      </c>
      <c r="G184" s="301"/>
      <c r="H184" s="301" t="s">
        <v>2506</v>
      </c>
      <c r="I184" s="301" t="s">
        <v>2507</v>
      </c>
      <c r="J184" s="301"/>
      <c r="K184" s="342"/>
    </row>
    <row r="185" spans="2:11" ht="15" customHeight="1">
      <c r="B185" s="321"/>
      <c r="C185" s="301" t="s">
        <v>2508</v>
      </c>
      <c r="D185" s="301"/>
      <c r="E185" s="301"/>
      <c r="F185" s="320" t="s">
        <v>2433</v>
      </c>
      <c r="G185" s="301"/>
      <c r="H185" s="301" t="s">
        <v>2509</v>
      </c>
      <c r="I185" s="301" t="s">
        <v>2507</v>
      </c>
      <c r="J185" s="301"/>
      <c r="K185" s="342"/>
    </row>
    <row r="186" spans="2:11" ht="15" customHeight="1">
      <c r="B186" s="321"/>
      <c r="C186" s="301" t="s">
        <v>2510</v>
      </c>
      <c r="D186" s="301"/>
      <c r="E186" s="301"/>
      <c r="F186" s="320" t="s">
        <v>2433</v>
      </c>
      <c r="G186" s="301"/>
      <c r="H186" s="301" t="s">
        <v>2511</v>
      </c>
      <c r="I186" s="301" t="s">
        <v>2507</v>
      </c>
      <c r="J186" s="301"/>
      <c r="K186" s="342"/>
    </row>
    <row r="187" spans="2:11" ht="15" customHeight="1">
      <c r="B187" s="321"/>
      <c r="C187" s="354" t="s">
        <v>2512</v>
      </c>
      <c r="D187" s="301"/>
      <c r="E187" s="301"/>
      <c r="F187" s="320" t="s">
        <v>2433</v>
      </c>
      <c r="G187" s="301"/>
      <c r="H187" s="301" t="s">
        <v>2513</v>
      </c>
      <c r="I187" s="301" t="s">
        <v>2514</v>
      </c>
      <c r="J187" s="355" t="s">
        <v>2515</v>
      </c>
      <c r="K187" s="342"/>
    </row>
    <row r="188" spans="2:11" ht="15" customHeight="1">
      <c r="B188" s="321"/>
      <c r="C188" s="306" t="s">
        <v>42</v>
      </c>
      <c r="D188" s="301"/>
      <c r="E188" s="301"/>
      <c r="F188" s="320" t="s">
        <v>2427</v>
      </c>
      <c r="G188" s="301"/>
      <c r="H188" s="297" t="s">
        <v>2516</v>
      </c>
      <c r="I188" s="301" t="s">
        <v>2517</v>
      </c>
      <c r="J188" s="301"/>
      <c r="K188" s="342"/>
    </row>
    <row r="189" spans="2:11" ht="15" customHeight="1">
      <c r="B189" s="321"/>
      <c r="C189" s="306" t="s">
        <v>2518</v>
      </c>
      <c r="D189" s="301"/>
      <c r="E189" s="301"/>
      <c r="F189" s="320" t="s">
        <v>2427</v>
      </c>
      <c r="G189" s="301"/>
      <c r="H189" s="301" t="s">
        <v>2519</v>
      </c>
      <c r="I189" s="301" t="s">
        <v>2461</v>
      </c>
      <c r="J189" s="301"/>
      <c r="K189" s="342"/>
    </row>
    <row r="190" spans="2:11" ht="15" customHeight="1">
      <c r="B190" s="321"/>
      <c r="C190" s="306" t="s">
        <v>2520</v>
      </c>
      <c r="D190" s="301"/>
      <c r="E190" s="301"/>
      <c r="F190" s="320" t="s">
        <v>2427</v>
      </c>
      <c r="G190" s="301"/>
      <c r="H190" s="301" t="s">
        <v>2521</v>
      </c>
      <c r="I190" s="301" t="s">
        <v>2461</v>
      </c>
      <c r="J190" s="301"/>
      <c r="K190" s="342"/>
    </row>
    <row r="191" spans="2:11" ht="15" customHeight="1">
      <c r="B191" s="321"/>
      <c r="C191" s="306" t="s">
        <v>2522</v>
      </c>
      <c r="D191" s="301"/>
      <c r="E191" s="301"/>
      <c r="F191" s="320" t="s">
        <v>2433</v>
      </c>
      <c r="G191" s="301"/>
      <c r="H191" s="301" t="s">
        <v>2523</v>
      </c>
      <c r="I191" s="301" t="s">
        <v>2461</v>
      </c>
      <c r="J191" s="301"/>
      <c r="K191" s="342"/>
    </row>
    <row r="192" spans="2:11" ht="15" customHeight="1">
      <c r="B192" s="348"/>
      <c r="C192" s="356"/>
      <c r="D192" s="330"/>
      <c r="E192" s="330"/>
      <c r="F192" s="330"/>
      <c r="G192" s="330"/>
      <c r="H192" s="330"/>
      <c r="I192" s="330"/>
      <c r="J192" s="330"/>
      <c r="K192" s="349"/>
    </row>
    <row r="193" spans="2:11" ht="18.75" customHeight="1">
      <c r="B193" s="297"/>
      <c r="C193" s="301"/>
      <c r="D193" s="301"/>
      <c r="E193" s="301"/>
      <c r="F193" s="320"/>
      <c r="G193" s="301"/>
      <c r="H193" s="301"/>
      <c r="I193" s="301"/>
      <c r="J193" s="301"/>
      <c r="K193" s="297"/>
    </row>
    <row r="194" spans="2:11" ht="18.75" customHeight="1">
      <c r="B194" s="297"/>
      <c r="C194" s="301"/>
      <c r="D194" s="301"/>
      <c r="E194" s="301"/>
      <c r="F194" s="320"/>
      <c r="G194" s="301"/>
      <c r="H194" s="301"/>
      <c r="I194" s="301"/>
      <c r="J194" s="301"/>
      <c r="K194" s="297"/>
    </row>
    <row r="195" spans="2:11" ht="18.75" customHeight="1">
      <c r="B195" s="307"/>
      <c r="C195" s="307"/>
      <c r="D195" s="307"/>
      <c r="E195" s="307"/>
      <c r="F195" s="307"/>
      <c r="G195" s="307"/>
      <c r="H195" s="307"/>
      <c r="I195" s="307"/>
      <c r="J195" s="307"/>
      <c r="K195" s="307"/>
    </row>
    <row r="196" spans="2:11">
      <c r="B196" s="289"/>
      <c r="C196" s="290"/>
      <c r="D196" s="290"/>
      <c r="E196" s="290"/>
      <c r="F196" s="290"/>
      <c r="G196" s="290"/>
      <c r="H196" s="290"/>
      <c r="I196" s="290"/>
      <c r="J196" s="290"/>
      <c r="K196" s="291"/>
    </row>
    <row r="197" spans="2:11" ht="21">
      <c r="B197" s="292"/>
      <c r="C197" s="419" t="s">
        <v>2524</v>
      </c>
      <c r="D197" s="419"/>
      <c r="E197" s="419"/>
      <c r="F197" s="419"/>
      <c r="G197" s="419"/>
      <c r="H197" s="419"/>
      <c r="I197" s="419"/>
      <c r="J197" s="419"/>
      <c r="K197" s="293"/>
    </row>
    <row r="198" spans="2:11" ht="25.5" customHeight="1">
      <c r="B198" s="292"/>
      <c r="C198" s="357" t="s">
        <v>2525</v>
      </c>
      <c r="D198" s="357"/>
      <c r="E198" s="357"/>
      <c r="F198" s="357" t="s">
        <v>2526</v>
      </c>
      <c r="G198" s="358"/>
      <c r="H198" s="418" t="s">
        <v>2527</v>
      </c>
      <c r="I198" s="418"/>
      <c r="J198" s="418"/>
      <c r="K198" s="293"/>
    </row>
    <row r="199" spans="2:11" ht="5.25" customHeight="1">
      <c r="B199" s="321"/>
      <c r="C199" s="318"/>
      <c r="D199" s="318"/>
      <c r="E199" s="318"/>
      <c r="F199" s="318"/>
      <c r="G199" s="301"/>
      <c r="H199" s="318"/>
      <c r="I199" s="318"/>
      <c r="J199" s="318"/>
      <c r="K199" s="342"/>
    </row>
    <row r="200" spans="2:11" ht="15" customHeight="1">
      <c r="B200" s="321"/>
      <c r="C200" s="301" t="s">
        <v>2517</v>
      </c>
      <c r="D200" s="301"/>
      <c r="E200" s="301"/>
      <c r="F200" s="320" t="s">
        <v>43</v>
      </c>
      <c r="G200" s="301"/>
      <c r="H200" s="416" t="s">
        <v>2528</v>
      </c>
      <c r="I200" s="416"/>
      <c r="J200" s="416"/>
      <c r="K200" s="342"/>
    </row>
    <row r="201" spans="2:11" ht="15" customHeight="1">
      <c r="B201" s="321"/>
      <c r="C201" s="327"/>
      <c r="D201" s="301"/>
      <c r="E201" s="301"/>
      <c r="F201" s="320" t="s">
        <v>44</v>
      </c>
      <c r="G201" s="301"/>
      <c r="H201" s="416" t="s">
        <v>2529</v>
      </c>
      <c r="I201" s="416"/>
      <c r="J201" s="416"/>
      <c r="K201" s="342"/>
    </row>
    <row r="202" spans="2:11" ht="15" customHeight="1">
      <c r="B202" s="321"/>
      <c r="C202" s="327"/>
      <c r="D202" s="301"/>
      <c r="E202" s="301"/>
      <c r="F202" s="320" t="s">
        <v>47</v>
      </c>
      <c r="G202" s="301"/>
      <c r="H202" s="416" t="s">
        <v>2530</v>
      </c>
      <c r="I202" s="416"/>
      <c r="J202" s="416"/>
      <c r="K202" s="342"/>
    </row>
    <row r="203" spans="2:11" ht="15" customHeight="1">
      <c r="B203" s="321"/>
      <c r="C203" s="301"/>
      <c r="D203" s="301"/>
      <c r="E203" s="301"/>
      <c r="F203" s="320" t="s">
        <v>45</v>
      </c>
      <c r="G203" s="301"/>
      <c r="H203" s="416" t="s">
        <v>2531</v>
      </c>
      <c r="I203" s="416"/>
      <c r="J203" s="416"/>
      <c r="K203" s="342"/>
    </row>
    <row r="204" spans="2:11" ht="15" customHeight="1">
      <c r="B204" s="321"/>
      <c r="C204" s="301"/>
      <c r="D204" s="301"/>
      <c r="E204" s="301"/>
      <c r="F204" s="320" t="s">
        <v>46</v>
      </c>
      <c r="G204" s="301"/>
      <c r="H204" s="416" t="s">
        <v>2532</v>
      </c>
      <c r="I204" s="416"/>
      <c r="J204" s="416"/>
      <c r="K204" s="342"/>
    </row>
    <row r="205" spans="2:11" ht="15" customHeight="1">
      <c r="B205" s="321"/>
      <c r="C205" s="301"/>
      <c r="D205" s="301"/>
      <c r="E205" s="301"/>
      <c r="F205" s="320"/>
      <c r="G205" s="301"/>
      <c r="H205" s="301"/>
      <c r="I205" s="301"/>
      <c r="J205" s="301"/>
      <c r="K205" s="342"/>
    </row>
    <row r="206" spans="2:11" ht="15" customHeight="1">
      <c r="B206" s="321"/>
      <c r="C206" s="301" t="s">
        <v>2473</v>
      </c>
      <c r="D206" s="301"/>
      <c r="E206" s="301"/>
      <c r="F206" s="320" t="s">
        <v>84</v>
      </c>
      <c r="G206" s="301"/>
      <c r="H206" s="416" t="s">
        <v>2533</v>
      </c>
      <c r="I206" s="416"/>
      <c r="J206" s="416"/>
      <c r="K206" s="342"/>
    </row>
    <row r="207" spans="2:11" ht="15" customHeight="1">
      <c r="B207" s="321"/>
      <c r="C207" s="327"/>
      <c r="D207" s="301"/>
      <c r="E207" s="301"/>
      <c r="F207" s="320" t="s">
        <v>2374</v>
      </c>
      <c r="G207" s="301"/>
      <c r="H207" s="416" t="s">
        <v>2375</v>
      </c>
      <c r="I207" s="416"/>
      <c r="J207" s="416"/>
      <c r="K207" s="342"/>
    </row>
    <row r="208" spans="2:11" ht="15" customHeight="1">
      <c r="B208" s="321"/>
      <c r="C208" s="301"/>
      <c r="D208" s="301"/>
      <c r="E208" s="301"/>
      <c r="F208" s="320" t="s">
        <v>2372</v>
      </c>
      <c r="G208" s="301"/>
      <c r="H208" s="416" t="s">
        <v>2534</v>
      </c>
      <c r="I208" s="416"/>
      <c r="J208" s="416"/>
      <c r="K208" s="342"/>
    </row>
    <row r="209" spans="2:11" ht="15" customHeight="1">
      <c r="B209" s="359"/>
      <c r="C209" s="327"/>
      <c r="D209" s="327"/>
      <c r="E209" s="327"/>
      <c r="F209" s="320" t="s">
        <v>77</v>
      </c>
      <c r="G209" s="306"/>
      <c r="H209" s="417" t="s">
        <v>2376</v>
      </c>
      <c r="I209" s="417"/>
      <c r="J209" s="417"/>
      <c r="K209" s="360"/>
    </row>
    <row r="210" spans="2:11" ht="15" customHeight="1">
      <c r="B210" s="359"/>
      <c r="C210" s="327"/>
      <c r="D210" s="327"/>
      <c r="E210" s="327"/>
      <c r="F210" s="320" t="s">
        <v>2273</v>
      </c>
      <c r="G210" s="306"/>
      <c r="H210" s="417" t="s">
        <v>2535</v>
      </c>
      <c r="I210" s="417"/>
      <c r="J210" s="417"/>
      <c r="K210" s="360"/>
    </row>
    <row r="211" spans="2:11" ht="15" customHeight="1">
      <c r="B211" s="359"/>
      <c r="C211" s="327"/>
      <c r="D211" s="327"/>
      <c r="E211" s="327"/>
      <c r="F211" s="361"/>
      <c r="G211" s="306"/>
      <c r="H211" s="362"/>
      <c r="I211" s="362"/>
      <c r="J211" s="362"/>
      <c r="K211" s="360"/>
    </row>
    <row r="212" spans="2:11" ht="15" customHeight="1">
      <c r="B212" s="359"/>
      <c r="C212" s="301" t="s">
        <v>2497</v>
      </c>
      <c r="D212" s="327"/>
      <c r="E212" s="327"/>
      <c r="F212" s="320">
        <v>1</v>
      </c>
      <c r="G212" s="306"/>
      <c r="H212" s="417" t="s">
        <v>2536</v>
      </c>
      <c r="I212" s="417"/>
      <c r="J212" s="417"/>
      <c r="K212" s="360"/>
    </row>
    <row r="213" spans="2:11" ht="15" customHeight="1">
      <c r="B213" s="359"/>
      <c r="C213" s="327"/>
      <c r="D213" s="327"/>
      <c r="E213" s="327"/>
      <c r="F213" s="320">
        <v>2</v>
      </c>
      <c r="G213" s="306"/>
      <c r="H213" s="417" t="s">
        <v>2537</v>
      </c>
      <c r="I213" s="417"/>
      <c r="J213" s="417"/>
      <c r="K213" s="360"/>
    </row>
    <row r="214" spans="2:11" ht="15" customHeight="1">
      <c r="B214" s="359"/>
      <c r="C214" s="327"/>
      <c r="D214" s="327"/>
      <c r="E214" s="327"/>
      <c r="F214" s="320">
        <v>3</v>
      </c>
      <c r="G214" s="306"/>
      <c r="H214" s="417" t="s">
        <v>2538</v>
      </c>
      <c r="I214" s="417"/>
      <c r="J214" s="417"/>
      <c r="K214" s="360"/>
    </row>
    <row r="215" spans="2:11" ht="15" customHeight="1">
      <c r="B215" s="359"/>
      <c r="C215" s="327"/>
      <c r="D215" s="327"/>
      <c r="E215" s="327"/>
      <c r="F215" s="320">
        <v>4</v>
      </c>
      <c r="G215" s="306"/>
      <c r="H215" s="417" t="s">
        <v>2539</v>
      </c>
      <c r="I215" s="417"/>
      <c r="J215" s="417"/>
      <c r="K215" s="360"/>
    </row>
    <row r="216" spans="2:11" ht="12.75" customHeight="1">
      <c r="B216" s="363"/>
      <c r="C216" s="364"/>
      <c r="D216" s="364"/>
      <c r="E216" s="364"/>
      <c r="F216" s="364"/>
      <c r="G216" s="364"/>
      <c r="H216" s="364"/>
      <c r="I216" s="364"/>
      <c r="J216" s="364"/>
      <c r="K216" s="365"/>
    </row>
  </sheetData>
  <sheetProtection algorithmName="SHA-512" hashValue="JQo96eDQM8iLgf5uPZ/ZkYMHzpa9IEQwkvTqBVEDwI4AFBzogcaf0ZTru6177vcSmSWiISO0MIQ/vBpRfpuR6w==" saltValue="cZC8Hiyswzt6XXu/zH8KQA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80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1:70" ht="36.950000000000003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1:70" s="1" customFormat="1">
      <c r="B8" s="42"/>
      <c r="C8" s="43"/>
      <c r="D8" s="38" t="s">
        <v>120</v>
      </c>
      <c r="E8" s="43"/>
      <c r="F8" s="43"/>
      <c r="G8" s="43"/>
      <c r="H8" s="43"/>
      <c r="I8" s="128"/>
      <c r="J8" s="43"/>
      <c r="K8" s="46"/>
    </row>
    <row r="9" spans="1:70" s="1" customFormat="1" ht="36.950000000000003" customHeight="1">
      <c r="B9" s="42"/>
      <c r="C9" s="43"/>
      <c r="D9" s="43"/>
      <c r="E9" s="410" t="s">
        <v>121</v>
      </c>
      <c r="F9" s="411"/>
      <c r="G9" s="411"/>
      <c r="H9" s="411"/>
      <c r="I9" s="128"/>
      <c r="J9" s="43"/>
      <c r="K9" s="46"/>
    </row>
    <row r="10" spans="1:70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5. 12. 2017</v>
      </c>
      <c r="K12" s="46"/>
    </row>
    <row r="13" spans="1:70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1:70" s="1" customFormat="1" ht="18" customHeight="1">
      <c r="B15" s="42"/>
      <c r="C15" s="43"/>
      <c r="D15" s="43"/>
      <c r="E15" s="36" t="s">
        <v>29</v>
      </c>
      <c r="F15" s="43"/>
      <c r="G15" s="43"/>
      <c r="H15" s="43"/>
      <c r="I15" s="129" t="s">
        <v>30</v>
      </c>
      <c r="J15" s="36" t="s">
        <v>21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31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30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33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34</v>
      </c>
      <c r="F21" s="43"/>
      <c r="G21" s="43"/>
      <c r="H21" s="43"/>
      <c r="I21" s="129" t="s">
        <v>30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36</v>
      </c>
      <c r="E23" s="43"/>
      <c r="F23" s="43"/>
      <c r="G23" s="43"/>
      <c r="H23" s="43"/>
      <c r="I23" s="128"/>
      <c r="J23" s="43"/>
      <c r="K23" s="46"/>
    </row>
    <row r="24" spans="2:11" s="7" customFormat="1" ht="77.25" customHeight="1">
      <c r="B24" s="131"/>
      <c r="C24" s="132"/>
      <c r="D24" s="132"/>
      <c r="E24" s="373" t="s">
        <v>37</v>
      </c>
      <c r="F24" s="373"/>
      <c r="G24" s="373"/>
      <c r="H24" s="373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38</v>
      </c>
      <c r="E27" s="43"/>
      <c r="F27" s="43"/>
      <c r="G27" s="43"/>
      <c r="H27" s="43"/>
      <c r="I27" s="128"/>
      <c r="J27" s="138">
        <f>ROUND(J79,2)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40</v>
      </c>
      <c r="G29" s="43"/>
      <c r="H29" s="43"/>
      <c r="I29" s="139" t="s">
        <v>39</v>
      </c>
      <c r="J29" s="47" t="s">
        <v>41</v>
      </c>
      <c r="K29" s="46"/>
    </row>
    <row r="30" spans="2:11" s="1" customFormat="1" ht="14.45" customHeight="1">
      <c r="B30" s="42"/>
      <c r="C30" s="43"/>
      <c r="D30" s="50" t="s">
        <v>42</v>
      </c>
      <c r="E30" s="50" t="s">
        <v>43</v>
      </c>
      <c r="F30" s="140">
        <f>ROUND(SUM(BE79:BE133), 2)</f>
        <v>0</v>
      </c>
      <c r="G30" s="43"/>
      <c r="H30" s="43"/>
      <c r="I30" s="141">
        <v>0.21</v>
      </c>
      <c r="J30" s="140">
        <f>ROUND(ROUND((SUM(BE79:BE133)),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44</v>
      </c>
      <c r="F31" s="140">
        <f>ROUND(SUM(BF79:BF133), 2)</f>
        <v>0</v>
      </c>
      <c r="G31" s="43"/>
      <c r="H31" s="43"/>
      <c r="I31" s="141">
        <v>0.15</v>
      </c>
      <c r="J31" s="140">
        <f>ROUND(ROUND((SUM(BF79:BF133)),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45</v>
      </c>
      <c r="F32" s="140">
        <f>ROUND(SUM(BG79:BG133),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46</v>
      </c>
      <c r="F33" s="140">
        <f>ROUND(SUM(BH79:BH133),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47</v>
      </c>
      <c r="F34" s="140">
        <f>ROUND(SUM(BI79:BI133),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48</v>
      </c>
      <c r="E36" s="80"/>
      <c r="F36" s="80"/>
      <c r="G36" s="144" t="s">
        <v>49</v>
      </c>
      <c r="H36" s="145" t="s">
        <v>50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0000000000003" customHeight="1">
      <c r="B42" s="42"/>
      <c r="C42" s="31" t="s">
        <v>122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08" t="str">
        <f>E7</f>
        <v>MULTIFUNKČNÍ PŘEDNÁŠKOVÉ PROSTORY V OBJEKTU E FF</v>
      </c>
      <c r="F45" s="409"/>
      <c r="G45" s="409"/>
      <c r="H45" s="409"/>
      <c r="I45" s="128"/>
      <c r="J45" s="43"/>
      <c r="K45" s="46"/>
    </row>
    <row r="46" spans="2:11" s="1" customFormat="1" ht="14.45" customHeight="1">
      <c r="B46" s="42"/>
      <c r="C46" s="38" t="s">
        <v>120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0" t="str">
        <f>E9</f>
        <v>VON - Vedlejší a ostatní náklady stavby</v>
      </c>
      <c r="F47" s="411"/>
      <c r="G47" s="411"/>
      <c r="H47" s="411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>Ostrava</v>
      </c>
      <c r="G49" s="43"/>
      <c r="H49" s="43"/>
      <c r="I49" s="129" t="s">
        <v>25</v>
      </c>
      <c r="J49" s="130" t="str">
        <f>IF(J12="","",J12)</f>
        <v>5. 12. 2017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>
      <c r="B51" s="42"/>
      <c r="C51" s="38" t="s">
        <v>27</v>
      </c>
      <c r="D51" s="43"/>
      <c r="E51" s="43"/>
      <c r="F51" s="36" t="str">
        <f>E15</f>
        <v xml:space="preserve">Ostravská univerzita v Ostravě </v>
      </c>
      <c r="G51" s="43"/>
      <c r="H51" s="43"/>
      <c r="I51" s="129" t="s">
        <v>33</v>
      </c>
      <c r="J51" s="36" t="str">
        <f>E21</f>
        <v>MARPO s.r.o., Ostrava</v>
      </c>
      <c r="K51" s="46"/>
    </row>
    <row r="52" spans="2:47" s="1" customFormat="1" ht="14.45" customHeight="1">
      <c r="B52" s="42"/>
      <c r="C52" s="38" t="s">
        <v>31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123</v>
      </c>
      <c r="D54" s="142"/>
      <c r="E54" s="142"/>
      <c r="F54" s="142"/>
      <c r="G54" s="142"/>
      <c r="H54" s="142"/>
      <c r="I54" s="155"/>
      <c r="J54" s="156" t="s">
        <v>124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125</v>
      </c>
      <c r="D56" s="43"/>
      <c r="E56" s="43"/>
      <c r="F56" s="43"/>
      <c r="G56" s="43"/>
      <c r="H56" s="43"/>
      <c r="I56" s="128"/>
      <c r="J56" s="138">
        <f>J79</f>
        <v>0</v>
      </c>
      <c r="K56" s="46"/>
      <c r="AU56" s="25" t="s">
        <v>126</v>
      </c>
    </row>
    <row r="57" spans="2:47" s="8" customFormat="1" ht="24.95" customHeight="1">
      <c r="B57" s="159"/>
      <c r="C57" s="160"/>
      <c r="D57" s="161" t="s">
        <v>127</v>
      </c>
      <c r="E57" s="162"/>
      <c r="F57" s="162"/>
      <c r="G57" s="162"/>
      <c r="H57" s="162"/>
      <c r="I57" s="163"/>
      <c r="J57" s="164">
        <f>J80</f>
        <v>0</v>
      </c>
      <c r="K57" s="165"/>
    </row>
    <row r="58" spans="2:47" s="9" customFormat="1" ht="19.899999999999999" customHeight="1">
      <c r="B58" s="166"/>
      <c r="C58" s="167"/>
      <c r="D58" s="168" t="s">
        <v>128</v>
      </c>
      <c r="E58" s="169"/>
      <c r="F58" s="169"/>
      <c r="G58" s="169"/>
      <c r="H58" s="169"/>
      <c r="I58" s="170"/>
      <c r="J58" s="171">
        <f>J81</f>
        <v>0</v>
      </c>
      <c r="K58" s="172"/>
    </row>
    <row r="59" spans="2:47" s="9" customFormat="1" ht="19.899999999999999" customHeight="1">
      <c r="B59" s="166"/>
      <c r="C59" s="167"/>
      <c r="D59" s="168" t="s">
        <v>129</v>
      </c>
      <c r="E59" s="169"/>
      <c r="F59" s="169"/>
      <c r="G59" s="169"/>
      <c r="H59" s="169"/>
      <c r="I59" s="170"/>
      <c r="J59" s="171">
        <f>J98</f>
        <v>0</v>
      </c>
      <c r="K59" s="172"/>
    </row>
    <row r="60" spans="2:47" s="1" customFormat="1" ht="21.75" customHeight="1">
      <c r="B60" s="42"/>
      <c r="C60" s="43"/>
      <c r="D60" s="43"/>
      <c r="E60" s="43"/>
      <c r="F60" s="43"/>
      <c r="G60" s="43"/>
      <c r="H60" s="43"/>
      <c r="I60" s="128"/>
      <c r="J60" s="43"/>
      <c r="K60" s="46"/>
    </row>
    <row r="61" spans="2:47" s="1" customFormat="1" ht="6.95" customHeight="1">
      <c r="B61" s="57"/>
      <c r="C61" s="58"/>
      <c r="D61" s="58"/>
      <c r="E61" s="58"/>
      <c r="F61" s="58"/>
      <c r="G61" s="58"/>
      <c r="H61" s="58"/>
      <c r="I61" s="149"/>
      <c r="J61" s="58"/>
      <c r="K61" s="59"/>
    </row>
    <row r="65" spans="2:63" s="1" customFormat="1" ht="6.95" customHeight="1">
      <c r="B65" s="60"/>
      <c r="C65" s="61"/>
      <c r="D65" s="61"/>
      <c r="E65" s="61"/>
      <c r="F65" s="61"/>
      <c r="G65" s="61"/>
      <c r="H65" s="61"/>
      <c r="I65" s="152"/>
      <c r="J65" s="61"/>
      <c r="K65" s="61"/>
      <c r="L65" s="62"/>
    </row>
    <row r="66" spans="2:63" s="1" customFormat="1" ht="36.950000000000003" customHeight="1">
      <c r="B66" s="42"/>
      <c r="C66" s="63" t="s">
        <v>130</v>
      </c>
      <c r="D66" s="64"/>
      <c r="E66" s="64"/>
      <c r="F66" s="64"/>
      <c r="G66" s="64"/>
      <c r="H66" s="64"/>
      <c r="I66" s="173"/>
      <c r="J66" s="64"/>
      <c r="K66" s="64"/>
      <c r="L66" s="62"/>
    </row>
    <row r="67" spans="2:63" s="1" customFormat="1" ht="6.95" customHeight="1">
      <c r="B67" s="42"/>
      <c r="C67" s="64"/>
      <c r="D67" s="64"/>
      <c r="E67" s="64"/>
      <c r="F67" s="64"/>
      <c r="G67" s="64"/>
      <c r="H67" s="64"/>
      <c r="I67" s="173"/>
      <c r="J67" s="64"/>
      <c r="K67" s="64"/>
      <c r="L67" s="62"/>
    </row>
    <row r="68" spans="2:63" s="1" customFormat="1" ht="14.45" customHeight="1">
      <c r="B68" s="42"/>
      <c r="C68" s="66" t="s">
        <v>18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63" s="1" customFormat="1" ht="22.5" customHeight="1">
      <c r="B69" s="42"/>
      <c r="C69" s="64"/>
      <c r="D69" s="64"/>
      <c r="E69" s="412" t="str">
        <f>E7</f>
        <v>MULTIFUNKČNÍ PŘEDNÁŠKOVÉ PROSTORY V OBJEKTU E FF</v>
      </c>
      <c r="F69" s="413"/>
      <c r="G69" s="413"/>
      <c r="H69" s="413"/>
      <c r="I69" s="173"/>
      <c r="J69" s="64"/>
      <c r="K69" s="64"/>
      <c r="L69" s="62"/>
    </row>
    <row r="70" spans="2:63" s="1" customFormat="1" ht="14.45" customHeight="1">
      <c r="B70" s="42"/>
      <c r="C70" s="66" t="s">
        <v>120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63" s="1" customFormat="1" ht="23.25" customHeight="1">
      <c r="B71" s="42"/>
      <c r="C71" s="64"/>
      <c r="D71" s="64"/>
      <c r="E71" s="384" t="str">
        <f>E9</f>
        <v>VON - Vedlejší a ostatní náklady stavby</v>
      </c>
      <c r="F71" s="414"/>
      <c r="G71" s="414"/>
      <c r="H71" s="414"/>
      <c r="I71" s="173"/>
      <c r="J71" s="64"/>
      <c r="K71" s="64"/>
      <c r="L71" s="62"/>
    </row>
    <row r="72" spans="2:63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63" s="1" customFormat="1" ht="18" customHeight="1">
      <c r="B73" s="42"/>
      <c r="C73" s="66" t="s">
        <v>23</v>
      </c>
      <c r="D73" s="64"/>
      <c r="E73" s="64"/>
      <c r="F73" s="174" t="str">
        <f>F12</f>
        <v>Ostrava</v>
      </c>
      <c r="G73" s="64"/>
      <c r="H73" s="64"/>
      <c r="I73" s="175" t="s">
        <v>25</v>
      </c>
      <c r="J73" s="74" t="str">
        <f>IF(J12="","",J12)</f>
        <v>5. 12. 2017</v>
      </c>
      <c r="K73" s="64"/>
      <c r="L73" s="62"/>
    </row>
    <row r="74" spans="2:63" s="1" customFormat="1" ht="6.9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63" s="1" customFormat="1">
      <c r="B75" s="42"/>
      <c r="C75" s="66" t="s">
        <v>27</v>
      </c>
      <c r="D75" s="64"/>
      <c r="E75" s="64"/>
      <c r="F75" s="174" t="str">
        <f>E15</f>
        <v xml:space="preserve">Ostravská univerzita v Ostravě </v>
      </c>
      <c r="G75" s="64"/>
      <c r="H75" s="64"/>
      <c r="I75" s="175" t="s">
        <v>33</v>
      </c>
      <c r="J75" s="174" t="str">
        <f>E21</f>
        <v>MARPO s.r.o., Ostrava</v>
      </c>
      <c r="K75" s="64"/>
      <c r="L75" s="62"/>
    </row>
    <row r="76" spans="2:63" s="1" customFormat="1" ht="14.45" customHeight="1">
      <c r="B76" s="42"/>
      <c r="C76" s="66" t="s">
        <v>31</v>
      </c>
      <c r="D76" s="64"/>
      <c r="E76" s="64"/>
      <c r="F76" s="174" t="str">
        <f>IF(E18="","",E18)</f>
        <v/>
      </c>
      <c r="G76" s="64"/>
      <c r="H76" s="64"/>
      <c r="I76" s="173"/>
      <c r="J76" s="64"/>
      <c r="K76" s="64"/>
      <c r="L76" s="62"/>
    </row>
    <row r="77" spans="2:63" s="1" customFormat="1" ht="10.35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63" s="10" customFormat="1" ht="29.25" customHeight="1">
      <c r="B78" s="176"/>
      <c r="C78" s="177" t="s">
        <v>131</v>
      </c>
      <c r="D78" s="178" t="s">
        <v>57</v>
      </c>
      <c r="E78" s="178" t="s">
        <v>53</v>
      </c>
      <c r="F78" s="178" t="s">
        <v>132</v>
      </c>
      <c r="G78" s="178" t="s">
        <v>133</v>
      </c>
      <c r="H78" s="178" t="s">
        <v>134</v>
      </c>
      <c r="I78" s="179" t="s">
        <v>135</v>
      </c>
      <c r="J78" s="178" t="s">
        <v>124</v>
      </c>
      <c r="K78" s="180" t="s">
        <v>136</v>
      </c>
      <c r="L78" s="181"/>
      <c r="M78" s="82" t="s">
        <v>137</v>
      </c>
      <c r="N78" s="83" t="s">
        <v>42</v>
      </c>
      <c r="O78" s="83" t="s">
        <v>138</v>
      </c>
      <c r="P78" s="83" t="s">
        <v>139</v>
      </c>
      <c r="Q78" s="83" t="s">
        <v>140</v>
      </c>
      <c r="R78" s="83" t="s">
        <v>141</v>
      </c>
      <c r="S78" s="83" t="s">
        <v>142</v>
      </c>
      <c r="T78" s="84" t="s">
        <v>143</v>
      </c>
    </row>
    <row r="79" spans="2:63" s="1" customFormat="1" ht="29.25" customHeight="1">
      <c r="B79" s="42"/>
      <c r="C79" s="88" t="s">
        <v>125</v>
      </c>
      <c r="D79" s="64"/>
      <c r="E79" s="64"/>
      <c r="F79" s="64"/>
      <c r="G79" s="64"/>
      <c r="H79" s="64"/>
      <c r="I79" s="173"/>
      <c r="J79" s="182">
        <f>BK79</f>
        <v>0</v>
      </c>
      <c r="K79" s="64"/>
      <c r="L79" s="62"/>
      <c r="M79" s="85"/>
      <c r="N79" s="86"/>
      <c r="O79" s="86"/>
      <c r="P79" s="183">
        <f>P80</f>
        <v>0</v>
      </c>
      <c r="Q79" s="86"/>
      <c r="R79" s="183">
        <f>R80</f>
        <v>0</v>
      </c>
      <c r="S79" s="86"/>
      <c r="T79" s="184">
        <f>T80</f>
        <v>0</v>
      </c>
      <c r="AT79" s="25" t="s">
        <v>71</v>
      </c>
      <c r="AU79" s="25" t="s">
        <v>126</v>
      </c>
      <c r="BK79" s="185">
        <f>BK80</f>
        <v>0</v>
      </c>
    </row>
    <row r="80" spans="2:63" s="11" customFormat="1" ht="37.35" customHeight="1">
      <c r="B80" s="186"/>
      <c r="C80" s="187"/>
      <c r="D80" s="188" t="s">
        <v>71</v>
      </c>
      <c r="E80" s="189" t="s">
        <v>144</v>
      </c>
      <c r="F80" s="189" t="s">
        <v>144</v>
      </c>
      <c r="G80" s="187"/>
      <c r="H80" s="187"/>
      <c r="I80" s="190"/>
      <c r="J80" s="191">
        <f>BK80</f>
        <v>0</v>
      </c>
      <c r="K80" s="187"/>
      <c r="L80" s="192"/>
      <c r="M80" s="193"/>
      <c r="N80" s="194"/>
      <c r="O80" s="194"/>
      <c r="P80" s="195">
        <f>P81+P98</f>
        <v>0</v>
      </c>
      <c r="Q80" s="194"/>
      <c r="R80" s="195">
        <f>R81+R98</f>
        <v>0</v>
      </c>
      <c r="S80" s="194"/>
      <c r="T80" s="196">
        <f>T81+T98</f>
        <v>0</v>
      </c>
      <c r="AR80" s="197" t="s">
        <v>145</v>
      </c>
      <c r="AT80" s="198" t="s">
        <v>71</v>
      </c>
      <c r="AU80" s="198" t="s">
        <v>72</v>
      </c>
      <c r="AY80" s="197" t="s">
        <v>146</v>
      </c>
      <c r="BK80" s="199">
        <f>BK81+BK98</f>
        <v>0</v>
      </c>
    </row>
    <row r="81" spans="2:65" s="11" customFormat="1" ht="19.899999999999999" customHeight="1">
      <c r="B81" s="186"/>
      <c r="C81" s="187"/>
      <c r="D81" s="200" t="s">
        <v>71</v>
      </c>
      <c r="E81" s="201" t="s">
        <v>147</v>
      </c>
      <c r="F81" s="201" t="s">
        <v>148</v>
      </c>
      <c r="G81" s="187"/>
      <c r="H81" s="187"/>
      <c r="I81" s="190"/>
      <c r="J81" s="202">
        <f>BK81</f>
        <v>0</v>
      </c>
      <c r="K81" s="187"/>
      <c r="L81" s="192"/>
      <c r="M81" s="193"/>
      <c r="N81" s="194"/>
      <c r="O81" s="194"/>
      <c r="P81" s="195">
        <f>SUM(P82:P97)</f>
        <v>0</v>
      </c>
      <c r="Q81" s="194"/>
      <c r="R81" s="195">
        <f>SUM(R82:R97)</f>
        <v>0</v>
      </c>
      <c r="S81" s="194"/>
      <c r="T81" s="196">
        <f>SUM(T82:T97)</f>
        <v>0</v>
      </c>
      <c r="AR81" s="197" t="s">
        <v>145</v>
      </c>
      <c r="AT81" s="198" t="s">
        <v>71</v>
      </c>
      <c r="AU81" s="198" t="s">
        <v>79</v>
      </c>
      <c r="AY81" s="197" t="s">
        <v>146</v>
      </c>
      <c r="BK81" s="199">
        <f>SUM(BK82:BK97)</f>
        <v>0</v>
      </c>
    </row>
    <row r="82" spans="2:65" s="1" customFormat="1" ht="31.5" customHeight="1">
      <c r="B82" s="42"/>
      <c r="C82" s="203" t="s">
        <v>79</v>
      </c>
      <c r="D82" s="203" t="s">
        <v>149</v>
      </c>
      <c r="E82" s="204" t="s">
        <v>150</v>
      </c>
      <c r="F82" s="205" t="s">
        <v>151</v>
      </c>
      <c r="G82" s="206" t="s">
        <v>152</v>
      </c>
      <c r="H82" s="207">
        <v>1</v>
      </c>
      <c r="I82" s="208"/>
      <c r="J82" s="209">
        <f>ROUND(I82*H82,2)</f>
        <v>0</v>
      </c>
      <c r="K82" s="205" t="s">
        <v>21</v>
      </c>
      <c r="L82" s="62"/>
      <c r="M82" s="210" t="s">
        <v>21</v>
      </c>
      <c r="N82" s="211" t="s">
        <v>43</v>
      </c>
      <c r="O82" s="43"/>
      <c r="P82" s="212">
        <f>O82*H82</f>
        <v>0</v>
      </c>
      <c r="Q82" s="212">
        <v>0</v>
      </c>
      <c r="R82" s="212">
        <f>Q82*H82</f>
        <v>0</v>
      </c>
      <c r="S82" s="212">
        <v>0</v>
      </c>
      <c r="T82" s="213">
        <f>S82*H82</f>
        <v>0</v>
      </c>
      <c r="AR82" s="25" t="s">
        <v>153</v>
      </c>
      <c r="AT82" s="25" t="s">
        <v>149</v>
      </c>
      <c r="AU82" s="25" t="s">
        <v>81</v>
      </c>
      <c r="AY82" s="25" t="s">
        <v>146</v>
      </c>
      <c r="BE82" s="214">
        <f>IF(N82="základní",J82,0)</f>
        <v>0</v>
      </c>
      <c r="BF82" s="214">
        <f>IF(N82="snížená",J82,0)</f>
        <v>0</v>
      </c>
      <c r="BG82" s="214">
        <f>IF(N82="zákl. přenesená",J82,0)</f>
        <v>0</v>
      </c>
      <c r="BH82" s="214">
        <f>IF(N82="sníž. přenesená",J82,0)</f>
        <v>0</v>
      </c>
      <c r="BI82" s="214">
        <f>IF(N82="nulová",J82,0)</f>
        <v>0</v>
      </c>
      <c r="BJ82" s="25" t="s">
        <v>79</v>
      </c>
      <c r="BK82" s="214">
        <f>ROUND(I82*H82,2)</f>
        <v>0</v>
      </c>
      <c r="BL82" s="25" t="s">
        <v>153</v>
      </c>
      <c r="BM82" s="25" t="s">
        <v>154</v>
      </c>
    </row>
    <row r="83" spans="2:65" s="1" customFormat="1" ht="54">
      <c r="B83" s="42"/>
      <c r="C83" s="64"/>
      <c r="D83" s="215" t="s">
        <v>155</v>
      </c>
      <c r="E83" s="64"/>
      <c r="F83" s="216" t="s">
        <v>156</v>
      </c>
      <c r="G83" s="64"/>
      <c r="H83" s="64"/>
      <c r="I83" s="173"/>
      <c r="J83" s="64"/>
      <c r="K83" s="64"/>
      <c r="L83" s="62"/>
      <c r="M83" s="217"/>
      <c r="N83" s="43"/>
      <c r="O83" s="43"/>
      <c r="P83" s="43"/>
      <c r="Q83" s="43"/>
      <c r="R83" s="43"/>
      <c r="S83" s="43"/>
      <c r="T83" s="79"/>
      <c r="AT83" s="25" t="s">
        <v>155</v>
      </c>
      <c r="AU83" s="25" t="s">
        <v>81</v>
      </c>
    </row>
    <row r="84" spans="2:65" s="1" customFormat="1" ht="31.5" customHeight="1">
      <c r="B84" s="42"/>
      <c r="C84" s="203" t="s">
        <v>81</v>
      </c>
      <c r="D84" s="203" t="s">
        <v>149</v>
      </c>
      <c r="E84" s="204" t="s">
        <v>157</v>
      </c>
      <c r="F84" s="205" t="s">
        <v>158</v>
      </c>
      <c r="G84" s="206" t="s">
        <v>152</v>
      </c>
      <c r="H84" s="207">
        <v>1</v>
      </c>
      <c r="I84" s="208"/>
      <c r="J84" s="209">
        <f>ROUND(I84*H84,2)</f>
        <v>0</v>
      </c>
      <c r="K84" s="205" t="s">
        <v>21</v>
      </c>
      <c r="L84" s="62"/>
      <c r="M84" s="210" t="s">
        <v>21</v>
      </c>
      <c r="N84" s="211" t="s">
        <v>43</v>
      </c>
      <c r="O84" s="4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AR84" s="25" t="s">
        <v>153</v>
      </c>
      <c r="AT84" s="25" t="s">
        <v>149</v>
      </c>
      <c r="AU84" s="25" t="s">
        <v>81</v>
      </c>
      <c r="AY84" s="25" t="s">
        <v>146</v>
      </c>
      <c r="BE84" s="214">
        <f>IF(N84="základní",J84,0)</f>
        <v>0</v>
      </c>
      <c r="BF84" s="214">
        <f>IF(N84="snížená",J84,0)</f>
        <v>0</v>
      </c>
      <c r="BG84" s="214">
        <f>IF(N84="zákl. přenesená",J84,0)</f>
        <v>0</v>
      </c>
      <c r="BH84" s="214">
        <f>IF(N84="sníž. přenesená",J84,0)</f>
        <v>0</v>
      </c>
      <c r="BI84" s="214">
        <f>IF(N84="nulová",J84,0)</f>
        <v>0</v>
      </c>
      <c r="BJ84" s="25" t="s">
        <v>79</v>
      </c>
      <c r="BK84" s="214">
        <f>ROUND(I84*H84,2)</f>
        <v>0</v>
      </c>
      <c r="BL84" s="25" t="s">
        <v>153</v>
      </c>
      <c r="BM84" s="25" t="s">
        <v>159</v>
      </c>
    </row>
    <row r="85" spans="2:65" s="12" customFormat="1" ht="13.5">
      <c r="B85" s="218"/>
      <c r="C85" s="219"/>
      <c r="D85" s="220" t="s">
        <v>160</v>
      </c>
      <c r="E85" s="221" t="s">
        <v>21</v>
      </c>
      <c r="F85" s="222" t="s">
        <v>161</v>
      </c>
      <c r="G85" s="219"/>
      <c r="H85" s="223" t="s">
        <v>21</v>
      </c>
      <c r="I85" s="224"/>
      <c r="J85" s="219"/>
      <c r="K85" s="219"/>
      <c r="L85" s="225"/>
      <c r="M85" s="226"/>
      <c r="N85" s="227"/>
      <c r="O85" s="227"/>
      <c r="P85" s="227"/>
      <c r="Q85" s="227"/>
      <c r="R85" s="227"/>
      <c r="S85" s="227"/>
      <c r="T85" s="228"/>
      <c r="AT85" s="229" t="s">
        <v>160</v>
      </c>
      <c r="AU85" s="229" t="s">
        <v>81</v>
      </c>
      <c r="AV85" s="12" t="s">
        <v>79</v>
      </c>
      <c r="AW85" s="12" t="s">
        <v>35</v>
      </c>
      <c r="AX85" s="12" t="s">
        <v>72</v>
      </c>
      <c r="AY85" s="229" t="s">
        <v>146</v>
      </c>
    </row>
    <row r="86" spans="2:65" s="12" customFormat="1" ht="13.5">
      <c r="B86" s="218"/>
      <c r="C86" s="219"/>
      <c r="D86" s="220" t="s">
        <v>160</v>
      </c>
      <c r="E86" s="221" t="s">
        <v>21</v>
      </c>
      <c r="F86" s="222" t="s">
        <v>162</v>
      </c>
      <c r="G86" s="219"/>
      <c r="H86" s="223" t="s">
        <v>21</v>
      </c>
      <c r="I86" s="224"/>
      <c r="J86" s="219"/>
      <c r="K86" s="219"/>
      <c r="L86" s="225"/>
      <c r="M86" s="226"/>
      <c r="N86" s="227"/>
      <c r="O86" s="227"/>
      <c r="P86" s="227"/>
      <c r="Q86" s="227"/>
      <c r="R86" s="227"/>
      <c r="S86" s="227"/>
      <c r="T86" s="228"/>
      <c r="AT86" s="229" t="s">
        <v>160</v>
      </c>
      <c r="AU86" s="229" t="s">
        <v>81</v>
      </c>
      <c r="AV86" s="12" t="s">
        <v>79</v>
      </c>
      <c r="AW86" s="12" t="s">
        <v>35</v>
      </c>
      <c r="AX86" s="12" t="s">
        <v>72</v>
      </c>
      <c r="AY86" s="229" t="s">
        <v>146</v>
      </c>
    </row>
    <row r="87" spans="2:65" s="12" customFormat="1" ht="27">
      <c r="B87" s="218"/>
      <c r="C87" s="219"/>
      <c r="D87" s="220" t="s">
        <v>160</v>
      </c>
      <c r="E87" s="221" t="s">
        <v>21</v>
      </c>
      <c r="F87" s="222" t="s">
        <v>163</v>
      </c>
      <c r="G87" s="219"/>
      <c r="H87" s="223" t="s">
        <v>21</v>
      </c>
      <c r="I87" s="224"/>
      <c r="J87" s="219"/>
      <c r="K87" s="219"/>
      <c r="L87" s="225"/>
      <c r="M87" s="226"/>
      <c r="N87" s="227"/>
      <c r="O87" s="227"/>
      <c r="P87" s="227"/>
      <c r="Q87" s="227"/>
      <c r="R87" s="227"/>
      <c r="S87" s="227"/>
      <c r="T87" s="228"/>
      <c r="AT87" s="229" t="s">
        <v>160</v>
      </c>
      <c r="AU87" s="229" t="s">
        <v>81</v>
      </c>
      <c r="AV87" s="12" t="s">
        <v>79</v>
      </c>
      <c r="AW87" s="12" t="s">
        <v>35</v>
      </c>
      <c r="AX87" s="12" t="s">
        <v>72</v>
      </c>
      <c r="AY87" s="229" t="s">
        <v>146</v>
      </c>
    </row>
    <row r="88" spans="2:65" s="12" customFormat="1" ht="13.5">
      <c r="B88" s="218"/>
      <c r="C88" s="219"/>
      <c r="D88" s="220" t="s">
        <v>160</v>
      </c>
      <c r="E88" s="221" t="s">
        <v>21</v>
      </c>
      <c r="F88" s="222" t="s">
        <v>164</v>
      </c>
      <c r="G88" s="219"/>
      <c r="H88" s="223" t="s">
        <v>21</v>
      </c>
      <c r="I88" s="224"/>
      <c r="J88" s="219"/>
      <c r="K88" s="219"/>
      <c r="L88" s="225"/>
      <c r="M88" s="226"/>
      <c r="N88" s="227"/>
      <c r="O88" s="227"/>
      <c r="P88" s="227"/>
      <c r="Q88" s="227"/>
      <c r="R88" s="227"/>
      <c r="S88" s="227"/>
      <c r="T88" s="228"/>
      <c r="AT88" s="229" t="s">
        <v>160</v>
      </c>
      <c r="AU88" s="229" t="s">
        <v>81</v>
      </c>
      <c r="AV88" s="12" t="s">
        <v>79</v>
      </c>
      <c r="AW88" s="12" t="s">
        <v>35</v>
      </c>
      <c r="AX88" s="12" t="s">
        <v>72</v>
      </c>
      <c r="AY88" s="229" t="s">
        <v>146</v>
      </c>
    </row>
    <row r="89" spans="2:65" s="12" customFormat="1" ht="27">
      <c r="B89" s="218"/>
      <c r="C89" s="219"/>
      <c r="D89" s="220" t="s">
        <v>160</v>
      </c>
      <c r="E89" s="221" t="s">
        <v>21</v>
      </c>
      <c r="F89" s="222" t="s">
        <v>165</v>
      </c>
      <c r="G89" s="219"/>
      <c r="H89" s="223" t="s">
        <v>21</v>
      </c>
      <c r="I89" s="224"/>
      <c r="J89" s="219"/>
      <c r="K89" s="219"/>
      <c r="L89" s="225"/>
      <c r="M89" s="226"/>
      <c r="N89" s="227"/>
      <c r="O89" s="227"/>
      <c r="P89" s="227"/>
      <c r="Q89" s="227"/>
      <c r="R89" s="227"/>
      <c r="S89" s="227"/>
      <c r="T89" s="228"/>
      <c r="AT89" s="229" t="s">
        <v>160</v>
      </c>
      <c r="AU89" s="229" t="s">
        <v>81</v>
      </c>
      <c r="AV89" s="12" t="s">
        <v>79</v>
      </c>
      <c r="AW89" s="12" t="s">
        <v>35</v>
      </c>
      <c r="AX89" s="12" t="s">
        <v>72</v>
      </c>
      <c r="AY89" s="229" t="s">
        <v>146</v>
      </c>
    </row>
    <row r="90" spans="2:65" s="12" customFormat="1" ht="13.5">
      <c r="B90" s="218"/>
      <c r="C90" s="219"/>
      <c r="D90" s="220" t="s">
        <v>160</v>
      </c>
      <c r="E90" s="221" t="s">
        <v>21</v>
      </c>
      <c r="F90" s="222" t="s">
        <v>166</v>
      </c>
      <c r="G90" s="219"/>
      <c r="H90" s="223" t="s">
        <v>21</v>
      </c>
      <c r="I90" s="224"/>
      <c r="J90" s="219"/>
      <c r="K90" s="219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160</v>
      </c>
      <c r="AU90" s="229" t="s">
        <v>81</v>
      </c>
      <c r="AV90" s="12" t="s">
        <v>79</v>
      </c>
      <c r="AW90" s="12" t="s">
        <v>35</v>
      </c>
      <c r="AX90" s="12" t="s">
        <v>72</v>
      </c>
      <c r="AY90" s="229" t="s">
        <v>146</v>
      </c>
    </row>
    <row r="91" spans="2:65" s="12" customFormat="1" ht="13.5">
      <c r="B91" s="218"/>
      <c r="C91" s="219"/>
      <c r="D91" s="220" t="s">
        <v>160</v>
      </c>
      <c r="E91" s="221" t="s">
        <v>21</v>
      </c>
      <c r="F91" s="222" t="s">
        <v>167</v>
      </c>
      <c r="G91" s="219"/>
      <c r="H91" s="223" t="s">
        <v>21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AT91" s="229" t="s">
        <v>160</v>
      </c>
      <c r="AU91" s="229" t="s">
        <v>81</v>
      </c>
      <c r="AV91" s="12" t="s">
        <v>79</v>
      </c>
      <c r="AW91" s="12" t="s">
        <v>35</v>
      </c>
      <c r="AX91" s="12" t="s">
        <v>72</v>
      </c>
      <c r="AY91" s="229" t="s">
        <v>146</v>
      </c>
    </row>
    <row r="92" spans="2:65" s="12" customFormat="1" ht="27">
      <c r="B92" s="218"/>
      <c r="C92" s="219"/>
      <c r="D92" s="220" t="s">
        <v>160</v>
      </c>
      <c r="E92" s="221" t="s">
        <v>21</v>
      </c>
      <c r="F92" s="222" t="s">
        <v>168</v>
      </c>
      <c r="G92" s="219"/>
      <c r="H92" s="223" t="s">
        <v>21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160</v>
      </c>
      <c r="AU92" s="229" t="s">
        <v>81</v>
      </c>
      <c r="AV92" s="12" t="s">
        <v>79</v>
      </c>
      <c r="AW92" s="12" t="s">
        <v>35</v>
      </c>
      <c r="AX92" s="12" t="s">
        <v>72</v>
      </c>
      <c r="AY92" s="229" t="s">
        <v>146</v>
      </c>
    </row>
    <row r="93" spans="2:65" s="12" customFormat="1" ht="27">
      <c r="B93" s="218"/>
      <c r="C93" s="219"/>
      <c r="D93" s="220" t="s">
        <v>160</v>
      </c>
      <c r="E93" s="221" t="s">
        <v>21</v>
      </c>
      <c r="F93" s="222" t="s">
        <v>169</v>
      </c>
      <c r="G93" s="219"/>
      <c r="H93" s="223" t="s">
        <v>21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160</v>
      </c>
      <c r="AU93" s="229" t="s">
        <v>81</v>
      </c>
      <c r="AV93" s="12" t="s">
        <v>79</v>
      </c>
      <c r="AW93" s="12" t="s">
        <v>35</v>
      </c>
      <c r="AX93" s="12" t="s">
        <v>72</v>
      </c>
      <c r="AY93" s="229" t="s">
        <v>146</v>
      </c>
    </row>
    <row r="94" spans="2:65" s="13" customFormat="1" ht="13.5">
      <c r="B94" s="230"/>
      <c r="C94" s="231"/>
      <c r="D94" s="220" t="s">
        <v>160</v>
      </c>
      <c r="E94" s="232" t="s">
        <v>21</v>
      </c>
      <c r="F94" s="233" t="s">
        <v>170</v>
      </c>
      <c r="G94" s="231"/>
      <c r="H94" s="234">
        <v>1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160</v>
      </c>
      <c r="AU94" s="240" t="s">
        <v>81</v>
      </c>
      <c r="AV94" s="13" t="s">
        <v>81</v>
      </c>
      <c r="AW94" s="13" t="s">
        <v>35</v>
      </c>
      <c r="AX94" s="13" t="s">
        <v>72</v>
      </c>
      <c r="AY94" s="240" t="s">
        <v>146</v>
      </c>
    </row>
    <row r="95" spans="2:65" s="14" customFormat="1" ht="13.5">
      <c r="B95" s="241"/>
      <c r="C95" s="242"/>
      <c r="D95" s="215" t="s">
        <v>160</v>
      </c>
      <c r="E95" s="243" t="s">
        <v>21</v>
      </c>
      <c r="F95" s="244" t="s">
        <v>171</v>
      </c>
      <c r="G95" s="242"/>
      <c r="H95" s="245">
        <v>1</v>
      </c>
      <c r="I95" s="246"/>
      <c r="J95" s="242"/>
      <c r="K95" s="242"/>
      <c r="L95" s="247"/>
      <c r="M95" s="248"/>
      <c r="N95" s="249"/>
      <c r="O95" s="249"/>
      <c r="P95" s="249"/>
      <c r="Q95" s="249"/>
      <c r="R95" s="249"/>
      <c r="S95" s="249"/>
      <c r="T95" s="250"/>
      <c r="AT95" s="251" t="s">
        <v>160</v>
      </c>
      <c r="AU95" s="251" t="s">
        <v>81</v>
      </c>
      <c r="AV95" s="14" t="s">
        <v>153</v>
      </c>
      <c r="AW95" s="14" t="s">
        <v>35</v>
      </c>
      <c r="AX95" s="14" t="s">
        <v>79</v>
      </c>
      <c r="AY95" s="251" t="s">
        <v>146</v>
      </c>
    </row>
    <row r="96" spans="2:65" s="1" customFormat="1" ht="31.5" customHeight="1">
      <c r="B96" s="42"/>
      <c r="C96" s="203" t="s">
        <v>172</v>
      </c>
      <c r="D96" s="203" t="s">
        <v>149</v>
      </c>
      <c r="E96" s="204" t="s">
        <v>173</v>
      </c>
      <c r="F96" s="205" t="s">
        <v>174</v>
      </c>
      <c r="G96" s="206" t="s">
        <v>152</v>
      </c>
      <c r="H96" s="207">
        <v>1</v>
      </c>
      <c r="I96" s="208"/>
      <c r="J96" s="209">
        <f>ROUND(I96*H96,2)</f>
        <v>0</v>
      </c>
      <c r="K96" s="205" t="s">
        <v>21</v>
      </c>
      <c r="L96" s="62"/>
      <c r="M96" s="210" t="s">
        <v>21</v>
      </c>
      <c r="N96" s="211" t="s">
        <v>43</v>
      </c>
      <c r="O96" s="4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AR96" s="25" t="s">
        <v>153</v>
      </c>
      <c r="AT96" s="25" t="s">
        <v>149</v>
      </c>
      <c r="AU96" s="25" t="s">
        <v>81</v>
      </c>
      <c r="AY96" s="25" t="s">
        <v>146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25" t="s">
        <v>79</v>
      </c>
      <c r="BK96" s="214">
        <f>ROUND(I96*H96,2)</f>
        <v>0</v>
      </c>
      <c r="BL96" s="25" t="s">
        <v>153</v>
      </c>
      <c r="BM96" s="25" t="s">
        <v>175</v>
      </c>
    </row>
    <row r="97" spans="2:65" s="1" customFormat="1" ht="40.5">
      <c r="B97" s="42"/>
      <c r="C97" s="64"/>
      <c r="D97" s="220" t="s">
        <v>155</v>
      </c>
      <c r="E97" s="64"/>
      <c r="F97" s="252" t="s">
        <v>176</v>
      </c>
      <c r="G97" s="64"/>
      <c r="H97" s="64"/>
      <c r="I97" s="173"/>
      <c r="J97" s="64"/>
      <c r="K97" s="64"/>
      <c r="L97" s="62"/>
      <c r="M97" s="217"/>
      <c r="N97" s="43"/>
      <c r="O97" s="43"/>
      <c r="P97" s="43"/>
      <c r="Q97" s="43"/>
      <c r="R97" s="43"/>
      <c r="S97" s="43"/>
      <c r="T97" s="79"/>
      <c r="AT97" s="25" t="s">
        <v>155</v>
      </c>
      <c r="AU97" s="25" t="s">
        <v>81</v>
      </c>
    </row>
    <row r="98" spans="2:65" s="11" customFormat="1" ht="29.85" customHeight="1">
      <c r="B98" s="186"/>
      <c r="C98" s="187"/>
      <c r="D98" s="200" t="s">
        <v>71</v>
      </c>
      <c r="E98" s="201" t="s">
        <v>177</v>
      </c>
      <c r="F98" s="201" t="s">
        <v>178</v>
      </c>
      <c r="G98" s="187"/>
      <c r="H98" s="187"/>
      <c r="I98" s="190"/>
      <c r="J98" s="202">
        <f>BK98</f>
        <v>0</v>
      </c>
      <c r="K98" s="187"/>
      <c r="L98" s="192"/>
      <c r="M98" s="193"/>
      <c r="N98" s="194"/>
      <c r="O98" s="194"/>
      <c r="P98" s="195">
        <f>SUM(P99:P133)</f>
        <v>0</v>
      </c>
      <c r="Q98" s="194"/>
      <c r="R98" s="195">
        <f>SUM(R99:R133)</f>
        <v>0</v>
      </c>
      <c r="S98" s="194"/>
      <c r="T98" s="196">
        <f>SUM(T99:T133)</f>
        <v>0</v>
      </c>
      <c r="AR98" s="197" t="s">
        <v>145</v>
      </c>
      <c r="AT98" s="198" t="s">
        <v>71</v>
      </c>
      <c r="AU98" s="198" t="s">
        <v>79</v>
      </c>
      <c r="AY98" s="197" t="s">
        <v>146</v>
      </c>
      <c r="BK98" s="199">
        <f>SUM(BK99:BK133)</f>
        <v>0</v>
      </c>
    </row>
    <row r="99" spans="2:65" s="1" customFormat="1" ht="31.5" customHeight="1">
      <c r="B99" s="42"/>
      <c r="C99" s="203" t="s">
        <v>153</v>
      </c>
      <c r="D99" s="203" t="s">
        <v>149</v>
      </c>
      <c r="E99" s="204" t="s">
        <v>179</v>
      </c>
      <c r="F99" s="205" t="s">
        <v>180</v>
      </c>
      <c r="G99" s="206" t="s">
        <v>152</v>
      </c>
      <c r="H99" s="207">
        <v>1</v>
      </c>
      <c r="I99" s="208"/>
      <c r="J99" s="209">
        <f>ROUND(I99*H99,2)</f>
        <v>0</v>
      </c>
      <c r="K99" s="205" t="s">
        <v>21</v>
      </c>
      <c r="L99" s="62"/>
      <c r="M99" s="210" t="s">
        <v>21</v>
      </c>
      <c r="N99" s="211" t="s">
        <v>43</v>
      </c>
      <c r="O99" s="4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5" t="s">
        <v>153</v>
      </c>
      <c r="AT99" s="25" t="s">
        <v>149</v>
      </c>
      <c r="AU99" s="25" t="s">
        <v>81</v>
      </c>
      <c r="AY99" s="25" t="s">
        <v>146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79</v>
      </c>
      <c r="BK99" s="214">
        <f>ROUND(I99*H99,2)</f>
        <v>0</v>
      </c>
      <c r="BL99" s="25" t="s">
        <v>153</v>
      </c>
      <c r="BM99" s="25" t="s">
        <v>181</v>
      </c>
    </row>
    <row r="100" spans="2:65" s="1" customFormat="1" ht="31.5" customHeight="1">
      <c r="B100" s="42"/>
      <c r="C100" s="203" t="s">
        <v>145</v>
      </c>
      <c r="D100" s="203" t="s">
        <v>149</v>
      </c>
      <c r="E100" s="204" t="s">
        <v>182</v>
      </c>
      <c r="F100" s="205" t="s">
        <v>183</v>
      </c>
      <c r="G100" s="206" t="s">
        <v>152</v>
      </c>
      <c r="H100" s="207">
        <v>1</v>
      </c>
      <c r="I100" s="208"/>
      <c r="J100" s="209">
        <f>ROUND(I100*H100,2)</f>
        <v>0</v>
      </c>
      <c r="K100" s="205" t="s">
        <v>21</v>
      </c>
      <c r="L100" s="62"/>
      <c r="M100" s="210" t="s">
        <v>21</v>
      </c>
      <c r="N100" s="211" t="s">
        <v>43</v>
      </c>
      <c r="O100" s="4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AR100" s="25" t="s">
        <v>153</v>
      </c>
      <c r="AT100" s="25" t="s">
        <v>149</v>
      </c>
      <c r="AU100" s="25" t="s">
        <v>81</v>
      </c>
      <c r="AY100" s="25" t="s">
        <v>146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25" t="s">
        <v>79</v>
      </c>
      <c r="BK100" s="214">
        <f>ROUND(I100*H100,2)</f>
        <v>0</v>
      </c>
      <c r="BL100" s="25" t="s">
        <v>153</v>
      </c>
      <c r="BM100" s="25" t="s">
        <v>184</v>
      </c>
    </row>
    <row r="101" spans="2:65" s="1" customFormat="1" ht="31.5" customHeight="1">
      <c r="B101" s="42"/>
      <c r="C101" s="203" t="s">
        <v>185</v>
      </c>
      <c r="D101" s="203" t="s">
        <v>149</v>
      </c>
      <c r="E101" s="204" t="s">
        <v>186</v>
      </c>
      <c r="F101" s="205" t="s">
        <v>187</v>
      </c>
      <c r="G101" s="206" t="s">
        <v>152</v>
      </c>
      <c r="H101" s="207">
        <v>1</v>
      </c>
      <c r="I101" s="208"/>
      <c r="J101" s="209">
        <f>ROUND(I101*H101,2)</f>
        <v>0</v>
      </c>
      <c r="K101" s="205" t="s">
        <v>21</v>
      </c>
      <c r="L101" s="62"/>
      <c r="M101" s="210" t="s">
        <v>21</v>
      </c>
      <c r="N101" s="211" t="s">
        <v>43</v>
      </c>
      <c r="O101" s="4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5" t="s">
        <v>153</v>
      </c>
      <c r="AT101" s="25" t="s">
        <v>149</v>
      </c>
      <c r="AU101" s="25" t="s">
        <v>81</v>
      </c>
      <c r="AY101" s="25" t="s">
        <v>146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79</v>
      </c>
      <c r="BK101" s="214">
        <f>ROUND(I101*H101,2)</f>
        <v>0</v>
      </c>
      <c r="BL101" s="25" t="s">
        <v>153</v>
      </c>
      <c r="BM101" s="25" t="s">
        <v>188</v>
      </c>
    </row>
    <row r="102" spans="2:65" s="12" customFormat="1" ht="13.5">
      <c r="B102" s="218"/>
      <c r="C102" s="219"/>
      <c r="D102" s="220" t="s">
        <v>160</v>
      </c>
      <c r="E102" s="221" t="s">
        <v>21</v>
      </c>
      <c r="F102" s="222" t="s">
        <v>189</v>
      </c>
      <c r="G102" s="219"/>
      <c r="H102" s="223" t="s">
        <v>21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160</v>
      </c>
      <c r="AU102" s="229" t="s">
        <v>81</v>
      </c>
      <c r="AV102" s="12" t="s">
        <v>79</v>
      </c>
      <c r="AW102" s="12" t="s">
        <v>35</v>
      </c>
      <c r="AX102" s="12" t="s">
        <v>72</v>
      </c>
      <c r="AY102" s="229" t="s">
        <v>146</v>
      </c>
    </row>
    <row r="103" spans="2:65" s="12" customFormat="1" ht="27">
      <c r="B103" s="218"/>
      <c r="C103" s="219"/>
      <c r="D103" s="220" t="s">
        <v>160</v>
      </c>
      <c r="E103" s="221" t="s">
        <v>21</v>
      </c>
      <c r="F103" s="222" t="s">
        <v>190</v>
      </c>
      <c r="G103" s="219"/>
      <c r="H103" s="223" t="s">
        <v>21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160</v>
      </c>
      <c r="AU103" s="229" t="s">
        <v>81</v>
      </c>
      <c r="AV103" s="12" t="s">
        <v>79</v>
      </c>
      <c r="AW103" s="12" t="s">
        <v>35</v>
      </c>
      <c r="AX103" s="12" t="s">
        <v>72</v>
      </c>
      <c r="AY103" s="229" t="s">
        <v>146</v>
      </c>
    </row>
    <row r="104" spans="2:65" s="13" customFormat="1" ht="13.5">
      <c r="B104" s="230"/>
      <c r="C104" s="231"/>
      <c r="D104" s="220" t="s">
        <v>160</v>
      </c>
      <c r="E104" s="232" t="s">
        <v>21</v>
      </c>
      <c r="F104" s="233" t="s">
        <v>170</v>
      </c>
      <c r="G104" s="231"/>
      <c r="H104" s="234">
        <v>1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160</v>
      </c>
      <c r="AU104" s="240" t="s">
        <v>81</v>
      </c>
      <c r="AV104" s="13" t="s">
        <v>81</v>
      </c>
      <c r="AW104" s="13" t="s">
        <v>35</v>
      </c>
      <c r="AX104" s="13" t="s">
        <v>72</v>
      </c>
      <c r="AY104" s="240" t="s">
        <v>146</v>
      </c>
    </row>
    <row r="105" spans="2:65" s="14" customFormat="1" ht="13.5">
      <c r="B105" s="241"/>
      <c r="C105" s="242"/>
      <c r="D105" s="215" t="s">
        <v>160</v>
      </c>
      <c r="E105" s="243" t="s">
        <v>21</v>
      </c>
      <c r="F105" s="244" t="s">
        <v>171</v>
      </c>
      <c r="G105" s="242"/>
      <c r="H105" s="245">
        <v>1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AT105" s="251" t="s">
        <v>160</v>
      </c>
      <c r="AU105" s="251" t="s">
        <v>81</v>
      </c>
      <c r="AV105" s="14" t="s">
        <v>153</v>
      </c>
      <c r="AW105" s="14" t="s">
        <v>35</v>
      </c>
      <c r="AX105" s="14" t="s">
        <v>79</v>
      </c>
      <c r="AY105" s="251" t="s">
        <v>146</v>
      </c>
    </row>
    <row r="106" spans="2:65" s="1" customFormat="1" ht="44.25" customHeight="1">
      <c r="B106" s="42"/>
      <c r="C106" s="203" t="s">
        <v>191</v>
      </c>
      <c r="D106" s="203" t="s">
        <v>149</v>
      </c>
      <c r="E106" s="204" t="s">
        <v>192</v>
      </c>
      <c r="F106" s="205" t="s">
        <v>193</v>
      </c>
      <c r="G106" s="206" t="s">
        <v>152</v>
      </c>
      <c r="H106" s="207">
        <v>1</v>
      </c>
      <c r="I106" s="208"/>
      <c r="J106" s="209">
        <f t="shared" ref="J106:J116" si="0">ROUND(I106*H106,2)</f>
        <v>0</v>
      </c>
      <c r="K106" s="205" t="s">
        <v>21</v>
      </c>
      <c r="L106" s="62"/>
      <c r="M106" s="210" t="s">
        <v>21</v>
      </c>
      <c r="N106" s="211" t="s">
        <v>43</v>
      </c>
      <c r="O106" s="43"/>
      <c r="P106" s="212">
        <f t="shared" ref="P106:P116" si="1">O106*H106</f>
        <v>0</v>
      </c>
      <c r="Q106" s="212">
        <v>0</v>
      </c>
      <c r="R106" s="212">
        <f t="shared" ref="R106:R116" si="2">Q106*H106</f>
        <v>0</v>
      </c>
      <c r="S106" s="212">
        <v>0</v>
      </c>
      <c r="T106" s="213">
        <f t="shared" ref="T106:T116" si="3">S106*H106</f>
        <v>0</v>
      </c>
      <c r="AR106" s="25" t="s">
        <v>153</v>
      </c>
      <c r="AT106" s="25" t="s">
        <v>149</v>
      </c>
      <c r="AU106" s="25" t="s">
        <v>81</v>
      </c>
      <c r="AY106" s="25" t="s">
        <v>146</v>
      </c>
      <c r="BE106" s="214">
        <f t="shared" ref="BE106:BE116" si="4">IF(N106="základní",J106,0)</f>
        <v>0</v>
      </c>
      <c r="BF106" s="214">
        <f t="shared" ref="BF106:BF116" si="5">IF(N106="snížená",J106,0)</f>
        <v>0</v>
      </c>
      <c r="BG106" s="214">
        <f t="shared" ref="BG106:BG116" si="6">IF(N106="zákl. přenesená",J106,0)</f>
        <v>0</v>
      </c>
      <c r="BH106" s="214">
        <f t="shared" ref="BH106:BH116" si="7">IF(N106="sníž. přenesená",J106,0)</f>
        <v>0</v>
      </c>
      <c r="BI106" s="214">
        <f t="shared" ref="BI106:BI116" si="8">IF(N106="nulová",J106,0)</f>
        <v>0</v>
      </c>
      <c r="BJ106" s="25" t="s">
        <v>79</v>
      </c>
      <c r="BK106" s="214">
        <f t="shared" ref="BK106:BK116" si="9">ROUND(I106*H106,2)</f>
        <v>0</v>
      </c>
      <c r="BL106" s="25" t="s">
        <v>153</v>
      </c>
      <c r="BM106" s="25" t="s">
        <v>194</v>
      </c>
    </row>
    <row r="107" spans="2:65" s="1" customFormat="1" ht="31.5" customHeight="1">
      <c r="B107" s="42"/>
      <c r="C107" s="203" t="s">
        <v>195</v>
      </c>
      <c r="D107" s="203" t="s">
        <v>149</v>
      </c>
      <c r="E107" s="204" t="s">
        <v>196</v>
      </c>
      <c r="F107" s="205" t="s">
        <v>197</v>
      </c>
      <c r="G107" s="206" t="s">
        <v>152</v>
      </c>
      <c r="H107" s="207">
        <v>1</v>
      </c>
      <c r="I107" s="208"/>
      <c r="J107" s="209">
        <f t="shared" si="0"/>
        <v>0</v>
      </c>
      <c r="K107" s="205" t="s">
        <v>21</v>
      </c>
      <c r="L107" s="62"/>
      <c r="M107" s="210" t="s">
        <v>21</v>
      </c>
      <c r="N107" s="211" t="s">
        <v>43</v>
      </c>
      <c r="O107" s="43"/>
      <c r="P107" s="212">
        <f t="shared" si="1"/>
        <v>0</v>
      </c>
      <c r="Q107" s="212">
        <v>0</v>
      </c>
      <c r="R107" s="212">
        <f t="shared" si="2"/>
        <v>0</v>
      </c>
      <c r="S107" s="212">
        <v>0</v>
      </c>
      <c r="T107" s="213">
        <f t="shared" si="3"/>
        <v>0</v>
      </c>
      <c r="AR107" s="25" t="s">
        <v>153</v>
      </c>
      <c r="AT107" s="25" t="s">
        <v>149</v>
      </c>
      <c r="AU107" s="25" t="s">
        <v>81</v>
      </c>
      <c r="AY107" s="25" t="s">
        <v>146</v>
      </c>
      <c r="BE107" s="214">
        <f t="shared" si="4"/>
        <v>0</v>
      </c>
      <c r="BF107" s="214">
        <f t="shared" si="5"/>
        <v>0</v>
      </c>
      <c r="BG107" s="214">
        <f t="shared" si="6"/>
        <v>0</v>
      </c>
      <c r="BH107" s="214">
        <f t="shared" si="7"/>
        <v>0</v>
      </c>
      <c r="BI107" s="214">
        <f t="shared" si="8"/>
        <v>0</v>
      </c>
      <c r="BJ107" s="25" t="s">
        <v>79</v>
      </c>
      <c r="BK107" s="214">
        <f t="shared" si="9"/>
        <v>0</v>
      </c>
      <c r="BL107" s="25" t="s">
        <v>153</v>
      </c>
      <c r="BM107" s="25" t="s">
        <v>198</v>
      </c>
    </row>
    <row r="108" spans="2:65" s="1" customFormat="1" ht="31.5" customHeight="1">
      <c r="B108" s="42"/>
      <c r="C108" s="203" t="s">
        <v>199</v>
      </c>
      <c r="D108" s="203" t="s">
        <v>149</v>
      </c>
      <c r="E108" s="204" t="s">
        <v>200</v>
      </c>
      <c r="F108" s="205" t="s">
        <v>201</v>
      </c>
      <c r="G108" s="206" t="s">
        <v>152</v>
      </c>
      <c r="H108" s="207">
        <v>1</v>
      </c>
      <c r="I108" s="208"/>
      <c r="J108" s="209">
        <f t="shared" si="0"/>
        <v>0</v>
      </c>
      <c r="K108" s="205" t="s">
        <v>21</v>
      </c>
      <c r="L108" s="62"/>
      <c r="M108" s="210" t="s">
        <v>21</v>
      </c>
      <c r="N108" s="211" t="s">
        <v>43</v>
      </c>
      <c r="O108" s="43"/>
      <c r="P108" s="212">
        <f t="shared" si="1"/>
        <v>0</v>
      </c>
      <c r="Q108" s="212">
        <v>0</v>
      </c>
      <c r="R108" s="212">
        <f t="shared" si="2"/>
        <v>0</v>
      </c>
      <c r="S108" s="212">
        <v>0</v>
      </c>
      <c r="T108" s="213">
        <f t="shared" si="3"/>
        <v>0</v>
      </c>
      <c r="AR108" s="25" t="s">
        <v>153</v>
      </c>
      <c r="AT108" s="25" t="s">
        <v>149</v>
      </c>
      <c r="AU108" s="25" t="s">
        <v>81</v>
      </c>
      <c r="AY108" s="25" t="s">
        <v>146</v>
      </c>
      <c r="BE108" s="214">
        <f t="shared" si="4"/>
        <v>0</v>
      </c>
      <c r="BF108" s="214">
        <f t="shared" si="5"/>
        <v>0</v>
      </c>
      <c r="BG108" s="214">
        <f t="shared" si="6"/>
        <v>0</v>
      </c>
      <c r="BH108" s="214">
        <f t="shared" si="7"/>
        <v>0</v>
      </c>
      <c r="BI108" s="214">
        <f t="shared" si="8"/>
        <v>0</v>
      </c>
      <c r="BJ108" s="25" t="s">
        <v>79</v>
      </c>
      <c r="BK108" s="214">
        <f t="shared" si="9"/>
        <v>0</v>
      </c>
      <c r="BL108" s="25" t="s">
        <v>153</v>
      </c>
      <c r="BM108" s="25" t="s">
        <v>202</v>
      </c>
    </row>
    <row r="109" spans="2:65" s="1" customFormat="1" ht="31.5" customHeight="1">
      <c r="B109" s="42"/>
      <c r="C109" s="203" t="s">
        <v>203</v>
      </c>
      <c r="D109" s="203" t="s">
        <v>149</v>
      </c>
      <c r="E109" s="204" t="s">
        <v>204</v>
      </c>
      <c r="F109" s="205" t="s">
        <v>205</v>
      </c>
      <c r="G109" s="206" t="s">
        <v>152</v>
      </c>
      <c r="H109" s="207">
        <v>1</v>
      </c>
      <c r="I109" s="208"/>
      <c r="J109" s="209">
        <f t="shared" si="0"/>
        <v>0</v>
      </c>
      <c r="K109" s="205" t="s">
        <v>21</v>
      </c>
      <c r="L109" s="62"/>
      <c r="M109" s="210" t="s">
        <v>21</v>
      </c>
      <c r="N109" s="211" t="s">
        <v>43</v>
      </c>
      <c r="O109" s="43"/>
      <c r="P109" s="212">
        <f t="shared" si="1"/>
        <v>0</v>
      </c>
      <c r="Q109" s="212">
        <v>0</v>
      </c>
      <c r="R109" s="212">
        <f t="shared" si="2"/>
        <v>0</v>
      </c>
      <c r="S109" s="212">
        <v>0</v>
      </c>
      <c r="T109" s="213">
        <f t="shared" si="3"/>
        <v>0</v>
      </c>
      <c r="AR109" s="25" t="s">
        <v>153</v>
      </c>
      <c r="AT109" s="25" t="s">
        <v>149</v>
      </c>
      <c r="AU109" s="25" t="s">
        <v>81</v>
      </c>
      <c r="AY109" s="25" t="s">
        <v>146</v>
      </c>
      <c r="BE109" s="214">
        <f t="shared" si="4"/>
        <v>0</v>
      </c>
      <c r="BF109" s="214">
        <f t="shared" si="5"/>
        <v>0</v>
      </c>
      <c r="BG109" s="214">
        <f t="shared" si="6"/>
        <v>0</v>
      </c>
      <c r="BH109" s="214">
        <f t="shared" si="7"/>
        <v>0</v>
      </c>
      <c r="BI109" s="214">
        <f t="shared" si="8"/>
        <v>0</v>
      </c>
      <c r="BJ109" s="25" t="s">
        <v>79</v>
      </c>
      <c r="BK109" s="214">
        <f t="shared" si="9"/>
        <v>0</v>
      </c>
      <c r="BL109" s="25" t="s">
        <v>153</v>
      </c>
      <c r="BM109" s="25" t="s">
        <v>206</v>
      </c>
    </row>
    <row r="110" spans="2:65" s="1" customFormat="1" ht="44.25" customHeight="1">
      <c r="B110" s="42"/>
      <c r="C110" s="203" t="s">
        <v>207</v>
      </c>
      <c r="D110" s="203" t="s">
        <v>149</v>
      </c>
      <c r="E110" s="204" t="s">
        <v>208</v>
      </c>
      <c r="F110" s="205" t="s">
        <v>209</v>
      </c>
      <c r="G110" s="206" t="s">
        <v>152</v>
      </c>
      <c r="H110" s="207">
        <v>1</v>
      </c>
      <c r="I110" s="208"/>
      <c r="J110" s="209">
        <f t="shared" si="0"/>
        <v>0</v>
      </c>
      <c r="K110" s="205" t="s">
        <v>21</v>
      </c>
      <c r="L110" s="62"/>
      <c r="M110" s="210" t="s">
        <v>21</v>
      </c>
      <c r="N110" s="211" t="s">
        <v>43</v>
      </c>
      <c r="O110" s="43"/>
      <c r="P110" s="212">
        <f t="shared" si="1"/>
        <v>0</v>
      </c>
      <c r="Q110" s="212">
        <v>0</v>
      </c>
      <c r="R110" s="212">
        <f t="shared" si="2"/>
        <v>0</v>
      </c>
      <c r="S110" s="212">
        <v>0</v>
      </c>
      <c r="T110" s="213">
        <f t="shared" si="3"/>
        <v>0</v>
      </c>
      <c r="AR110" s="25" t="s">
        <v>153</v>
      </c>
      <c r="AT110" s="25" t="s">
        <v>149</v>
      </c>
      <c r="AU110" s="25" t="s">
        <v>81</v>
      </c>
      <c r="AY110" s="25" t="s">
        <v>146</v>
      </c>
      <c r="BE110" s="214">
        <f t="shared" si="4"/>
        <v>0</v>
      </c>
      <c r="BF110" s="214">
        <f t="shared" si="5"/>
        <v>0</v>
      </c>
      <c r="BG110" s="214">
        <f t="shared" si="6"/>
        <v>0</v>
      </c>
      <c r="BH110" s="214">
        <f t="shared" si="7"/>
        <v>0</v>
      </c>
      <c r="BI110" s="214">
        <f t="shared" si="8"/>
        <v>0</v>
      </c>
      <c r="BJ110" s="25" t="s">
        <v>79</v>
      </c>
      <c r="BK110" s="214">
        <f t="shared" si="9"/>
        <v>0</v>
      </c>
      <c r="BL110" s="25" t="s">
        <v>153</v>
      </c>
      <c r="BM110" s="25" t="s">
        <v>210</v>
      </c>
    </row>
    <row r="111" spans="2:65" s="1" customFormat="1" ht="31.5" customHeight="1">
      <c r="B111" s="42"/>
      <c r="C111" s="203" t="s">
        <v>211</v>
      </c>
      <c r="D111" s="203" t="s">
        <v>149</v>
      </c>
      <c r="E111" s="204" t="s">
        <v>212</v>
      </c>
      <c r="F111" s="205" t="s">
        <v>213</v>
      </c>
      <c r="G111" s="206" t="s">
        <v>152</v>
      </c>
      <c r="H111" s="207">
        <v>1</v>
      </c>
      <c r="I111" s="208"/>
      <c r="J111" s="209">
        <f t="shared" si="0"/>
        <v>0</v>
      </c>
      <c r="K111" s="205" t="s">
        <v>21</v>
      </c>
      <c r="L111" s="62"/>
      <c r="M111" s="210" t="s">
        <v>21</v>
      </c>
      <c r="N111" s="211" t="s">
        <v>43</v>
      </c>
      <c r="O111" s="43"/>
      <c r="P111" s="212">
        <f t="shared" si="1"/>
        <v>0</v>
      </c>
      <c r="Q111" s="212">
        <v>0</v>
      </c>
      <c r="R111" s="212">
        <f t="shared" si="2"/>
        <v>0</v>
      </c>
      <c r="S111" s="212">
        <v>0</v>
      </c>
      <c r="T111" s="213">
        <f t="shared" si="3"/>
        <v>0</v>
      </c>
      <c r="AR111" s="25" t="s">
        <v>153</v>
      </c>
      <c r="AT111" s="25" t="s">
        <v>149</v>
      </c>
      <c r="AU111" s="25" t="s">
        <v>81</v>
      </c>
      <c r="AY111" s="25" t="s">
        <v>146</v>
      </c>
      <c r="BE111" s="214">
        <f t="shared" si="4"/>
        <v>0</v>
      </c>
      <c r="BF111" s="214">
        <f t="shared" si="5"/>
        <v>0</v>
      </c>
      <c r="BG111" s="214">
        <f t="shared" si="6"/>
        <v>0</v>
      </c>
      <c r="BH111" s="214">
        <f t="shared" si="7"/>
        <v>0</v>
      </c>
      <c r="BI111" s="214">
        <f t="shared" si="8"/>
        <v>0</v>
      </c>
      <c r="BJ111" s="25" t="s">
        <v>79</v>
      </c>
      <c r="BK111" s="214">
        <f t="shared" si="9"/>
        <v>0</v>
      </c>
      <c r="BL111" s="25" t="s">
        <v>153</v>
      </c>
      <c r="BM111" s="25" t="s">
        <v>214</v>
      </c>
    </row>
    <row r="112" spans="2:65" s="1" customFormat="1" ht="44.25" customHeight="1">
      <c r="B112" s="42"/>
      <c r="C112" s="203" t="s">
        <v>215</v>
      </c>
      <c r="D112" s="203" t="s">
        <v>149</v>
      </c>
      <c r="E112" s="204" t="s">
        <v>216</v>
      </c>
      <c r="F112" s="205" t="s">
        <v>217</v>
      </c>
      <c r="G112" s="206" t="s">
        <v>152</v>
      </c>
      <c r="H112" s="207">
        <v>1</v>
      </c>
      <c r="I112" s="208"/>
      <c r="J112" s="209">
        <f t="shared" si="0"/>
        <v>0</v>
      </c>
      <c r="K112" s="205" t="s">
        <v>21</v>
      </c>
      <c r="L112" s="62"/>
      <c r="M112" s="210" t="s">
        <v>21</v>
      </c>
      <c r="N112" s="211" t="s">
        <v>43</v>
      </c>
      <c r="O112" s="43"/>
      <c r="P112" s="212">
        <f t="shared" si="1"/>
        <v>0</v>
      </c>
      <c r="Q112" s="212">
        <v>0</v>
      </c>
      <c r="R112" s="212">
        <f t="shared" si="2"/>
        <v>0</v>
      </c>
      <c r="S112" s="212">
        <v>0</v>
      </c>
      <c r="T112" s="213">
        <f t="shared" si="3"/>
        <v>0</v>
      </c>
      <c r="AR112" s="25" t="s">
        <v>153</v>
      </c>
      <c r="AT112" s="25" t="s">
        <v>149</v>
      </c>
      <c r="AU112" s="25" t="s">
        <v>81</v>
      </c>
      <c r="AY112" s="25" t="s">
        <v>146</v>
      </c>
      <c r="BE112" s="214">
        <f t="shared" si="4"/>
        <v>0</v>
      </c>
      <c r="BF112" s="214">
        <f t="shared" si="5"/>
        <v>0</v>
      </c>
      <c r="BG112" s="214">
        <f t="shared" si="6"/>
        <v>0</v>
      </c>
      <c r="BH112" s="214">
        <f t="shared" si="7"/>
        <v>0</v>
      </c>
      <c r="BI112" s="214">
        <f t="shared" si="8"/>
        <v>0</v>
      </c>
      <c r="BJ112" s="25" t="s">
        <v>79</v>
      </c>
      <c r="BK112" s="214">
        <f t="shared" si="9"/>
        <v>0</v>
      </c>
      <c r="BL112" s="25" t="s">
        <v>153</v>
      </c>
      <c r="BM112" s="25" t="s">
        <v>218</v>
      </c>
    </row>
    <row r="113" spans="2:65" s="1" customFormat="1" ht="57" customHeight="1">
      <c r="B113" s="42"/>
      <c r="C113" s="203" t="s">
        <v>219</v>
      </c>
      <c r="D113" s="203" t="s">
        <v>149</v>
      </c>
      <c r="E113" s="204" t="s">
        <v>220</v>
      </c>
      <c r="F113" s="205" t="s">
        <v>221</v>
      </c>
      <c r="G113" s="206" t="s">
        <v>152</v>
      </c>
      <c r="H113" s="207">
        <v>1</v>
      </c>
      <c r="I113" s="208"/>
      <c r="J113" s="209">
        <f t="shared" si="0"/>
        <v>0</v>
      </c>
      <c r="K113" s="205" t="s">
        <v>21</v>
      </c>
      <c r="L113" s="62"/>
      <c r="M113" s="210" t="s">
        <v>21</v>
      </c>
      <c r="N113" s="211" t="s">
        <v>43</v>
      </c>
      <c r="O113" s="43"/>
      <c r="P113" s="212">
        <f t="shared" si="1"/>
        <v>0</v>
      </c>
      <c r="Q113" s="212">
        <v>0</v>
      </c>
      <c r="R113" s="212">
        <f t="shared" si="2"/>
        <v>0</v>
      </c>
      <c r="S113" s="212">
        <v>0</v>
      </c>
      <c r="T113" s="213">
        <f t="shared" si="3"/>
        <v>0</v>
      </c>
      <c r="AR113" s="25" t="s">
        <v>153</v>
      </c>
      <c r="AT113" s="25" t="s">
        <v>149</v>
      </c>
      <c r="AU113" s="25" t="s">
        <v>81</v>
      </c>
      <c r="AY113" s="25" t="s">
        <v>146</v>
      </c>
      <c r="BE113" s="214">
        <f t="shared" si="4"/>
        <v>0</v>
      </c>
      <c r="BF113" s="214">
        <f t="shared" si="5"/>
        <v>0</v>
      </c>
      <c r="BG113" s="214">
        <f t="shared" si="6"/>
        <v>0</v>
      </c>
      <c r="BH113" s="214">
        <f t="shared" si="7"/>
        <v>0</v>
      </c>
      <c r="BI113" s="214">
        <f t="shared" si="8"/>
        <v>0</v>
      </c>
      <c r="BJ113" s="25" t="s">
        <v>79</v>
      </c>
      <c r="BK113" s="214">
        <f t="shared" si="9"/>
        <v>0</v>
      </c>
      <c r="BL113" s="25" t="s">
        <v>153</v>
      </c>
      <c r="BM113" s="25" t="s">
        <v>222</v>
      </c>
    </row>
    <row r="114" spans="2:65" s="1" customFormat="1" ht="31.5" customHeight="1">
      <c r="B114" s="42"/>
      <c r="C114" s="203" t="s">
        <v>10</v>
      </c>
      <c r="D114" s="203" t="s">
        <v>149</v>
      </c>
      <c r="E114" s="204" t="s">
        <v>223</v>
      </c>
      <c r="F114" s="205" t="s">
        <v>224</v>
      </c>
      <c r="G114" s="206" t="s">
        <v>152</v>
      </c>
      <c r="H114" s="207">
        <v>1</v>
      </c>
      <c r="I114" s="208"/>
      <c r="J114" s="209">
        <f t="shared" si="0"/>
        <v>0</v>
      </c>
      <c r="K114" s="205" t="s">
        <v>21</v>
      </c>
      <c r="L114" s="62"/>
      <c r="M114" s="210" t="s">
        <v>21</v>
      </c>
      <c r="N114" s="211" t="s">
        <v>43</v>
      </c>
      <c r="O114" s="43"/>
      <c r="P114" s="212">
        <f t="shared" si="1"/>
        <v>0</v>
      </c>
      <c r="Q114" s="212">
        <v>0</v>
      </c>
      <c r="R114" s="212">
        <f t="shared" si="2"/>
        <v>0</v>
      </c>
      <c r="S114" s="212">
        <v>0</v>
      </c>
      <c r="T114" s="213">
        <f t="shared" si="3"/>
        <v>0</v>
      </c>
      <c r="AR114" s="25" t="s">
        <v>153</v>
      </c>
      <c r="AT114" s="25" t="s">
        <v>149</v>
      </c>
      <c r="AU114" s="25" t="s">
        <v>81</v>
      </c>
      <c r="AY114" s="25" t="s">
        <v>146</v>
      </c>
      <c r="BE114" s="214">
        <f t="shared" si="4"/>
        <v>0</v>
      </c>
      <c r="BF114" s="214">
        <f t="shared" si="5"/>
        <v>0</v>
      </c>
      <c r="BG114" s="214">
        <f t="shared" si="6"/>
        <v>0</v>
      </c>
      <c r="BH114" s="214">
        <f t="shared" si="7"/>
        <v>0</v>
      </c>
      <c r="BI114" s="214">
        <f t="shared" si="8"/>
        <v>0</v>
      </c>
      <c r="BJ114" s="25" t="s">
        <v>79</v>
      </c>
      <c r="BK114" s="214">
        <f t="shared" si="9"/>
        <v>0</v>
      </c>
      <c r="BL114" s="25" t="s">
        <v>153</v>
      </c>
      <c r="BM114" s="25" t="s">
        <v>225</v>
      </c>
    </row>
    <row r="115" spans="2:65" s="1" customFormat="1" ht="31.5" customHeight="1">
      <c r="B115" s="42"/>
      <c r="C115" s="203" t="s">
        <v>226</v>
      </c>
      <c r="D115" s="203" t="s">
        <v>149</v>
      </c>
      <c r="E115" s="204" t="s">
        <v>227</v>
      </c>
      <c r="F115" s="205" t="s">
        <v>228</v>
      </c>
      <c r="G115" s="206" t="s">
        <v>152</v>
      </c>
      <c r="H115" s="207">
        <v>1</v>
      </c>
      <c r="I115" s="208"/>
      <c r="J115" s="209">
        <f t="shared" si="0"/>
        <v>0</v>
      </c>
      <c r="K115" s="205" t="s">
        <v>21</v>
      </c>
      <c r="L115" s="62"/>
      <c r="M115" s="210" t="s">
        <v>21</v>
      </c>
      <c r="N115" s="211" t="s">
        <v>43</v>
      </c>
      <c r="O115" s="43"/>
      <c r="P115" s="212">
        <f t="shared" si="1"/>
        <v>0</v>
      </c>
      <c r="Q115" s="212">
        <v>0</v>
      </c>
      <c r="R115" s="212">
        <f t="shared" si="2"/>
        <v>0</v>
      </c>
      <c r="S115" s="212">
        <v>0</v>
      </c>
      <c r="T115" s="213">
        <f t="shared" si="3"/>
        <v>0</v>
      </c>
      <c r="AR115" s="25" t="s">
        <v>153</v>
      </c>
      <c r="AT115" s="25" t="s">
        <v>149</v>
      </c>
      <c r="AU115" s="25" t="s">
        <v>81</v>
      </c>
      <c r="AY115" s="25" t="s">
        <v>146</v>
      </c>
      <c r="BE115" s="214">
        <f t="shared" si="4"/>
        <v>0</v>
      </c>
      <c r="BF115" s="214">
        <f t="shared" si="5"/>
        <v>0</v>
      </c>
      <c r="BG115" s="214">
        <f t="shared" si="6"/>
        <v>0</v>
      </c>
      <c r="BH115" s="214">
        <f t="shared" si="7"/>
        <v>0</v>
      </c>
      <c r="BI115" s="214">
        <f t="shared" si="8"/>
        <v>0</v>
      </c>
      <c r="BJ115" s="25" t="s">
        <v>79</v>
      </c>
      <c r="BK115" s="214">
        <f t="shared" si="9"/>
        <v>0</v>
      </c>
      <c r="BL115" s="25" t="s">
        <v>153</v>
      </c>
      <c r="BM115" s="25" t="s">
        <v>229</v>
      </c>
    </row>
    <row r="116" spans="2:65" s="1" customFormat="1" ht="22.5" customHeight="1">
      <c r="B116" s="42"/>
      <c r="C116" s="203" t="s">
        <v>230</v>
      </c>
      <c r="D116" s="203" t="s">
        <v>149</v>
      </c>
      <c r="E116" s="204" t="s">
        <v>231</v>
      </c>
      <c r="F116" s="205" t="s">
        <v>232</v>
      </c>
      <c r="G116" s="206" t="s">
        <v>152</v>
      </c>
      <c r="H116" s="207">
        <v>1</v>
      </c>
      <c r="I116" s="208"/>
      <c r="J116" s="209">
        <f t="shared" si="0"/>
        <v>0</v>
      </c>
      <c r="K116" s="205" t="s">
        <v>21</v>
      </c>
      <c r="L116" s="62"/>
      <c r="M116" s="210" t="s">
        <v>21</v>
      </c>
      <c r="N116" s="211" t="s">
        <v>43</v>
      </c>
      <c r="O116" s="43"/>
      <c r="P116" s="212">
        <f t="shared" si="1"/>
        <v>0</v>
      </c>
      <c r="Q116" s="212">
        <v>0</v>
      </c>
      <c r="R116" s="212">
        <f t="shared" si="2"/>
        <v>0</v>
      </c>
      <c r="S116" s="212">
        <v>0</v>
      </c>
      <c r="T116" s="213">
        <f t="shared" si="3"/>
        <v>0</v>
      </c>
      <c r="AR116" s="25" t="s">
        <v>153</v>
      </c>
      <c r="AT116" s="25" t="s">
        <v>149</v>
      </c>
      <c r="AU116" s="25" t="s">
        <v>81</v>
      </c>
      <c r="AY116" s="25" t="s">
        <v>146</v>
      </c>
      <c r="BE116" s="214">
        <f t="shared" si="4"/>
        <v>0</v>
      </c>
      <c r="BF116" s="214">
        <f t="shared" si="5"/>
        <v>0</v>
      </c>
      <c r="BG116" s="214">
        <f t="shared" si="6"/>
        <v>0</v>
      </c>
      <c r="BH116" s="214">
        <f t="shared" si="7"/>
        <v>0</v>
      </c>
      <c r="BI116" s="214">
        <f t="shared" si="8"/>
        <v>0</v>
      </c>
      <c r="BJ116" s="25" t="s">
        <v>79</v>
      </c>
      <c r="BK116" s="214">
        <f t="shared" si="9"/>
        <v>0</v>
      </c>
      <c r="BL116" s="25" t="s">
        <v>153</v>
      </c>
      <c r="BM116" s="25" t="s">
        <v>233</v>
      </c>
    </row>
    <row r="117" spans="2:65" s="12" customFormat="1" ht="27">
      <c r="B117" s="218"/>
      <c r="C117" s="219"/>
      <c r="D117" s="220" t="s">
        <v>160</v>
      </c>
      <c r="E117" s="221" t="s">
        <v>21</v>
      </c>
      <c r="F117" s="222" t="s">
        <v>234</v>
      </c>
      <c r="G117" s="219"/>
      <c r="H117" s="223" t="s">
        <v>21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160</v>
      </c>
      <c r="AU117" s="229" t="s">
        <v>81</v>
      </c>
      <c r="AV117" s="12" t="s">
        <v>79</v>
      </c>
      <c r="AW117" s="12" t="s">
        <v>35</v>
      </c>
      <c r="AX117" s="12" t="s">
        <v>72</v>
      </c>
      <c r="AY117" s="229" t="s">
        <v>146</v>
      </c>
    </row>
    <row r="118" spans="2:65" s="12" customFormat="1" ht="27">
      <c r="B118" s="218"/>
      <c r="C118" s="219"/>
      <c r="D118" s="220" t="s">
        <v>160</v>
      </c>
      <c r="E118" s="221" t="s">
        <v>21</v>
      </c>
      <c r="F118" s="222" t="s">
        <v>235</v>
      </c>
      <c r="G118" s="219"/>
      <c r="H118" s="223" t="s">
        <v>21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160</v>
      </c>
      <c r="AU118" s="229" t="s">
        <v>81</v>
      </c>
      <c r="AV118" s="12" t="s">
        <v>79</v>
      </c>
      <c r="AW118" s="12" t="s">
        <v>35</v>
      </c>
      <c r="AX118" s="12" t="s">
        <v>72</v>
      </c>
      <c r="AY118" s="229" t="s">
        <v>146</v>
      </c>
    </row>
    <row r="119" spans="2:65" s="12" customFormat="1" ht="27">
      <c r="B119" s="218"/>
      <c r="C119" s="219"/>
      <c r="D119" s="220" t="s">
        <v>160</v>
      </c>
      <c r="E119" s="221" t="s">
        <v>21</v>
      </c>
      <c r="F119" s="222" t="s">
        <v>236</v>
      </c>
      <c r="G119" s="219"/>
      <c r="H119" s="223" t="s">
        <v>21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160</v>
      </c>
      <c r="AU119" s="229" t="s">
        <v>81</v>
      </c>
      <c r="AV119" s="12" t="s">
        <v>79</v>
      </c>
      <c r="AW119" s="12" t="s">
        <v>35</v>
      </c>
      <c r="AX119" s="12" t="s">
        <v>72</v>
      </c>
      <c r="AY119" s="229" t="s">
        <v>146</v>
      </c>
    </row>
    <row r="120" spans="2:65" s="12" customFormat="1" ht="13.5">
      <c r="B120" s="218"/>
      <c r="C120" s="219"/>
      <c r="D120" s="220" t="s">
        <v>160</v>
      </c>
      <c r="E120" s="221" t="s">
        <v>21</v>
      </c>
      <c r="F120" s="222" t="s">
        <v>237</v>
      </c>
      <c r="G120" s="219"/>
      <c r="H120" s="223" t="s">
        <v>21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160</v>
      </c>
      <c r="AU120" s="229" t="s">
        <v>81</v>
      </c>
      <c r="AV120" s="12" t="s">
        <v>79</v>
      </c>
      <c r="AW120" s="12" t="s">
        <v>35</v>
      </c>
      <c r="AX120" s="12" t="s">
        <v>72</v>
      </c>
      <c r="AY120" s="229" t="s">
        <v>146</v>
      </c>
    </row>
    <row r="121" spans="2:65" s="13" customFormat="1" ht="13.5">
      <c r="B121" s="230"/>
      <c r="C121" s="231"/>
      <c r="D121" s="220" t="s">
        <v>160</v>
      </c>
      <c r="E121" s="232" t="s">
        <v>21</v>
      </c>
      <c r="F121" s="233" t="s">
        <v>170</v>
      </c>
      <c r="G121" s="231"/>
      <c r="H121" s="234">
        <v>1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160</v>
      </c>
      <c r="AU121" s="240" t="s">
        <v>81</v>
      </c>
      <c r="AV121" s="13" t="s">
        <v>81</v>
      </c>
      <c r="AW121" s="13" t="s">
        <v>35</v>
      </c>
      <c r="AX121" s="13" t="s">
        <v>72</v>
      </c>
      <c r="AY121" s="240" t="s">
        <v>146</v>
      </c>
    </row>
    <row r="122" spans="2:65" s="14" customFormat="1" ht="13.5">
      <c r="B122" s="241"/>
      <c r="C122" s="242"/>
      <c r="D122" s="215" t="s">
        <v>160</v>
      </c>
      <c r="E122" s="243" t="s">
        <v>21</v>
      </c>
      <c r="F122" s="244" t="s">
        <v>171</v>
      </c>
      <c r="G122" s="242"/>
      <c r="H122" s="245">
        <v>1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AT122" s="251" t="s">
        <v>160</v>
      </c>
      <c r="AU122" s="251" t="s">
        <v>81</v>
      </c>
      <c r="AV122" s="14" t="s">
        <v>153</v>
      </c>
      <c r="AW122" s="14" t="s">
        <v>35</v>
      </c>
      <c r="AX122" s="14" t="s">
        <v>79</v>
      </c>
      <c r="AY122" s="251" t="s">
        <v>146</v>
      </c>
    </row>
    <row r="123" spans="2:65" s="1" customFormat="1" ht="57" customHeight="1">
      <c r="B123" s="42"/>
      <c r="C123" s="203" t="s">
        <v>238</v>
      </c>
      <c r="D123" s="203" t="s">
        <v>149</v>
      </c>
      <c r="E123" s="204" t="s">
        <v>239</v>
      </c>
      <c r="F123" s="205" t="s">
        <v>240</v>
      </c>
      <c r="G123" s="206" t="s">
        <v>152</v>
      </c>
      <c r="H123" s="207">
        <v>1</v>
      </c>
      <c r="I123" s="208"/>
      <c r="J123" s="209">
        <f>ROUND(I123*H123,2)</f>
        <v>0</v>
      </c>
      <c r="K123" s="205" t="s">
        <v>21</v>
      </c>
      <c r="L123" s="62"/>
      <c r="M123" s="210" t="s">
        <v>21</v>
      </c>
      <c r="N123" s="211" t="s">
        <v>43</v>
      </c>
      <c r="O123" s="43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25" t="s">
        <v>153</v>
      </c>
      <c r="AT123" s="25" t="s">
        <v>149</v>
      </c>
      <c r="AU123" s="25" t="s">
        <v>81</v>
      </c>
      <c r="AY123" s="25" t="s">
        <v>146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25" t="s">
        <v>79</v>
      </c>
      <c r="BK123" s="214">
        <f>ROUND(I123*H123,2)</f>
        <v>0</v>
      </c>
      <c r="BL123" s="25" t="s">
        <v>153</v>
      </c>
      <c r="BM123" s="25" t="s">
        <v>241</v>
      </c>
    </row>
    <row r="124" spans="2:65" s="1" customFormat="1" ht="31.5" customHeight="1">
      <c r="B124" s="42"/>
      <c r="C124" s="203" t="s">
        <v>242</v>
      </c>
      <c r="D124" s="203" t="s">
        <v>149</v>
      </c>
      <c r="E124" s="204" t="s">
        <v>243</v>
      </c>
      <c r="F124" s="205" t="s">
        <v>244</v>
      </c>
      <c r="G124" s="206" t="s">
        <v>152</v>
      </c>
      <c r="H124" s="207">
        <v>1</v>
      </c>
      <c r="I124" s="208"/>
      <c r="J124" s="209">
        <f>ROUND(I124*H124,2)</f>
        <v>0</v>
      </c>
      <c r="K124" s="205" t="s">
        <v>21</v>
      </c>
      <c r="L124" s="62"/>
      <c r="M124" s="210" t="s">
        <v>21</v>
      </c>
      <c r="N124" s="211" t="s">
        <v>43</v>
      </c>
      <c r="O124" s="43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AR124" s="25" t="s">
        <v>153</v>
      </c>
      <c r="AT124" s="25" t="s">
        <v>149</v>
      </c>
      <c r="AU124" s="25" t="s">
        <v>81</v>
      </c>
      <c r="AY124" s="25" t="s">
        <v>146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25" t="s">
        <v>79</v>
      </c>
      <c r="BK124" s="214">
        <f>ROUND(I124*H124,2)</f>
        <v>0</v>
      </c>
      <c r="BL124" s="25" t="s">
        <v>153</v>
      </c>
      <c r="BM124" s="25" t="s">
        <v>245</v>
      </c>
    </row>
    <row r="125" spans="2:65" s="1" customFormat="1" ht="44.25" customHeight="1">
      <c r="B125" s="42"/>
      <c r="C125" s="203" t="s">
        <v>246</v>
      </c>
      <c r="D125" s="203" t="s">
        <v>149</v>
      </c>
      <c r="E125" s="204" t="s">
        <v>247</v>
      </c>
      <c r="F125" s="205" t="s">
        <v>248</v>
      </c>
      <c r="G125" s="206" t="s">
        <v>152</v>
      </c>
      <c r="H125" s="207">
        <v>1</v>
      </c>
      <c r="I125" s="208"/>
      <c r="J125" s="209">
        <f>ROUND(I125*H125,2)</f>
        <v>0</v>
      </c>
      <c r="K125" s="205" t="s">
        <v>21</v>
      </c>
      <c r="L125" s="62"/>
      <c r="M125" s="210" t="s">
        <v>21</v>
      </c>
      <c r="N125" s="211" t="s">
        <v>43</v>
      </c>
      <c r="O125" s="43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25" t="s">
        <v>153</v>
      </c>
      <c r="AT125" s="25" t="s">
        <v>149</v>
      </c>
      <c r="AU125" s="25" t="s">
        <v>81</v>
      </c>
      <c r="AY125" s="25" t="s">
        <v>146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25" t="s">
        <v>79</v>
      </c>
      <c r="BK125" s="214">
        <f>ROUND(I125*H125,2)</f>
        <v>0</v>
      </c>
      <c r="BL125" s="25" t="s">
        <v>153</v>
      </c>
      <c r="BM125" s="25" t="s">
        <v>249</v>
      </c>
    </row>
    <row r="126" spans="2:65" s="1" customFormat="1" ht="22.5" customHeight="1">
      <c r="B126" s="42"/>
      <c r="C126" s="203" t="s">
        <v>9</v>
      </c>
      <c r="D126" s="203" t="s">
        <v>149</v>
      </c>
      <c r="E126" s="204" t="s">
        <v>250</v>
      </c>
      <c r="F126" s="205" t="s">
        <v>251</v>
      </c>
      <c r="G126" s="206" t="s">
        <v>152</v>
      </c>
      <c r="H126" s="207">
        <v>1</v>
      </c>
      <c r="I126" s="208"/>
      <c r="J126" s="209">
        <f>ROUND(I126*H126,2)</f>
        <v>0</v>
      </c>
      <c r="K126" s="205" t="s">
        <v>21</v>
      </c>
      <c r="L126" s="62"/>
      <c r="M126" s="210" t="s">
        <v>21</v>
      </c>
      <c r="N126" s="211" t="s">
        <v>43</v>
      </c>
      <c r="O126" s="43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25" t="s">
        <v>153</v>
      </c>
      <c r="AT126" s="25" t="s">
        <v>149</v>
      </c>
      <c r="AU126" s="25" t="s">
        <v>81</v>
      </c>
      <c r="AY126" s="25" t="s">
        <v>146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25" t="s">
        <v>79</v>
      </c>
      <c r="BK126" s="214">
        <f>ROUND(I126*H126,2)</f>
        <v>0</v>
      </c>
      <c r="BL126" s="25" t="s">
        <v>153</v>
      </c>
      <c r="BM126" s="25" t="s">
        <v>252</v>
      </c>
    </row>
    <row r="127" spans="2:65" s="12" customFormat="1" ht="27">
      <c r="B127" s="218"/>
      <c r="C127" s="219"/>
      <c r="D127" s="220" t="s">
        <v>160</v>
      </c>
      <c r="E127" s="221" t="s">
        <v>21</v>
      </c>
      <c r="F127" s="222" t="s">
        <v>253</v>
      </c>
      <c r="G127" s="219"/>
      <c r="H127" s="223" t="s">
        <v>21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160</v>
      </c>
      <c r="AU127" s="229" t="s">
        <v>81</v>
      </c>
      <c r="AV127" s="12" t="s">
        <v>79</v>
      </c>
      <c r="AW127" s="12" t="s">
        <v>35</v>
      </c>
      <c r="AX127" s="12" t="s">
        <v>72</v>
      </c>
      <c r="AY127" s="229" t="s">
        <v>146</v>
      </c>
    </row>
    <row r="128" spans="2:65" s="12" customFormat="1" ht="27">
      <c r="B128" s="218"/>
      <c r="C128" s="219"/>
      <c r="D128" s="220" t="s">
        <v>160</v>
      </c>
      <c r="E128" s="221" t="s">
        <v>21</v>
      </c>
      <c r="F128" s="222" t="s">
        <v>254</v>
      </c>
      <c r="G128" s="219"/>
      <c r="H128" s="223" t="s">
        <v>21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160</v>
      </c>
      <c r="AU128" s="229" t="s">
        <v>81</v>
      </c>
      <c r="AV128" s="12" t="s">
        <v>79</v>
      </c>
      <c r="AW128" s="12" t="s">
        <v>35</v>
      </c>
      <c r="AX128" s="12" t="s">
        <v>72</v>
      </c>
      <c r="AY128" s="229" t="s">
        <v>146</v>
      </c>
    </row>
    <row r="129" spans="2:65" s="12" customFormat="1" ht="27">
      <c r="B129" s="218"/>
      <c r="C129" s="219"/>
      <c r="D129" s="220" t="s">
        <v>160</v>
      </c>
      <c r="E129" s="221" t="s">
        <v>21</v>
      </c>
      <c r="F129" s="222" t="s">
        <v>255</v>
      </c>
      <c r="G129" s="219"/>
      <c r="H129" s="223" t="s">
        <v>21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160</v>
      </c>
      <c r="AU129" s="229" t="s">
        <v>81</v>
      </c>
      <c r="AV129" s="12" t="s">
        <v>79</v>
      </c>
      <c r="AW129" s="12" t="s">
        <v>35</v>
      </c>
      <c r="AX129" s="12" t="s">
        <v>72</v>
      </c>
      <c r="AY129" s="229" t="s">
        <v>146</v>
      </c>
    </row>
    <row r="130" spans="2:65" s="12" customFormat="1" ht="13.5">
      <c r="B130" s="218"/>
      <c r="C130" s="219"/>
      <c r="D130" s="220" t="s">
        <v>160</v>
      </c>
      <c r="E130" s="221" t="s">
        <v>21</v>
      </c>
      <c r="F130" s="222" t="s">
        <v>237</v>
      </c>
      <c r="G130" s="219"/>
      <c r="H130" s="223" t="s">
        <v>21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160</v>
      </c>
      <c r="AU130" s="229" t="s">
        <v>81</v>
      </c>
      <c r="AV130" s="12" t="s">
        <v>79</v>
      </c>
      <c r="AW130" s="12" t="s">
        <v>35</v>
      </c>
      <c r="AX130" s="12" t="s">
        <v>72</v>
      </c>
      <c r="AY130" s="229" t="s">
        <v>146</v>
      </c>
    </row>
    <row r="131" spans="2:65" s="13" customFormat="1" ht="13.5">
      <c r="B131" s="230"/>
      <c r="C131" s="231"/>
      <c r="D131" s="220" t="s">
        <v>160</v>
      </c>
      <c r="E131" s="232" t="s">
        <v>21</v>
      </c>
      <c r="F131" s="233" t="s">
        <v>170</v>
      </c>
      <c r="G131" s="231"/>
      <c r="H131" s="234">
        <v>1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160</v>
      </c>
      <c r="AU131" s="240" t="s">
        <v>81</v>
      </c>
      <c r="AV131" s="13" t="s">
        <v>81</v>
      </c>
      <c r="AW131" s="13" t="s">
        <v>35</v>
      </c>
      <c r="AX131" s="13" t="s">
        <v>72</v>
      </c>
      <c r="AY131" s="240" t="s">
        <v>146</v>
      </c>
    </row>
    <row r="132" spans="2:65" s="14" customFormat="1" ht="13.5">
      <c r="B132" s="241"/>
      <c r="C132" s="242"/>
      <c r="D132" s="215" t="s">
        <v>160</v>
      </c>
      <c r="E132" s="243" t="s">
        <v>21</v>
      </c>
      <c r="F132" s="244" t="s">
        <v>171</v>
      </c>
      <c r="G132" s="242"/>
      <c r="H132" s="245">
        <v>1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AT132" s="251" t="s">
        <v>160</v>
      </c>
      <c r="AU132" s="251" t="s">
        <v>81</v>
      </c>
      <c r="AV132" s="14" t="s">
        <v>153</v>
      </c>
      <c r="AW132" s="14" t="s">
        <v>35</v>
      </c>
      <c r="AX132" s="14" t="s">
        <v>79</v>
      </c>
      <c r="AY132" s="251" t="s">
        <v>146</v>
      </c>
    </row>
    <row r="133" spans="2:65" s="1" customFormat="1" ht="31.5" customHeight="1">
      <c r="B133" s="42"/>
      <c r="C133" s="203" t="s">
        <v>256</v>
      </c>
      <c r="D133" s="203" t="s">
        <v>149</v>
      </c>
      <c r="E133" s="204" t="s">
        <v>257</v>
      </c>
      <c r="F133" s="205" t="s">
        <v>258</v>
      </c>
      <c r="G133" s="206" t="s">
        <v>152</v>
      </c>
      <c r="H133" s="207">
        <v>1</v>
      </c>
      <c r="I133" s="208"/>
      <c r="J133" s="209">
        <f>ROUND(I133*H133,2)</f>
        <v>0</v>
      </c>
      <c r="K133" s="205" t="s">
        <v>21</v>
      </c>
      <c r="L133" s="62"/>
      <c r="M133" s="210" t="s">
        <v>21</v>
      </c>
      <c r="N133" s="253" t="s">
        <v>43</v>
      </c>
      <c r="O133" s="254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AR133" s="25" t="s">
        <v>153</v>
      </c>
      <c r="AT133" s="25" t="s">
        <v>149</v>
      </c>
      <c r="AU133" s="25" t="s">
        <v>81</v>
      </c>
      <c r="AY133" s="25" t="s">
        <v>146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25" t="s">
        <v>79</v>
      </c>
      <c r="BK133" s="214">
        <f>ROUND(I133*H133,2)</f>
        <v>0</v>
      </c>
      <c r="BL133" s="25" t="s">
        <v>153</v>
      </c>
      <c r="BM133" s="25" t="s">
        <v>259</v>
      </c>
    </row>
    <row r="134" spans="2:65" s="1" customFormat="1" ht="6.95" customHeight="1">
      <c r="B134" s="57"/>
      <c r="C134" s="58"/>
      <c r="D134" s="58"/>
      <c r="E134" s="58"/>
      <c r="F134" s="58"/>
      <c r="G134" s="58"/>
      <c r="H134" s="58"/>
      <c r="I134" s="149"/>
      <c r="J134" s="58"/>
      <c r="K134" s="58"/>
      <c r="L134" s="62"/>
    </row>
  </sheetData>
  <sheetProtection algorithmName="SHA-512" hashValue="+J9agmSeKYCcQLrvUgLRiWts47Bn/wK1OV8phiOx0a5+TOemtUazQK9/KsRf9MOd70rTJYo0N9pcRWWDs4BZew==" saltValue="oyfhkqSHcUjWtbuiKdEKMA==" spinCount="100000" sheet="1" objects="1" scenarios="1" formatCells="0" formatColumns="0" formatRows="0" sort="0" autoFilter="0"/>
  <autoFilter ref="C78:K133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6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85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1:70" ht="36.950000000000003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1:70" s="1" customFormat="1">
      <c r="B8" s="42"/>
      <c r="C8" s="43"/>
      <c r="D8" s="38" t="s">
        <v>120</v>
      </c>
      <c r="E8" s="43"/>
      <c r="F8" s="43"/>
      <c r="G8" s="43"/>
      <c r="H8" s="43"/>
      <c r="I8" s="128"/>
      <c r="J8" s="43"/>
      <c r="K8" s="46"/>
    </row>
    <row r="9" spans="1:70" s="1" customFormat="1" ht="36.950000000000003" customHeight="1">
      <c r="B9" s="42"/>
      <c r="C9" s="43"/>
      <c r="D9" s="43"/>
      <c r="E9" s="410" t="s">
        <v>260</v>
      </c>
      <c r="F9" s="411"/>
      <c r="G9" s="411"/>
      <c r="H9" s="411"/>
      <c r="I9" s="128"/>
      <c r="J9" s="43"/>
      <c r="K9" s="46"/>
    </row>
    <row r="10" spans="1:70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5. 12. 2017</v>
      </c>
      <c r="K12" s="46"/>
    </row>
    <row r="13" spans="1:70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1:70" s="1" customFormat="1" ht="18" customHeight="1">
      <c r="B15" s="42"/>
      <c r="C15" s="43"/>
      <c r="D15" s="43"/>
      <c r="E15" s="36" t="s">
        <v>29</v>
      </c>
      <c r="F15" s="43"/>
      <c r="G15" s="43"/>
      <c r="H15" s="43"/>
      <c r="I15" s="129" t="s">
        <v>30</v>
      </c>
      <c r="J15" s="36" t="s">
        <v>21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31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30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33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34</v>
      </c>
      <c r="F21" s="43"/>
      <c r="G21" s="43"/>
      <c r="H21" s="43"/>
      <c r="I21" s="129" t="s">
        <v>30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36</v>
      </c>
      <c r="E23" s="43"/>
      <c r="F23" s="43"/>
      <c r="G23" s="43"/>
      <c r="H23" s="43"/>
      <c r="I23" s="128"/>
      <c r="J23" s="43"/>
      <c r="K23" s="46"/>
    </row>
    <row r="24" spans="2:11" s="7" customFormat="1" ht="77.25" customHeight="1">
      <c r="B24" s="131"/>
      <c r="C24" s="132"/>
      <c r="D24" s="132"/>
      <c r="E24" s="373" t="s">
        <v>37</v>
      </c>
      <c r="F24" s="373"/>
      <c r="G24" s="373"/>
      <c r="H24" s="373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38</v>
      </c>
      <c r="E27" s="43"/>
      <c r="F27" s="43"/>
      <c r="G27" s="43"/>
      <c r="H27" s="43"/>
      <c r="I27" s="128"/>
      <c r="J27" s="138">
        <f>ROUND(J109,2)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40</v>
      </c>
      <c r="G29" s="43"/>
      <c r="H29" s="43"/>
      <c r="I29" s="139" t="s">
        <v>39</v>
      </c>
      <c r="J29" s="47" t="s">
        <v>41</v>
      </c>
      <c r="K29" s="46"/>
    </row>
    <row r="30" spans="2:11" s="1" customFormat="1" ht="14.45" customHeight="1">
      <c r="B30" s="42"/>
      <c r="C30" s="43"/>
      <c r="D30" s="50" t="s">
        <v>42</v>
      </c>
      <c r="E30" s="50" t="s">
        <v>43</v>
      </c>
      <c r="F30" s="140">
        <f>ROUND(SUM(BE109:BE1764), 2)</f>
        <v>0</v>
      </c>
      <c r="G30" s="43"/>
      <c r="H30" s="43"/>
      <c r="I30" s="141">
        <v>0.21</v>
      </c>
      <c r="J30" s="140">
        <f>ROUND(ROUND((SUM(BE109:BE1764)),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44</v>
      </c>
      <c r="F31" s="140">
        <f>ROUND(SUM(BF109:BF1764), 2)</f>
        <v>0</v>
      </c>
      <c r="G31" s="43"/>
      <c r="H31" s="43"/>
      <c r="I31" s="141">
        <v>0.15</v>
      </c>
      <c r="J31" s="140">
        <f>ROUND(ROUND((SUM(BF109:BF1764)),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45</v>
      </c>
      <c r="F32" s="140">
        <f>ROUND(SUM(BG109:BG1764),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46</v>
      </c>
      <c r="F33" s="140">
        <f>ROUND(SUM(BH109:BH1764),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47</v>
      </c>
      <c r="F34" s="140">
        <f>ROUND(SUM(BI109:BI1764),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48</v>
      </c>
      <c r="E36" s="80"/>
      <c r="F36" s="80"/>
      <c r="G36" s="144" t="s">
        <v>49</v>
      </c>
      <c r="H36" s="145" t="s">
        <v>50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0000000000003" customHeight="1">
      <c r="B42" s="42"/>
      <c r="C42" s="31" t="s">
        <v>122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08" t="str">
        <f>E7</f>
        <v>MULTIFUNKČNÍ PŘEDNÁŠKOVÉ PROSTORY V OBJEKTU E FF</v>
      </c>
      <c r="F45" s="409"/>
      <c r="G45" s="409"/>
      <c r="H45" s="409"/>
      <c r="I45" s="128"/>
      <c r="J45" s="43"/>
      <c r="K45" s="46"/>
    </row>
    <row r="46" spans="2:11" s="1" customFormat="1" ht="14.45" customHeight="1">
      <c r="B46" s="42"/>
      <c r="C46" s="38" t="s">
        <v>120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0" t="str">
        <f>E9</f>
        <v>D.1.1 - Architektonicko stavební řešení</v>
      </c>
      <c r="F47" s="411"/>
      <c r="G47" s="411"/>
      <c r="H47" s="411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>Ostrava</v>
      </c>
      <c r="G49" s="43"/>
      <c r="H49" s="43"/>
      <c r="I49" s="129" t="s">
        <v>25</v>
      </c>
      <c r="J49" s="130" t="str">
        <f>IF(J12="","",J12)</f>
        <v>5. 12. 2017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>
      <c r="B51" s="42"/>
      <c r="C51" s="38" t="s">
        <v>27</v>
      </c>
      <c r="D51" s="43"/>
      <c r="E51" s="43"/>
      <c r="F51" s="36" t="str">
        <f>E15</f>
        <v xml:space="preserve">Ostravská univerzita v Ostravě </v>
      </c>
      <c r="G51" s="43"/>
      <c r="H51" s="43"/>
      <c r="I51" s="129" t="s">
        <v>33</v>
      </c>
      <c r="J51" s="36" t="str">
        <f>E21</f>
        <v>MARPO s.r.o., Ostrava</v>
      </c>
      <c r="K51" s="46"/>
    </row>
    <row r="52" spans="2:47" s="1" customFormat="1" ht="14.45" customHeight="1">
      <c r="B52" s="42"/>
      <c r="C52" s="38" t="s">
        <v>31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123</v>
      </c>
      <c r="D54" s="142"/>
      <c r="E54" s="142"/>
      <c r="F54" s="142"/>
      <c r="G54" s="142"/>
      <c r="H54" s="142"/>
      <c r="I54" s="155"/>
      <c r="J54" s="156" t="s">
        <v>124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125</v>
      </c>
      <c r="D56" s="43"/>
      <c r="E56" s="43"/>
      <c r="F56" s="43"/>
      <c r="G56" s="43"/>
      <c r="H56" s="43"/>
      <c r="I56" s="128"/>
      <c r="J56" s="138">
        <f>J109</f>
        <v>0</v>
      </c>
      <c r="K56" s="46"/>
      <c r="AU56" s="25" t="s">
        <v>126</v>
      </c>
    </row>
    <row r="57" spans="2:47" s="8" customFormat="1" ht="24.95" customHeight="1">
      <c r="B57" s="159"/>
      <c r="C57" s="160"/>
      <c r="D57" s="161" t="s">
        <v>261</v>
      </c>
      <c r="E57" s="162"/>
      <c r="F57" s="162"/>
      <c r="G57" s="162"/>
      <c r="H57" s="162"/>
      <c r="I57" s="163"/>
      <c r="J57" s="164">
        <f>J110</f>
        <v>0</v>
      </c>
      <c r="K57" s="165"/>
    </row>
    <row r="58" spans="2:47" s="9" customFormat="1" ht="19.899999999999999" customHeight="1">
      <c r="B58" s="166"/>
      <c r="C58" s="167"/>
      <c r="D58" s="168" t="s">
        <v>262</v>
      </c>
      <c r="E58" s="169"/>
      <c r="F58" s="169"/>
      <c r="G58" s="169"/>
      <c r="H58" s="169"/>
      <c r="I58" s="170"/>
      <c r="J58" s="171">
        <f>J111</f>
        <v>0</v>
      </c>
      <c r="K58" s="172"/>
    </row>
    <row r="59" spans="2:47" s="9" customFormat="1" ht="19.899999999999999" customHeight="1">
      <c r="B59" s="166"/>
      <c r="C59" s="167"/>
      <c r="D59" s="168" t="s">
        <v>263</v>
      </c>
      <c r="E59" s="169"/>
      <c r="F59" s="169"/>
      <c r="G59" s="169"/>
      <c r="H59" s="169"/>
      <c r="I59" s="170"/>
      <c r="J59" s="171">
        <f>J161</f>
        <v>0</v>
      </c>
      <c r="K59" s="172"/>
    </row>
    <row r="60" spans="2:47" s="9" customFormat="1" ht="19.899999999999999" customHeight="1">
      <c r="B60" s="166"/>
      <c r="C60" s="167"/>
      <c r="D60" s="168" t="s">
        <v>264</v>
      </c>
      <c r="E60" s="169"/>
      <c r="F60" s="169"/>
      <c r="G60" s="169"/>
      <c r="H60" s="169"/>
      <c r="I60" s="170"/>
      <c r="J60" s="171">
        <f>J222</f>
        <v>0</v>
      </c>
      <c r="K60" s="172"/>
    </row>
    <row r="61" spans="2:47" s="9" customFormat="1" ht="19.899999999999999" customHeight="1">
      <c r="B61" s="166"/>
      <c r="C61" s="167"/>
      <c r="D61" s="168" t="s">
        <v>265</v>
      </c>
      <c r="E61" s="169"/>
      <c r="F61" s="169"/>
      <c r="G61" s="169"/>
      <c r="H61" s="169"/>
      <c r="I61" s="170"/>
      <c r="J61" s="171">
        <f>J256</f>
        <v>0</v>
      </c>
      <c r="K61" s="172"/>
    </row>
    <row r="62" spans="2:47" s="9" customFormat="1" ht="19.899999999999999" customHeight="1">
      <c r="B62" s="166"/>
      <c r="C62" s="167"/>
      <c r="D62" s="168" t="s">
        <v>266</v>
      </c>
      <c r="E62" s="169"/>
      <c r="F62" s="169"/>
      <c r="G62" s="169"/>
      <c r="H62" s="169"/>
      <c r="I62" s="170"/>
      <c r="J62" s="171">
        <f>J303</f>
        <v>0</v>
      </c>
      <c r="K62" s="172"/>
    </row>
    <row r="63" spans="2:47" s="9" customFormat="1" ht="19.899999999999999" customHeight="1">
      <c r="B63" s="166"/>
      <c r="C63" s="167"/>
      <c r="D63" s="168" t="s">
        <v>267</v>
      </c>
      <c r="E63" s="169"/>
      <c r="F63" s="169"/>
      <c r="G63" s="169"/>
      <c r="H63" s="169"/>
      <c r="I63" s="170"/>
      <c r="J63" s="171">
        <f>J322</f>
        <v>0</v>
      </c>
      <c r="K63" s="172"/>
    </row>
    <row r="64" spans="2:47" s="9" customFormat="1" ht="19.899999999999999" customHeight="1">
      <c r="B64" s="166"/>
      <c r="C64" s="167"/>
      <c r="D64" s="168" t="s">
        <v>268</v>
      </c>
      <c r="E64" s="169"/>
      <c r="F64" s="169"/>
      <c r="G64" s="169"/>
      <c r="H64" s="169"/>
      <c r="I64" s="170"/>
      <c r="J64" s="171">
        <f>J431</f>
        <v>0</v>
      </c>
      <c r="K64" s="172"/>
    </row>
    <row r="65" spans="2:11" s="9" customFormat="1" ht="14.85" customHeight="1">
      <c r="B65" s="166"/>
      <c r="C65" s="167"/>
      <c r="D65" s="168" t="s">
        <v>269</v>
      </c>
      <c r="E65" s="169"/>
      <c r="F65" s="169"/>
      <c r="G65" s="169"/>
      <c r="H65" s="169"/>
      <c r="I65" s="170"/>
      <c r="J65" s="171">
        <f>J583</f>
        <v>0</v>
      </c>
      <c r="K65" s="172"/>
    </row>
    <row r="66" spans="2:11" s="9" customFormat="1" ht="19.899999999999999" customHeight="1">
      <c r="B66" s="166"/>
      <c r="C66" s="167"/>
      <c r="D66" s="168" t="s">
        <v>270</v>
      </c>
      <c r="E66" s="169"/>
      <c r="F66" s="169"/>
      <c r="G66" s="169"/>
      <c r="H66" s="169"/>
      <c r="I66" s="170"/>
      <c r="J66" s="171">
        <f>J623</f>
        <v>0</v>
      </c>
      <c r="K66" s="172"/>
    </row>
    <row r="67" spans="2:11" s="8" customFormat="1" ht="24.95" customHeight="1">
      <c r="B67" s="159"/>
      <c r="C67" s="160"/>
      <c r="D67" s="161" t="s">
        <v>271</v>
      </c>
      <c r="E67" s="162"/>
      <c r="F67" s="162"/>
      <c r="G67" s="162"/>
      <c r="H67" s="162"/>
      <c r="I67" s="163"/>
      <c r="J67" s="164">
        <f>J635</f>
        <v>0</v>
      </c>
      <c r="K67" s="165"/>
    </row>
    <row r="68" spans="2:11" s="9" customFormat="1" ht="19.899999999999999" customHeight="1">
      <c r="B68" s="166"/>
      <c r="C68" s="167"/>
      <c r="D68" s="168" t="s">
        <v>272</v>
      </c>
      <c r="E68" s="169"/>
      <c r="F68" s="169"/>
      <c r="G68" s="169"/>
      <c r="H68" s="169"/>
      <c r="I68" s="170"/>
      <c r="J68" s="171">
        <f>J636</f>
        <v>0</v>
      </c>
      <c r="K68" s="172"/>
    </row>
    <row r="69" spans="2:11" s="9" customFormat="1" ht="19.899999999999999" customHeight="1">
      <c r="B69" s="166"/>
      <c r="C69" s="167"/>
      <c r="D69" s="168" t="s">
        <v>273</v>
      </c>
      <c r="E69" s="169"/>
      <c r="F69" s="169"/>
      <c r="G69" s="169"/>
      <c r="H69" s="169"/>
      <c r="I69" s="170"/>
      <c r="J69" s="171">
        <f>J650</f>
        <v>0</v>
      </c>
      <c r="K69" s="172"/>
    </row>
    <row r="70" spans="2:11" s="9" customFormat="1" ht="19.899999999999999" customHeight="1">
      <c r="B70" s="166"/>
      <c r="C70" s="167"/>
      <c r="D70" s="168" t="s">
        <v>274</v>
      </c>
      <c r="E70" s="169"/>
      <c r="F70" s="169"/>
      <c r="G70" s="169"/>
      <c r="H70" s="169"/>
      <c r="I70" s="170"/>
      <c r="J70" s="171">
        <f>J666</f>
        <v>0</v>
      </c>
      <c r="K70" s="172"/>
    </row>
    <row r="71" spans="2:11" s="9" customFormat="1" ht="19.899999999999999" customHeight="1">
      <c r="B71" s="166"/>
      <c r="C71" s="167"/>
      <c r="D71" s="168" t="s">
        <v>275</v>
      </c>
      <c r="E71" s="169"/>
      <c r="F71" s="169"/>
      <c r="G71" s="169"/>
      <c r="H71" s="169"/>
      <c r="I71" s="170"/>
      <c r="J71" s="171">
        <f>J754</f>
        <v>0</v>
      </c>
      <c r="K71" s="172"/>
    </row>
    <row r="72" spans="2:11" s="9" customFormat="1" ht="19.899999999999999" customHeight="1">
      <c r="B72" s="166"/>
      <c r="C72" s="167"/>
      <c r="D72" s="168" t="s">
        <v>276</v>
      </c>
      <c r="E72" s="169"/>
      <c r="F72" s="169"/>
      <c r="G72" s="169"/>
      <c r="H72" s="169"/>
      <c r="I72" s="170"/>
      <c r="J72" s="171">
        <f>J780</f>
        <v>0</v>
      </c>
      <c r="K72" s="172"/>
    </row>
    <row r="73" spans="2:11" s="9" customFormat="1" ht="19.899999999999999" customHeight="1">
      <c r="B73" s="166"/>
      <c r="C73" s="167"/>
      <c r="D73" s="168" t="s">
        <v>277</v>
      </c>
      <c r="E73" s="169"/>
      <c r="F73" s="169"/>
      <c r="G73" s="169"/>
      <c r="H73" s="169"/>
      <c r="I73" s="170"/>
      <c r="J73" s="171">
        <f>J896</f>
        <v>0</v>
      </c>
      <c r="K73" s="172"/>
    </row>
    <row r="74" spans="2:11" s="9" customFormat="1" ht="19.899999999999999" customHeight="1">
      <c r="B74" s="166"/>
      <c r="C74" s="167"/>
      <c r="D74" s="168" t="s">
        <v>278</v>
      </c>
      <c r="E74" s="169"/>
      <c r="F74" s="169"/>
      <c r="G74" s="169"/>
      <c r="H74" s="169"/>
      <c r="I74" s="170"/>
      <c r="J74" s="171">
        <f>J1010</f>
        <v>0</v>
      </c>
      <c r="K74" s="172"/>
    </row>
    <row r="75" spans="2:11" s="9" customFormat="1" ht="19.899999999999999" customHeight="1">
      <c r="B75" s="166"/>
      <c r="C75" s="167"/>
      <c r="D75" s="168" t="s">
        <v>279</v>
      </c>
      <c r="E75" s="169"/>
      <c r="F75" s="169"/>
      <c r="G75" s="169"/>
      <c r="H75" s="169"/>
      <c r="I75" s="170"/>
      <c r="J75" s="171">
        <f>J1063</f>
        <v>0</v>
      </c>
      <c r="K75" s="172"/>
    </row>
    <row r="76" spans="2:11" s="9" customFormat="1" ht="19.899999999999999" customHeight="1">
      <c r="B76" s="166"/>
      <c r="C76" s="167"/>
      <c r="D76" s="168" t="s">
        <v>280</v>
      </c>
      <c r="E76" s="169"/>
      <c r="F76" s="169"/>
      <c r="G76" s="169"/>
      <c r="H76" s="169"/>
      <c r="I76" s="170"/>
      <c r="J76" s="171">
        <f>J1291</f>
        <v>0</v>
      </c>
      <c r="K76" s="172"/>
    </row>
    <row r="77" spans="2:11" s="9" customFormat="1" ht="19.899999999999999" customHeight="1">
      <c r="B77" s="166"/>
      <c r="C77" s="167"/>
      <c r="D77" s="168" t="s">
        <v>281</v>
      </c>
      <c r="E77" s="169"/>
      <c r="F77" s="169"/>
      <c r="G77" s="169"/>
      <c r="H77" s="169"/>
      <c r="I77" s="170"/>
      <c r="J77" s="171">
        <f>J1596</f>
        <v>0</v>
      </c>
      <c r="K77" s="172"/>
    </row>
    <row r="78" spans="2:11" s="9" customFormat="1" ht="19.899999999999999" customHeight="1">
      <c r="B78" s="166"/>
      <c r="C78" s="167"/>
      <c r="D78" s="168" t="s">
        <v>282</v>
      </c>
      <c r="E78" s="169"/>
      <c r="F78" s="169"/>
      <c r="G78" s="169"/>
      <c r="H78" s="169"/>
      <c r="I78" s="170"/>
      <c r="J78" s="171">
        <f>J1608</f>
        <v>0</v>
      </c>
      <c r="K78" s="172"/>
    </row>
    <row r="79" spans="2:11" s="9" customFormat="1" ht="19.899999999999999" customHeight="1">
      <c r="B79" s="166"/>
      <c r="C79" s="167"/>
      <c r="D79" s="168" t="s">
        <v>283</v>
      </c>
      <c r="E79" s="169"/>
      <c r="F79" s="169"/>
      <c r="G79" s="169"/>
      <c r="H79" s="169"/>
      <c r="I79" s="170"/>
      <c r="J79" s="171">
        <f>J1642</f>
        <v>0</v>
      </c>
      <c r="K79" s="172"/>
    </row>
    <row r="80" spans="2:11" s="9" customFormat="1" ht="19.899999999999999" customHeight="1">
      <c r="B80" s="166"/>
      <c r="C80" s="167"/>
      <c r="D80" s="168" t="s">
        <v>284</v>
      </c>
      <c r="E80" s="169"/>
      <c r="F80" s="169"/>
      <c r="G80" s="169"/>
      <c r="H80" s="169"/>
      <c r="I80" s="170"/>
      <c r="J80" s="171">
        <f>J1655</f>
        <v>0</v>
      </c>
      <c r="K80" s="172"/>
    </row>
    <row r="81" spans="2:12" s="9" customFormat="1" ht="19.899999999999999" customHeight="1">
      <c r="B81" s="166"/>
      <c r="C81" s="167"/>
      <c r="D81" s="168" t="s">
        <v>285</v>
      </c>
      <c r="E81" s="169"/>
      <c r="F81" s="169"/>
      <c r="G81" s="169"/>
      <c r="H81" s="169"/>
      <c r="I81" s="170"/>
      <c r="J81" s="171">
        <f>J1696</f>
        <v>0</v>
      </c>
      <c r="K81" s="172"/>
    </row>
    <row r="82" spans="2:12" s="9" customFormat="1" ht="19.899999999999999" customHeight="1">
      <c r="B82" s="166"/>
      <c r="C82" s="167"/>
      <c r="D82" s="168" t="s">
        <v>286</v>
      </c>
      <c r="E82" s="169"/>
      <c r="F82" s="169"/>
      <c r="G82" s="169"/>
      <c r="H82" s="169"/>
      <c r="I82" s="170"/>
      <c r="J82" s="171">
        <f>J1707</f>
        <v>0</v>
      </c>
      <c r="K82" s="172"/>
    </row>
    <row r="83" spans="2:12" s="9" customFormat="1" ht="19.899999999999999" customHeight="1">
      <c r="B83" s="166"/>
      <c r="C83" s="167"/>
      <c r="D83" s="168" t="s">
        <v>287</v>
      </c>
      <c r="E83" s="169"/>
      <c r="F83" s="169"/>
      <c r="G83" s="169"/>
      <c r="H83" s="169"/>
      <c r="I83" s="170"/>
      <c r="J83" s="171">
        <f>J1721</f>
        <v>0</v>
      </c>
      <c r="K83" s="172"/>
    </row>
    <row r="84" spans="2:12" s="9" customFormat="1" ht="19.899999999999999" customHeight="1">
      <c r="B84" s="166"/>
      <c r="C84" s="167"/>
      <c r="D84" s="168" t="s">
        <v>288</v>
      </c>
      <c r="E84" s="169"/>
      <c r="F84" s="169"/>
      <c r="G84" s="169"/>
      <c r="H84" s="169"/>
      <c r="I84" s="170"/>
      <c r="J84" s="171">
        <f>J1726</f>
        <v>0</v>
      </c>
      <c r="K84" s="172"/>
    </row>
    <row r="85" spans="2:12" s="8" customFormat="1" ht="24.95" customHeight="1">
      <c r="B85" s="159"/>
      <c r="C85" s="160"/>
      <c r="D85" s="161" t="s">
        <v>289</v>
      </c>
      <c r="E85" s="162"/>
      <c r="F85" s="162"/>
      <c r="G85" s="162"/>
      <c r="H85" s="162"/>
      <c r="I85" s="163"/>
      <c r="J85" s="164">
        <f>J1729</f>
        <v>0</v>
      </c>
      <c r="K85" s="165"/>
    </row>
    <row r="86" spans="2:12" s="9" customFormat="1" ht="19.899999999999999" customHeight="1">
      <c r="B86" s="166"/>
      <c r="C86" s="167"/>
      <c r="D86" s="168" t="s">
        <v>290</v>
      </c>
      <c r="E86" s="169"/>
      <c r="F86" s="169"/>
      <c r="G86" s="169"/>
      <c r="H86" s="169"/>
      <c r="I86" s="170"/>
      <c r="J86" s="171">
        <f>J1730</f>
        <v>0</v>
      </c>
      <c r="K86" s="172"/>
    </row>
    <row r="87" spans="2:12" s="8" customFormat="1" ht="24.95" customHeight="1">
      <c r="B87" s="159"/>
      <c r="C87" s="160"/>
      <c r="D87" s="161" t="s">
        <v>291</v>
      </c>
      <c r="E87" s="162"/>
      <c r="F87" s="162"/>
      <c r="G87" s="162"/>
      <c r="H87" s="162"/>
      <c r="I87" s="163"/>
      <c r="J87" s="164">
        <f>J1736</f>
        <v>0</v>
      </c>
      <c r="K87" s="165"/>
    </row>
    <row r="88" spans="2:12" s="8" customFormat="1" ht="24.95" customHeight="1">
      <c r="B88" s="159"/>
      <c r="C88" s="160"/>
      <c r="D88" s="161" t="s">
        <v>292</v>
      </c>
      <c r="E88" s="162"/>
      <c r="F88" s="162"/>
      <c r="G88" s="162"/>
      <c r="H88" s="162"/>
      <c r="I88" s="163"/>
      <c r="J88" s="164">
        <f>J1740</f>
        <v>0</v>
      </c>
      <c r="K88" s="165"/>
    </row>
    <row r="89" spans="2:12" s="9" customFormat="1" ht="19.899999999999999" customHeight="1">
      <c r="B89" s="166"/>
      <c r="C89" s="167"/>
      <c r="D89" s="168" t="s">
        <v>293</v>
      </c>
      <c r="E89" s="169"/>
      <c r="F89" s="169"/>
      <c r="G89" s="169"/>
      <c r="H89" s="169"/>
      <c r="I89" s="170"/>
      <c r="J89" s="171">
        <f>J1741</f>
        <v>0</v>
      </c>
      <c r="K89" s="172"/>
    </row>
    <row r="90" spans="2:12" s="1" customFormat="1" ht="21.75" customHeight="1">
      <c r="B90" s="42"/>
      <c r="C90" s="43"/>
      <c r="D90" s="43"/>
      <c r="E90" s="43"/>
      <c r="F90" s="43"/>
      <c r="G90" s="43"/>
      <c r="H90" s="43"/>
      <c r="I90" s="128"/>
      <c r="J90" s="43"/>
      <c r="K90" s="46"/>
    </row>
    <row r="91" spans="2:12" s="1" customFormat="1" ht="6.95" customHeight="1">
      <c r="B91" s="57"/>
      <c r="C91" s="58"/>
      <c r="D91" s="58"/>
      <c r="E91" s="58"/>
      <c r="F91" s="58"/>
      <c r="G91" s="58"/>
      <c r="H91" s="58"/>
      <c r="I91" s="149"/>
      <c r="J91" s="58"/>
      <c r="K91" s="59"/>
    </row>
    <row r="95" spans="2:12" s="1" customFormat="1" ht="6.95" customHeight="1">
      <c r="B95" s="60"/>
      <c r="C95" s="61"/>
      <c r="D95" s="61"/>
      <c r="E95" s="61"/>
      <c r="F95" s="61"/>
      <c r="G95" s="61"/>
      <c r="H95" s="61"/>
      <c r="I95" s="152"/>
      <c r="J95" s="61"/>
      <c r="K95" s="61"/>
      <c r="L95" s="62"/>
    </row>
    <row r="96" spans="2:12" s="1" customFormat="1" ht="36.950000000000003" customHeight="1">
      <c r="B96" s="42"/>
      <c r="C96" s="63" t="s">
        <v>130</v>
      </c>
      <c r="D96" s="64"/>
      <c r="E96" s="64"/>
      <c r="F96" s="64"/>
      <c r="G96" s="64"/>
      <c r="H96" s="64"/>
      <c r="I96" s="173"/>
      <c r="J96" s="64"/>
      <c r="K96" s="64"/>
      <c r="L96" s="62"/>
    </row>
    <row r="97" spans="2:65" s="1" customFormat="1" ht="6.95" customHeight="1">
      <c r="B97" s="42"/>
      <c r="C97" s="64"/>
      <c r="D97" s="64"/>
      <c r="E97" s="64"/>
      <c r="F97" s="64"/>
      <c r="G97" s="64"/>
      <c r="H97" s="64"/>
      <c r="I97" s="173"/>
      <c r="J97" s="64"/>
      <c r="K97" s="64"/>
      <c r="L97" s="62"/>
    </row>
    <row r="98" spans="2:65" s="1" customFormat="1" ht="14.45" customHeight="1">
      <c r="B98" s="42"/>
      <c r="C98" s="66" t="s">
        <v>18</v>
      </c>
      <c r="D98" s="64"/>
      <c r="E98" s="64"/>
      <c r="F98" s="64"/>
      <c r="G98" s="64"/>
      <c r="H98" s="64"/>
      <c r="I98" s="173"/>
      <c r="J98" s="64"/>
      <c r="K98" s="64"/>
      <c r="L98" s="62"/>
    </row>
    <row r="99" spans="2:65" s="1" customFormat="1" ht="22.5" customHeight="1">
      <c r="B99" s="42"/>
      <c r="C99" s="64"/>
      <c r="D99" s="64"/>
      <c r="E99" s="412" t="str">
        <f>E7</f>
        <v>MULTIFUNKČNÍ PŘEDNÁŠKOVÉ PROSTORY V OBJEKTU E FF</v>
      </c>
      <c r="F99" s="413"/>
      <c r="G99" s="413"/>
      <c r="H99" s="413"/>
      <c r="I99" s="173"/>
      <c r="J99" s="64"/>
      <c r="K99" s="64"/>
      <c r="L99" s="62"/>
    </row>
    <row r="100" spans="2:65" s="1" customFormat="1" ht="14.45" customHeight="1">
      <c r="B100" s="42"/>
      <c r="C100" s="66" t="s">
        <v>120</v>
      </c>
      <c r="D100" s="64"/>
      <c r="E100" s="64"/>
      <c r="F100" s="64"/>
      <c r="G100" s="64"/>
      <c r="H100" s="64"/>
      <c r="I100" s="173"/>
      <c r="J100" s="64"/>
      <c r="K100" s="64"/>
      <c r="L100" s="62"/>
    </row>
    <row r="101" spans="2:65" s="1" customFormat="1" ht="23.25" customHeight="1">
      <c r="B101" s="42"/>
      <c r="C101" s="64"/>
      <c r="D101" s="64"/>
      <c r="E101" s="384" t="str">
        <f>E9</f>
        <v>D.1.1 - Architektonicko stavební řešení</v>
      </c>
      <c r="F101" s="414"/>
      <c r="G101" s="414"/>
      <c r="H101" s="414"/>
      <c r="I101" s="173"/>
      <c r="J101" s="64"/>
      <c r="K101" s="64"/>
      <c r="L101" s="62"/>
    </row>
    <row r="102" spans="2:65" s="1" customFormat="1" ht="6.95" customHeight="1">
      <c r="B102" s="42"/>
      <c r="C102" s="64"/>
      <c r="D102" s="64"/>
      <c r="E102" s="64"/>
      <c r="F102" s="64"/>
      <c r="G102" s="64"/>
      <c r="H102" s="64"/>
      <c r="I102" s="173"/>
      <c r="J102" s="64"/>
      <c r="K102" s="64"/>
      <c r="L102" s="62"/>
    </row>
    <row r="103" spans="2:65" s="1" customFormat="1" ht="18" customHeight="1">
      <c r="B103" s="42"/>
      <c r="C103" s="66" t="s">
        <v>23</v>
      </c>
      <c r="D103" s="64"/>
      <c r="E103" s="64"/>
      <c r="F103" s="174" t="str">
        <f>F12</f>
        <v>Ostrava</v>
      </c>
      <c r="G103" s="64"/>
      <c r="H103" s="64"/>
      <c r="I103" s="175" t="s">
        <v>25</v>
      </c>
      <c r="J103" s="74" t="str">
        <f>IF(J12="","",J12)</f>
        <v>5. 12. 2017</v>
      </c>
      <c r="K103" s="64"/>
      <c r="L103" s="62"/>
    </row>
    <row r="104" spans="2:65" s="1" customFormat="1" ht="6.95" customHeight="1">
      <c r="B104" s="42"/>
      <c r="C104" s="64"/>
      <c r="D104" s="64"/>
      <c r="E104" s="64"/>
      <c r="F104" s="64"/>
      <c r="G104" s="64"/>
      <c r="H104" s="64"/>
      <c r="I104" s="173"/>
      <c r="J104" s="64"/>
      <c r="K104" s="64"/>
      <c r="L104" s="62"/>
    </row>
    <row r="105" spans="2:65" s="1" customFormat="1">
      <c r="B105" s="42"/>
      <c r="C105" s="66" t="s">
        <v>27</v>
      </c>
      <c r="D105" s="64"/>
      <c r="E105" s="64"/>
      <c r="F105" s="174" t="str">
        <f>E15</f>
        <v xml:space="preserve">Ostravská univerzita v Ostravě </v>
      </c>
      <c r="G105" s="64"/>
      <c r="H105" s="64"/>
      <c r="I105" s="175" t="s">
        <v>33</v>
      </c>
      <c r="J105" s="174" t="str">
        <f>E21</f>
        <v>MARPO s.r.o., Ostrava</v>
      </c>
      <c r="K105" s="64"/>
      <c r="L105" s="62"/>
    </row>
    <row r="106" spans="2:65" s="1" customFormat="1" ht="14.45" customHeight="1">
      <c r="B106" s="42"/>
      <c r="C106" s="66" t="s">
        <v>31</v>
      </c>
      <c r="D106" s="64"/>
      <c r="E106" s="64"/>
      <c r="F106" s="174" t="str">
        <f>IF(E18="","",E18)</f>
        <v/>
      </c>
      <c r="G106" s="64"/>
      <c r="H106" s="64"/>
      <c r="I106" s="173"/>
      <c r="J106" s="64"/>
      <c r="K106" s="64"/>
      <c r="L106" s="62"/>
    </row>
    <row r="107" spans="2:65" s="1" customFormat="1" ht="10.35" customHeight="1">
      <c r="B107" s="42"/>
      <c r="C107" s="64"/>
      <c r="D107" s="64"/>
      <c r="E107" s="64"/>
      <c r="F107" s="64"/>
      <c r="G107" s="64"/>
      <c r="H107" s="64"/>
      <c r="I107" s="173"/>
      <c r="J107" s="64"/>
      <c r="K107" s="64"/>
      <c r="L107" s="62"/>
    </row>
    <row r="108" spans="2:65" s="10" customFormat="1" ht="29.25" customHeight="1">
      <c r="B108" s="176"/>
      <c r="C108" s="177" t="s">
        <v>131</v>
      </c>
      <c r="D108" s="178" t="s">
        <v>57</v>
      </c>
      <c r="E108" s="178" t="s">
        <v>53</v>
      </c>
      <c r="F108" s="178" t="s">
        <v>132</v>
      </c>
      <c r="G108" s="178" t="s">
        <v>133</v>
      </c>
      <c r="H108" s="178" t="s">
        <v>134</v>
      </c>
      <c r="I108" s="179" t="s">
        <v>135</v>
      </c>
      <c r="J108" s="178" t="s">
        <v>124</v>
      </c>
      <c r="K108" s="180" t="s">
        <v>136</v>
      </c>
      <c r="L108" s="181"/>
      <c r="M108" s="82" t="s">
        <v>137</v>
      </c>
      <c r="N108" s="83" t="s">
        <v>42</v>
      </c>
      <c r="O108" s="83" t="s">
        <v>138</v>
      </c>
      <c r="P108" s="83" t="s">
        <v>139</v>
      </c>
      <c r="Q108" s="83" t="s">
        <v>140</v>
      </c>
      <c r="R108" s="83" t="s">
        <v>141</v>
      </c>
      <c r="S108" s="83" t="s">
        <v>142</v>
      </c>
      <c r="T108" s="84" t="s">
        <v>143</v>
      </c>
    </row>
    <row r="109" spans="2:65" s="1" customFormat="1" ht="29.25" customHeight="1">
      <c r="B109" s="42"/>
      <c r="C109" s="88" t="s">
        <v>125</v>
      </c>
      <c r="D109" s="64"/>
      <c r="E109" s="64"/>
      <c r="F109" s="64"/>
      <c r="G109" s="64"/>
      <c r="H109" s="64"/>
      <c r="I109" s="173"/>
      <c r="J109" s="182">
        <f>BK109</f>
        <v>0</v>
      </c>
      <c r="K109" s="64"/>
      <c r="L109" s="62"/>
      <c r="M109" s="85"/>
      <c r="N109" s="86"/>
      <c r="O109" s="86"/>
      <c r="P109" s="183">
        <f>P110+P635+P1729+P1736+P1740</f>
        <v>0</v>
      </c>
      <c r="Q109" s="86"/>
      <c r="R109" s="183">
        <f>R110+R635+R1729+R1736+R1740</f>
        <v>777.4128897999999</v>
      </c>
      <c r="S109" s="86"/>
      <c r="T109" s="184">
        <f>T110+T635+T1729+T1736+T1740</f>
        <v>858.21522590000006</v>
      </c>
      <c r="AT109" s="25" t="s">
        <v>71</v>
      </c>
      <c r="AU109" s="25" t="s">
        <v>126</v>
      </c>
      <c r="BK109" s="185">
        <f>BK110+BK635+BK1729+BK1736+BK1740</f>
        <v>0</v>
      </c>
    </row>
    <row r="110" spans="2:65" s="11" customFormat="1" ht="37.35" customHeight="1">
      <c r="B110" s="186"/>
      <c r="C110" s="187"/>
      <c r="D110" s="188" t="s">
        <v>71</v>
      </c>
      <c r="E110" s="189" t="s">
        <v>294</v>
      </c>
      <c r="F110" s="189" t="s">
        <v>295</v>
      </c>
      <c r="G110" s="187"/>
      <c r="H110" s="187"/>
      <c r="I110" s="190"/>
      <c r="J110" s="191">
        <f>BK110</f>
        <v>0</v>
      </c>
      <c r="K110" s="187"/>
      <c r="L110" s="192"/>
      <c r="M110" s="193"/>
      <c r="N110" s="194"/>
      <c r="O110" s="194"/>
      <c r="P110" s="195">
        <f>P111+P161+P222+P256+P303+P322+P431+P623</f>
        <v>0</v>
      </c>
      <c r="Q110" s="194"/>
      <c r="R110" s="195">
        <f>R111+R161+R222+R256+R303+R322+R431+R623</f>
        <v>658.69031639999992</v>
      </c>
      <c r="S110" s="194"/>
      <c r="T110" s="196">
        <f>T111+T161+T222+T256+T303+T322+T431+T623</f>
        <v>797.0562000000001</v>
      </c>
      <c r="AR110" s="197" t="s">
        <v>79</v>
      </c>
      <c r="AT110" s="198" t="s">
        <v>71</v>
      </c>
      <c r="AU110" s="198" t="s">
        <v>72</v>
      </c>
      <c r="AY110" s="197" t="s">
        <v>146</v>
      </c>
      <c r="BK110" s="199">
        <f>BK111+BK161+BK222+BK256+BK303+BK322+BK431+BK623</f>
        <v>0</v>
      </c>
    </row>
    <row r="111" spans="2:65" s="11" customFormat="1" ht="19.899999999999999" customHeight="1">
      <c r="B111" s="186"/>
      <c r="C111" s="187"/>
      <c r="D111" s="200" t="s">
        <v>71</v>
      </c>
      <c r="E111" s="201" t="s">
        <v>79</v>
      </c>
      <c r="F111" s="201" t="s">
        <v>296</v>
      </c>
      <c r="G111" s="187"/>
      <c r="H111" s="187"/>
      <c r="I111" s="190"/>
      <c r="J111" s="202">
        <f>BK111</f>
        <v>0</v>
      </c>
      <c r="K111" s="187"/>
      <c r="L111" s="192"/>
      <c r="M111" s="193"/>
      <c r="N111" s="194"/>
      <c r="O111" s="194"/>
      <c r="P111" s="195">
        <f>SUM(P112:P160)</f>
        <v>0</v>
      </c>
      <c r="Q111" s="194"/>
      <c r="R111" s="195">
        <f>SUM(R112:R160)</f>
        <v>6.0150000000000002E-2</v>
      </c>
      <c r="S111" s="194"/>
      <c r="T111" s="196">
        <f>SUM(T112:T160)</f>
        <v>106.44065000000001</v>
      </c>
      <c r="AR111" s="197" t="s">
        <v>79</v>
      </c>
      <c r="AT111" s="198" t="s">
        <v>71</v>
      </c>
      <c r="AU111" s="198" t="s">
        <v>79</v>
      </c>
      <c r="AY111" s="197" t="s">
        <v>146</v>
      </c>
      <c r="BK111" s="199">
        <f>SUM(BK112:BK160)</f>
        <v>0</v>
      </c>
    </row>
    <row r="112" spans="2:65" s="1" customFormat="1" ht="22.5" customHeight="1">
      <c r="B112" s="42"/>
      <c r="C112" s="203" t="s">
        <v>79</v>
      </c>
      <c r="D112" s="203" t="s">
        <v>149</v>
      </c>
      <c r="E112" s="204" t="s">
        <v>297</v>
      </c>
      <c r="F112" s="205" t="s">
        <v>298</v>
      </c>
      <c r="G112" s="206" t="s">
        <v>299</v>
      </c>
      <c r="H112" s="207">
        <v>3</v>
      </c>
      <c r="I112" s="208"/>
      <c r="J112" s="209">
        <f>ROUND(I112*H112,2)</f>
        <v>0</v>
      </c>
      <c r="K112" s="205" t="s">
        <v>21</v>
      </c>
      <c r="L112" s="62"/>
      <c r="M112" s="210" t="s">
        <v>21</v>
      </c>
      <c r="N112" s="211" t="s">
        <v>43</v>
      </c>
      <c r="O112" s="43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AR112" s="25" t="s">
        <v>153</v>
      </c>
      <c r="AT112" s="25" t="s">
        <v>149</v>
      </c>
      <c r="AU112" s="25" t="s">
        <v>81</v>
      </c>
      <c r="AY112" s="25" t="s">
        <v>146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25" t="s">
        <v>79</v>
      </c>
      <c r="BK112" s="214">
        <f>ROUND(I112*H112,2)</f>
        <v>0</v>
      </c>
      <c r="BL112" s="25" t="s">
        <v>153</v>
      </c>
      <c r="BM112" s="25" t="s">
        <v>300</v>
      </c>
    </row>
    <row r="113" spans="2:65" s="1" customFormat="1" ht="81">
      <c r="B113" s="42"/>
      <c r="C113" s="64"/>
      <c r="D113" s="220" t="s">
        <v>155</v>
      </c>
      <c r="E113" s="64"/>
      <c r="F113" s="252" t="s">
        <v>301</v>
      </c>
      <c r="G113" s="64"/>
      <c r="H113" s="64"/>
      <c r="I113" s="173"/>
      <c r="J113" s="64"/>
      <c r="K113" s="64"/>
      <c r="L113" s="62"/>
      <c r="M113" s="217"/>
      <c r="N113" s="43"/>
      <c r="O113" s="43"/>
      <c r="P113" s="43"/>
      <c r="Q113" s="43"/>
      <c r="R113" s="43"/>
      <c r="S113" s="43"/>
      <c r="T113" s="79"/>
      <c r="AT113" s="25" t="s">
        <v>155</v>
      </c>
      <c r="AU113" s="25" t="s">
        <v>81</v>
      </c>
    </row>
    <row r="114" spans="2:65" s="12" customFormat="1" ht="13.5">
      <c r="B114" s="218"/>
      <c r="C114" s="219"/>
      <c r="D114" s="220" t="s">
        <v>160</v>
      </c>
      <c r="E114" s="221" t="s">
        <v>21</v>
      </c>
      <c r="F114" s="222" t="s">
        <v>302</v>
      </c>
      <c r="G114" s="219"/>
      <c r="H114" s="223" t="s">
        <v>21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160</v>
      </c>
      <c r="AU114" s="229" t="s">
        <v>81</v>
      </c>
      <c r="AV114" s="12" t="s">
        <v>79</v>
      </c>
      <c r="AW114" s="12" t="s">
        <v>35</v>
      </c>
      <c r="AX114" s="12" t="s">
        <v>72</v>
      </c>
      <c r="AY114" s="229" t="s">
        <v>146</v>
      </c>
    </row>
    <row r="115" spans="2:65" s="12" customFormat="1" ht="13.5">
      <c r="B115" s="218"/>
      <c r="C115" s="219"/>
      <c r="D115" s="220" t="s">
        <v>160</v>
      </c>
      <c r="E115" s="221" t="s">
        <v>21</v>
      </c>
      <c r="F115" s="222" t="s">
        <v>303</v>
      </c>
      <c r="G115" s="219"/>
      <c r="H115" s="223" t="s">
        <v>21</v>
      </c>
      <c r="I115" s="224"/>
      <c r="J115" s="219"/>
      <c r="K115" s="219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160</v>
      </c>
      <c r="AU115" s="229" t="s">
        <v>81</v>
      </c>
      <c r="AV115" s="12" t="s">
        <v>79</v>
      </c>
      <c r="AW115" s="12" t="s">
        <v>35</v>
      </c>
      <c r="AX115" s="12" t="s">
        <v>72</v>
      </c>
      <c r="AY115" s="229" t="s">
        <v>146</v>
      </c>
    </row>
    <row r="116" spans="2:65" s="13" customFormat="1" ht="13.5">
      <c r="B116" s="230"/>
      <c r="C116" s="231"/>
      <c r="D116" s="220" t="s">
        <v>160</v>
      </c>
      <c r="E116" s="232" t="s">
        <v>21</v>
      </c>
      <c r="F116" s="233" t="s">
        <v>304</v>
      </c>
      <c r="G116" s="231"/>
      <c r="H116" s="234">
        <v>3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AT116" s="240" t="s">
        <v>160</v>
      </c>
      <c r="AU116" s="240" t="s">
        <v>81</v>
      </c>
      <c r="AV116" s="13" t="s">
        <v>81</v>
      </c>
      <c r="AW116" s="13" t="s">
        <v>35</v>
      </c>
      <c r="AX116" s="13" t="s">
        <v>72</v>
      </c>
      <c r="AY116" s="240" t="s">
        <v>146</v>
      </c>
    </row>
    <row r="117" spans="2:65" s="14" customFormat="1" ht="13.5">
      <c r="B117" s="241"/>
      <c r="C117" s="242"/>
      <c r="D117" s="215" t="s">
        <v>160</v>
      </c>
      <c r="E117" s="243" t="s">
        <v>21</v>
      </c>
      <c r="F117" s="244" t="s">
        <v>171</v>
      </c>
      <c r="G117" s="242"/>
      <c r="H117" s="245">
        <v>3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AT117" s="251" t="s">
        <v>160</v>
      </c>
      <c r="AU117" s="251" t="s">
        <v>81</v>
      </c>
      <c r="AV117" s="14" t="s">
        <v>153</v>
      </c>
      <c r="AW117" s="14" t="s">
        <v>35</v>
      </c>
      <c r="AX117" s="14" t="s">
        <v>79</v>
      </c>
      <c r="AY117" s="251" t="s">
        <v>146</v>
      </c>
    </row>
    <row r="118" spans="2:65" s="1" customFormat="1" ht="22.5" customHeight="1">
      <c r="B118" s="42"/>
      <c r="C118" s="203" t="s">
        <v>81</v>
      </c>
      <c r="D118" s="203" t="s">
        <v>149</v>
      </c>
      <c r="E118" s="204" t="s">
        <v>305</v>
      </c>
      <c r="F118" s="205" t="s">
        <v>306</v>
      </c>
      <c r="G118" s="206" t="s">
        <v>307</v>
      </c>
      <c r="H118" s="207">
        <v>90</v>
      </c>
      <c r="I118" s="208"/>
      <c r="J118" s="209">
        <f>ROUND(I118*H118,2)</f>
        <v>0</v>
      </c>
      <c r="K118" s="205" t="s">
        <v>308</v>
      </c>
      <c r="L118" s="62"/>
      <c r="M118" s="210" t="s">
        <v>21</v>
      </c>
      <c r="N118" s="211" t="s">
        <v>43</v>
      </c>
      <c r="O118" s="43"/>
      <c r="P118" s="212">
        <f>O118*H118</f>
        <v>0</v>
      </c>
      <c r="Q118" s="212">
        <v>0</v>
      </c>
      <c r="R118" s="212">
        <f>Q118*H118</f>
        <v>0</v>
      </c>
      <c r="S118" s="212">
        <v>0.26</v>
      </c>
      <c r="T118" s="213">
        <f>S118*H118</f>
        <v>23.400000000000002</v>
      </c>
      <c r="AR118" s="25" t="s">
        <v>153</v>
      </c>
      <c r="AT118" s="25" t="s">
        <v>149</v>
      </c>
      <c r="AU118" s="25" t="s">
        <v>81</v>
      </c>
      <c r="AY118" s="25" t="s">
        <v>146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25" t="s">
        <v>79</v>
      </c>
      <c r="BK118" s="214">
        <f>ROUND(I118*H118,2)</f>
        <v>0</v>
      </c>
      <c r="BL118" s="25" t="s">
        <v>153</v>
      </c>
      <c r="BM118" s="25" t="s">
        <v>309</v>
      </c>
    </row>
    <row r="119" spans="2:65" s="13" customFormat="1" ht="13.5">
      <c r="B119" s="230"/>
      <c r="C119" s="231"/>
      <c r="D119" s="220" t="s">
        <v>160</v>
      </c>
      <c r="E119" s="232" t="s">
        <v>21</v>
      </c>
      <c r="F119" s="233" t="s">
        <v>310</v>
      </c>
      <c r="G119" s="231"/>
      <c r="H119" s="234">
        <v>90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AT119" s="240" t="s">
        <v>160</v>
      </c>
      <c r="AU119" s="240" t="s">
        <v>81</v>
      </c>
      <c r="AV119" s="13" t="s">
        <v>81</v>
      </c>
      <c r="AW119" s="13" t="s">
        <v>35</v>
      </c>
      <c r="AX119" s="13" t="s">
        <v>72</v>
      </c>
      <c r="AY119" s="240" t="s">
        <v>146</v>
      </c>
    </row>
    <row r="120" spans="2:65" s="14" customFormat="1" ht="13.5">
      <c r="B120" s="241"/>
      <c r="C120" s="242"/>
      <c r="D120" s="215" t="s">
        <v>160</v>
      </c>
      <c r="E120" s="243" t="s">
        <v>21</v>
      </c>
      <c r="F120" s="244" t="s">
        <v>171</v>
      </c>
      <c r="G120" s="242"/>
      <c r="H120" s="245">
        <v>90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AT120" s="251" t="s">
        <v>160</v>
      </c>
      <c r="AU120" s="251" t="s">
        <v>81</v>
      </c>
      <c r="AV120" s="14" t="s">
        <v>153</v>
      </c>
      <c r="AW120" s="14" t="s">
        <v>35</v>
      </c>
      <c r="AX120" s="14" t="s">
        <v>79</v>
      </c>
      <c r="AY120" s="251" t="s">
        <v>146</v>
      </c>
    </row>
    <row r="121" spans="2:65" s="1" customFormat="1" ht="22.5" customHeight="1">
      <c r="B121" s="42"/>
      <c r="C121" s="203" t="s">
        <v>172</v>
      </c>
      <c r="D121" s="203" t="s">
        <v>149</v>
      </c>
      <c r="E121" s="204" t="s">
        <v>311</v>
      </c>
      <c r="F121" s="205" t="s">
        <v>312</v>
      </c>
      <c r="G121" s="206" t="s">
        <v>307</v>
      </c>
      <c r="H121" s="207">
        <v>10</v>
      </c>
      <c r="I121" s="208"/>
      <c r="J121" s="209">
        <f>ROUND(I121*H121,2)</f>
        <v>0</v>
      </c>
      <c r="K121" s="205" t="s">
        <v>308</v>
      </c>
      <c r="L121" s="62"/>
      <c r="M121" s="210" t="s">
        <v>21</v>
      </c>
      <c r="N121" s="211" t="s">
        <v>43</v>
      </c>
      <c r="O121" s="43"/>
      <c r="P121" s="212">
        <f>O121*H121</f>
        <v>0</v>
      </c>
      <c r="Q121" s="212">
        <v>0</v>
      </c>
      <c r="R121" s="212">
        <f>Q121*H121</f>
        <v>0</v>
      </c>
      <c r="S121" s="212">
        <v>0.16</v>
      </c>
      <c r="T121" s="213">
        <f>S121*H121</f>
        <v>1.6</v>
      </c>
      <c r="AR121" s="25" t="s">
        <v>153</v>
      </c>
      <c r="AT121" s="25" t="s">
        <v>149</v>
      </c>
      <c r="AU121" s="25" t="s">
        <v>81</v>
      </c>
      <c r="AY121" s="25" t="s">
        <v>146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25" t="s">
        <v>79</v>
      </c>
      <c r="BK121" s="214">
        <f>ROUND(I121*H121,2)</f>
        <v>0</v>
      </c>
      <c r="BL121" s="25" t="s">
        <v>153</v>
      </c>
      <c r="BM121" s="25" t="s">
        <v>313</v>
      </c>
    </row>
    <row r="122" spans="2:65" s="13" customFormat="1" ht="13.5">
      <c r="B122" s="230"/>
      <c r="C122" s="231"/>
      <c r="D122" s="220" t="s">
        <v>160</v>
      </c>
      <c r="E122" s="232" t="s">
        <v>21</v>
      </c>
      <c r="F122" s="233" t="s">
        <v>314</v>
      </c>
      <c r="G122" s="231"/>
      <c r="H122" s="234">
        <v>10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160</v>
      </c>
      <c r="AU122" s="240" t="s">
        <v>81</v>
      </c>
      <c r="AV122" s="13" t="s">
        <v>81</v>
      </c>
      <c r="AW122" s="13" t="s">
        <v>35</v>
      </c>
      <c r="AX122" s="13" t="s">
        <v>72</v>
      </c>
      <c r="AY122" s="240" t="s">
        <v>146</v>
      </c>
    </row>
    <row r="123" spans="2:65" s="14" customFormat="1" ht="13.5">
      <c r="B123" s="241"/>
      <c r="C123" s="242"/>
      <c r="D123" s="215" t="s">
        <v>160</v>
      </c>
      <c r="E123" s="243" t="s">
        <v>21</v>
      </c>
      <c r="F123" s="244" t="s">
        <v>171</v>
      </c>
      <c r="G123" s="242"/>
      <c r="H123" s="245">
        <v>10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AT123" s="251" t="s">
        <v>160</v>
      </c>
      <c r="AU123" s="251" t="s">
        <v>81</v>
      </c>
      <c r="AV123" s="14" t="s">
        <v>153</v>
      </c>
      <c r="AW123" s="14" t="s">
        <v>35</v>
      </c>
      <c r="AX123" s="14" t="s">
        <v>79</v>
      </c>
      <c r="AY123" s="251" t="s">
        <v>146</v>
      </c>
    </row>
    <row r="124" spans="2:65" s="1" customFormat="1" ht="22.5" customHeight="1">
      <c r="B124" s="42"/>
      <c r="C124" s="203" t="s">
        <v>153</v>
      </c>
      <c r="D124" s="203" t="s">
        <v>149</v>
      </c>
      <c r="E124" s="204" t="s">
        <v>315</v>
      </c>
      <c r="F124" s="205" t="s">
        <v>316</v>
      </c>
      <c r="G124" s="206" t="s">
        <v>307</v>
      </c>
      <c r="H124" s="207">
        <v>6.9</v>
      </c>
      <c r="I124" s="208"/>
      <c r="J124" s="209">
        <f>ROUND(I124*H124,2)</f>
        <v>0</v>
      </c>
      <c r="K124" s="205" t="s">
        <v>308</v>
      </c>
      <c r="L124" s="62"/>
      <c r="M124" s="210" t="s">
        <v>21</v>
      </c>
      <c r="N124" s="211" t="s">
        <v>43</v>
      </c>
      <c r="O124" s="43"/>
      <c r="P124" s="212">
        <f>O124*H124</f>
        <v>0</v>
      </c>
      <c r="Q124" s="212">
        <v>0</v>
      </c>
      <c r="R124" s="212">
        <f>Q124*H124</f>
        <v>0</v>
      </c>
      <c r="S124" s="212">
        <v>0.504</v>
      </c>
      <c r="T124" s="213">
        <f>S124*H124</f>
        <v>3.4776000000000002</v>
      </c>
      <c r="AR124" s="25" t="s">
        <v>153</v>
      </c>
      <c r="AT124" s="25" t="s">
        <v>149</v>
      </c>
      <c r="AU124" s="25" t="s">
        <v>81</v>
      </c>
      <c r="AY124" s="25" t="s">
        <v>146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25" t="s">
        <v>79</v>
      </c>
      <c r="BK124" s="214">
        <f>ROUND(I124*H124,2)</f>
        <v>0</v>
      </c>
      <c r="BL124" s="25" t="s">
        <v>153</v>
      </c>
      <c r="BM124" s="25" t="s">
        <v>317</v>
      </c>
    </row>
    <row r="125" spans="2:65" s="12" customFormat="1" ht="13.5">
      <c r="B125" s="218"/>
      <c r="C125" s="219"/>
      <c r="D125" s="220" t="s">
        <v>160</v>
      </c>
      <c r="E125" s="221" t="s">
        <v>21</v>
      </c>
      <c r="F125" s="222" t="s">
        <v>303</v>
      </c>
      <c r="G125" s="219"/>
      <c r="H125" s="223" t="s">
        <v>21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160</v>
      </c>
      <c r="AU125" s="229" t="s">
        <v>81</v>
      </c>
      <c r="AV125" s="12" t="s">
        <v>79</v>
      </c>
      <c r="AW125" s="12" t="s">
        <v>35</v>
      </c>
      <c r="AX125" s="12" t="s">
        <v>72</v>
      </c>
      <c r="AY125" s="229" t="s">
        <v>146</v>
      </c>
    </row>
    <row r="126" spans="2:65" s="13" customFormat="1" ht="13.5">
      <c r="B126" s="230"/>
      <c r="C126" s="231"/>
      <c r="D126" s="220" t="s">
        <v>160</v>
      </c>
      <c r="E126" s="232" t="s">
        <v>21</v>
      </c>
      <c r="F126" s="233" t="s">
        <v>318</v>
      </c>
      <c r="G126" s="231"/>
      <c r="H126" s="234">
        <v>6.9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160</v>
      </c>
      <c r="AU126" s="240" t="s">
        <v>81</v>
      </c>
      <c r="AV126" s="13" t="s">
        <v>81</v>
      </c>
      <c r="AW126" s="13" t="s">
        <v>35</v>
      </c>
      <c r="AX126" s="13" t="s">
        <v>72</v>
      </c>
      <c r="AY126" s="240" t="s">
        <v>146</v>
      </c>
    </row>
    <row r="127" spans="2:65" s="14" customFormat="1" ht="13.5">
      <c r="B127" s="241"/>
      <c r="C127" s="242"/>
      <c r="D127" s="215" t="s">
        <v>160</v>
      </c>
      <c r="E127" s="243" t="s">
        <v>21</v>
      </c>
      <c r="F127" s="244" t="s">
        <v>171</v>
      </c>
      <c r="G127" s="242"/>
      <c r="H127" s="245">
        <v>6.9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AT127" s="251" t="s">
        <v>160</v>
      </c>
      <c r="AU127" s="251" t="s">
        <v>81</v>
      </c>
      <c r="AV127" s="14" t="s">
        <v>153</v>
      </c>
      <c r="AW127" s="14" t="s">
        <v>35</v>
      </c>
      <c r="AX127" s="14" t="s">
        <v>79</v>
      </c>
      <c r="AY127" s="251" t="s">
        <v>146</v>
      </c>
    </row>
    <row r="128" spans="2:65" s="1" customFormat="1" ht="22.5" customHeight="1">
      <c r="B128" s="42"/>
      <c r="C128" s="203" t="s">
        <v>145</v>
      </c>
      <c r="D128" s="203" t="s">
        <v>149</v>
      </c>
      <c r="E128" s="204" t="s">
        <v>319</v>
      </c>
      <c r="F128" s="205" t="s">
        <v>320</v>
      </c>
      <c r="G128" s="206" t="s">
        <v>307</v>
      </c>
      <c r="H128" s="207">
        <v>90</v>
      </c>
      <c r="I128" s="208"/>
      <c r="J128" s="209">
        <f>ROUND(I128*H128,2)</f>
        <v>0</v>
      </c>
      <c r="K128" s="205" t="s">
        <v>308</v>
      </c>
      <c r="L128" s="62"/>
      <c r="M128" s="210" t="s">
        <v>21</v>
      </c>
      <c r="N128" s="211" t="s">
        <v>43</v>
      </c>
      <c r="O128" s="43"/>
      <c r="P128" s="212">
        <f>O128*H128</f>
        <v>0</v>
      </c>
      <c r="Q128" s="212">
        <v>0</v>
      </c>
      <c r="R128" s="212">
        <f>Q128*H128</f>
        <v>0</v>
      </c>
      <c r="S128" s="212">
        <v>0.72</v>
      </c>
      <c r="T128" s="213">
        <f>S128*H128</f>
        <v>64.8</v>
      </c>
      <c r="AR128" s="25" t="s">
        <v>153</v>
      </c>
      <c r="AT128" s="25" t="s">
        <v>149</v>
      </c>
      <c r="AU128" s="25" t="s">
        <v>81</v>
      </c>
      <c r="AY128" s="25" t="s">
        <v>146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25" t="s">
        <v>79</v>
      </c>
      <c r="BK128" s="214">
        <f>ROUND(I128*H128,2)</f>
        <v>0</v>
      </c>
      <c r="BL128" s="25" t="s">
        <v>153</v>
      </c>
      <c r="BM128" s="25" t="s">
        <v>321</v>
      </c>
    </row>
    <row r="129" spans="2:65" s="1" customFormat="1" ht="22.5" customHeight="1">
      <c r="B129" s="42"/>
      <c r="C129" s="203" t="s">
        <v>185</v>
      </c>
      <c r="D129" s="203" t="s">
        <v>149</v>
      </c>
      <c r="E129" s="204" t="s">
        <v>322</v>
      </c>
      <c r="F129" s="205" t="s">
        <v>323</v>
      </c>
      <c r="G129" s="206" t="s">
        <v>324</v>
      </c>
      <c r="H129" s="207">
        <v>64.209999999999994</v>
      </c>
      <c r="I129" s="208"/>
      <c r="J129" s="209">
        <f>ROUND(I129*H129,2)</f>
        <v>0</v>
      </c>
      <c r="K129" s="205" t="s">
        <v>308</v>
      </c>
      <c r="L129" s="62"/>
      <c r="M129" s="210" t="s">
        <v>21</v>
      </c>
      <c r="N129" s="211" t="s">
        <v>43</v>
      </c>
      <c r="O129" s="43"/>
      <c r="P129" s="212">
        <f>O129*H129</f>
        <v>0</v>
      </c>
      <c r="Q129" s="212">
        <v>0</v>
      </c>
      <c r="R129" s="212">
        <f>Q129*H129</f>
        <v>0</v>
      </c>
      <c r="S129" s="212">
        <v>0.20499999999999999</v>
      </c>
      <c r="T129" s="213">
        <f>S129*H129</f>
        <v>13.163049999999998</v>
      </c>
      <c r="AR129" s="25" t="s">
        <v>153</v>
      </c>
      <c r="AT129" s="25" t="s">
        <v>149</v>
      </c>
      <c r="AU129" s="25" t="s">
        <v>81</v>
      </c>
      <c r="AY129" s="25" t="s">
        <v>146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25" t="s">
        <v>79</v>
      </c>
      <c r="BK129" s="214">
        <f>ROUND(I129*H129,2)</f>
        <v>0</v>
      </c>
      <c r="BL129" s="25" t="s">
        <v>153</v>
      </c>
      <c r="BM129" s="25" t="s">
        <v>325</v>
      </c>
    </row>
    <row r="130" spans="2:65" s="12" customFormat="1" ht="13.5">
      <c r="B130" s="218"/>
      <c r="C130" s="219"/>
      <c r="D130" s="220" t="s">
        <v>160</v>
      </c>
      <c r="E130" s="221" t="s">
        <v>21</v>
      </c>
      <c r="F130" s="222" t="s">
        <v>303</v>
      </c>
      <c r="G130" s="219"/>
      <c r="H130" s="223" t="s">
        <v>21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160</v>
      </c>
      <c r="AU130" s="229" t="s">
        <v>81</v>
      </c>
      <c r="AV130" s="12" t="s">
        <v>79</v>
      </c>
      <c r="AW130" s="12" t="s">
        <v>35</v>
      </c>
      <c r="AX130" s="12" t="s">
        <v>72</v>
      </c>
      <c r="AY130" s="229" t="s">
        <v>146</v>
      </c>
    </row>
    <row r="131" spans="2:65" s="13" customFormat="1" ht="13.5">
      <c r="B131" s="230"/>
      <c r="C131" s="231"/>
      <c r="D131" s="220" t="s">
        <v>160</v>
      </c>
      <c r="E131" s="232" t="s">
        <v>21</v>
      </c>
      <c r="F131" s="233" t="s">
        <v>326</v>
      </c>
      <c r="G131" s="231"/>
      <c r="H131" s="234">
        <v>64.209999999999994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160</v>
      </c>
      <c r="AU131" s="240" t="s">
        <v>81</v>
      </c>
      <c r="AV131" s="13" t="s">
        <v>81</v>
      </c>
      <c r="AW131" s="13" t="s">
        <v>35</v>
      </c>
      <c r="AX131" s="13" t="s">
        <v>72</v>
      </c>
      <c r="AY131" s="240" t="s">
        <v>146</v>
      </c>
    </row>
    <row r="132" spans="2:65" s="14" customFormat="1" ht="13.5">
      <c r="B132" s="241"/>
      <c r="C132" s="242"/>
      <c r="D132" s="215" t="s">
        <v>160</v>
      </c>
      <c r="E132" s="243" t="s">
        <v>21</v>
      </c>
      <c r="F132" s="244" t="s">
        <v>171</v>
      </c>
      <c r="G132" s="242"/>
      <c r="H132" s="245">
        <v>64.209999999999994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AT132" s="251" t="s">
        <v>160</v>
      </c>
      <c r="AU132" s="251" t="s">
        <v>81</v>
      </c>
      <c r="AV132" s="14" t="s">
        <v>153</v>
      </c>
      <c r="AW132" s="14" t="s">
        <v>35</v>
      </c>
      <c r="AX132" s="14" t="s">
        <v>79</v>
      </c>
      <c r="AY132" s="251" t="s">
        <v>146</v>
      </c>
    </row>
    <row r="133" spans="2:65" s="1" customFormat="1" ht="22.5" customHeight="1">
      <c r="B133" s="42"/>
      <c r="C133" s="203" t="s">
        <v>191</v>
      </c>
      <c r="D133" s="203" t="s">
        <v>149</v>
      </c>
      <c r="E133" s="204" t="s">
        <v>327</v>
      </c>
      <c r="F133" s="205" t="s">
        <v>328</v>
      </c>
      <c r="G133" s="206" t="s">
        <v>329</v>
      </c>
      <c r="H133" s="207">
        <v>15</v>
      </c>
      <c r="I133" s="208"/>
      <c r="J133" s="209">
        <f>ROUND(I133*H133,2)</f>
        <v>0</v>
      </c>
      <c r="K133" s="205" t="s">
        <v>308</v>
      </c>
      <c r="L133" s="62"/>
      <c r="M133" s="210" t="s">
        <v>21</v>
      </c>
      <c r="N133" s="211" t="s">
        <v>43</v>
      </c>
      <c r="O133" s="43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25" t="s">
        <v>153</v>
      </c>
      <c r="AT133" s="25" t="s">
        <v>149</v>
      </c>
      <c r="AU133" s="25" t="s">
        <v>81</v>
      </c>
      <c r="AY133" s="25" t="s">
        <v>146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25" t="s">
        <v>79</v>
      </c>
      <c r="BK133" s="214">
        <f>ROUND(I133*H133,2)</f>
        <v>0</v>
      </c>
      <c r="BL133" s="25" t="s">
        <v>153</v>
      </c>
      <c r="BM133" s="25" t="s">
        <v>330</v>
      </c>
    </row>
    <row r="134" spans="2:65" s="13" customFormat="1" ht="13.5">
      <c r="B134" s="230"/>
      <c r="C134" s="231"/>
      <c r="D134" s="220" t="s">
        <v>160</v>
      </c>
      <c r="E134" s="232" t="s">
        <v>21</v>
      </c>
      <c r="F134" s="233" t="s">
        <v>331</v>
      </c>
      <c r="G134" s="231"/>
      <c r="H134" s="234">
        <v>15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160</v>
      </c>
      <c r="AU134" s="240" t="s">
        <v>81</v>
      </c>
      <c r="AV134" s="13" t="s">
        <v>81</v>
      </c>
      <c r="AW134" s="13" t="s">
        <v>35</v>
      </c>
      <c r="AX134" s="13" t="s">
        <v>72</v>
      </c>
      <c r="AY134" s="240" t="s">
        <v>146</v>
      </c>
    </row>
    <row r="135" spans="2:65" s="14" customFormat="1" ht="13.5">
      <c r="B135" s="241"/>
      <c r="C135" s="242"/>
      <c r="D135" s="215" t="s">
        <v>160</v>
      </c>
      <c r="E135" s="243" t="s">
        <v>21</v>
      </c>
      <c r="F135" s="244" t="s">
        <v>171</v>
      </c>
      <c r="G135" s="242"/>
      <c r="H135" s="245">
        <v>15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AT135" s="251" t="s">
        <v>160</v>
      </c>
      <c r="AU135" s="251" t="s">
        <v>81</v>
      </c>
      <c r="AV135" s="14" t="s">
        <v>153</v>
      </c>
      <c r="AW135" s="14" t="s">
        <v>35</v>
      </c>
      <c r="AX135" s="14" t="s">
        <v>79</v>
      </c>
      <c r="AY135" s="251" t="s">
        <v>146</v>
      </c>
    </row>
    <row r="136" spans="2:65" s="1" customFormat="1" ht="22.5" customHeight="1">
      <c r="B136" s="42"/>
      <c r="C136" s="203" t="s">
        <v>195</v>
      </c>
      <c r="D136" s="203" t="s">
        <v>149</v>
      </c>
      <c r="E136" s="204" t="s">
        <v>332</v>
      </c>
      <c r="F136" s="205" t="s">
        <v>333</v>
      </c>
      <c r="G136" s="206" t="s">
        <v>329</v>
      </c>
      <c r="H136" s="207">
        <v>137.69999999999999</v>
      </c>
      <c r="I136" s="208"/>
      <c r="J136" s="209">
        <f>ROUND(I136*H136,2)</f>
        <v>0</v>
      </c>
      <c r="K136" s="205" t="s">
        <v>308</v>
      </c>
      <c r="L136" s="62"/>
      <c r="M136" s="210" t="s">
        <v>21</v>
      </c>
      <c r="N136" s="211" t="s">
        <v>43</v>
      </c>
      <c r="O136" s="43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AR136" s="25" t="s">
        <v>153</v>
      </c>
      <c r="AT136" s="25" t="s">
        <v>149</v>
      </c>
      <c r="AU136" s="25" t="s">
        <v>81</v>
      </c>
      <c r="AY136" s="25" t="s">
        <v>146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25" t="s">
        <v>79</v>
      </c>
      <c r="BK136" s="214">
        <f>ROUND(I136*H136,2)</f>
        <v>0</v>
      </c>
      <c r="BL136" s="25" t="s">
        <v>153</v>
      </c>
      <c r="BM136" s="25" t="s">
        <v>334</v>
      </c>
    </row>
    <row r="137" spans="2:65" s="12" customFormat="1" ht="13.5">
      <c r="B137" s="218"/>
      <c r="C137" s="219"/>
      <c r="D137" s="220" t="s">
        <v>160</v>
      </c>
      <c r="E137" s="221" t="s">
        <v>21</v>
      </c>
      <c r="F137" s="222" t="s">
        <v>335</v>
      </c>
      <c r="G137" s="219"/>
      <c r="H137" s="223" t="s">
        <v>21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160</v>
      </c>
      <c r="AU137" s="229" t="s">
        <v>81</v>
      </c>
      <c r="AV137" s="12" t="s">
        <v>79</v>
      </c>
      <c r="AW137" s="12" t="s">
        <v>35</v>
      </c>
      <c r="AX137" s="12" t="s">
        <v>72</v>
      </c>
      <c r="AY137" s="229" t="s">
        <v>146</v>
      </c>
    </row>
    <row r="138" spans="2:65" s="13" customFormat="1" ht="13.5">
      <c r="B138" s="230"/>
      <c r="C138" s="231"/>
      <c r="D138" s="220" t="s">
        <v>160</v>
      </c>
      <c r="E138" s="232" t="s">
        <v>21</v>
      </c>
      <c r="F138" s="233" t="s">
        <v>336</v>
      </c>
      <c r="G138" s="231"/>
      <c r="H138" s="234">
        <v>137.69999999999999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160</v>
      </c>
      <c r="AU138" s="240" t="s">
        <v>81</v>
      </c>
      <c r="AV138" s="13" t="s">
        <v>81</v>
      </c>
      <c r="AW138" s="13" t="s">
        <v>35</v>
      </c>
      <c r="AX138" s="13" t="s">
        <v>72</v>
      </c>
      <c r="AY138" s="240" t="s">
        <v>146</v>
      </c>
    </row>
    <row r="139" spans="2:65" s="14" customFormat="1" ht="13.5">
      <c r="B139" s="241"/>
      <c r="C139" s="242"/>
      <c r="D139" s="215" t="s">
        <v>160</v>
      </c>
      <c r="E139" s="243" t="s">
        <v>21</v>
      </c>
      <c r="F139" s="244" t="s">
        <v>171</v>
      </c>
      <c r="G139" s="242"/>
      <c r="H139" s="245">
        <v>137.69999999999999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AT139" s="251" t="s">
        <v>160</v>
      </c>
      <c r="AU139" s="251" t="s">
        <v>81</v>
      </c>
      <c r="AV139" s="14" t="s">
        <v>153</v>
      </c>
      <c r="AW139" s="14" t="s">
        <v>35</v>
      </c>
      <c r="AX139" s="14" t="s">
        <v>79</v>
      </c>
      <c r="AY139" s="251" t="s">
        <v>146</v>
      </c>
    </row>
    <row r="140" spans="2:65" s="1" customFormat="1" ht="22.5" customHeight="1">
      <c r="B140" s="42"/>
      <c r="C140" s="203" t="s">
        <v>199</v>
      </c>
      <c r="D140" s="203" t="s">
        <v>149</v>
      </c>
      <c r="E140" s="204" t="s">
        <v>337</v>
      </c>
      <c r="F140" s="205" t="s">
        <v>338</v>
      </c>
      <c r="G140" s="206" t="s">
        <v>329</v>
      </c>
      <c r="H140" s="207">
        <v>7.7050000000000001</v>
      </c>
      <c r="I140" s="208"/>
      <c r="J140" s="209">
        <f>ROUND(I140*H140,2)</f>
        <v>0</v>
      </c>
      <c r="K140" s="205" t="s">
        <v>308</v>
      </c>
      <c r="L140" s="62"/>
      <c r="M140" s="210" t="s">
        <v>21</v>
      </c>
      <c r="N140" s="211" t="s">
        <v>43</v>
      </c>
      <c r="O140" s="43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AR140" s="25" t="s">
        <v>153</v>
      </c>
      <c r="AT140" s="25" t="s">
        <v>149</v>
      </c>
      <c r="AU140" s="25" t="s">
        <v>81</v>
      </c>
      <c r="AY140" s="25" t="s">
        <v>146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25" t="s">
        <v>79</v>
      </c>
      <c r="BK140" s="214">
        <f>ROUND(I140*H140,2)</f>
        <v>0</v>
      </c>
      <c r="BL140" s="25" t="s">
        <v>153</v>
      </c>
      <c r="BM140" s="25" t="s">
        <v>339</v>
      </c>
    </row>
    <row r="141" spans="2:65" s="12" customFormat="1" ht="13.5">
      <c r="B141" s="218"/>
      <c r="C141" s="219"/>
      <c r="D141" s="220" t="s">
        <v>160</v>
      </c>
      <c r="E141" s="221" t="s">
        <v>21</v>
      </c>
      <c r="F141" s="222" t="s">
        <v>303</v>
      </c>
      <c r="G141" s="219"/>
      <c r="H141" s="223" t="s">
        <v>21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160</v>
      </c>
      <c r="AU141" s="229" t="s">
        <v>81</v>
      </c>
      <c r="AV141" s="12" t="s">
        <v>79</v>
      </c>
      <c r="AW141" s="12" t="s">
        <v>35</v>
      </c>
      <c r="AX141" s="12" t="s">
        <v>72</v>
      </c>
      <c r="AY141" s="229" t="s">
        <v>146</v>
      </c>
    </row>
    <row r="142" spans="2:65" s="13" customFormat="1" ht="13.5">
      <c r="B142" s="230"/>
      <c r="C142" s="231"/>
      <c r="D142" s="220" t="s">
        <v>160</v>
      </c>
      <c r="E142" s="232" t="s">
        <v>21</v>
      </c>
      <c r="F142" s="233" t="s">
        <v>340</v>
      </c>
      <c r="G142" s="231"/>
      <c r="H142" s="234">
        <v>7.7050000000000001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160</v>
      </c>
      <c r="AU142" s="240" t="s">
        <v>81</v>
      </c>
      <c r="AV142" s="13" t="s">
        <v>81</v>
      </c>
      <c r="AW142" s="13" t="s">
        <v>35</v>
      </c>
      <c r="AX142" s="13" t="s">
        <v>72</v>
      </c>
      <c r="AY142" s="240" t="s">
        <v>146</v>
      </c>
    </row>
    <row r="143" spans="2:65" s="14" customFormat="1" ht="13.5">
      <c r="B143" s="241"/>
      <c r="C143" s="242"/>
      <c r="D143" s="215" t="s">
        <v>160</v>
      </c>
      <c r="E143" s="243" t="s">
        <v>21</v>
      </c>
      <c r="F143" s="244" t="s">
        <v>171</v>
      </c>
      <c r="G143" s="242"/>
      <c r="H143" s="245">
        <v>7.7050000000000001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AT143" s="251" t="s">
        <v>160</v>
      </c>
      <c r="AU143" s="251" t="s">
        <v>81</v>
      </c>
      <c r="AV143" s="14" t="s">
        <v>153</v>
      </c>
      <c r="AW143" s="14" t="s">
        <v>35</v>
      </c>
      <c r="AX143" s="14" t="s">
        <v>79</v>
      </c>
      <c r="AY143" s="251" t="s">
        <v>146</v>
      </c>
    </row>
    <row r="144" spans="2:65" s="1" customFormat="1" ht="22.5" customHeight="1">
      <c r="B144" s="42"/>
      <c r="C144" s="203" t="s">
        <v>203</v>
      </c>
      <c r="D144" s="203" t="s">
        <v>149</v>
      </c>
      <c r="E144" s="204" t="s">
        <v>341</v>
      </c>
      <c r="F144" s="205" t="s">
        <v>342</v>
      </c>
      <c r="G144" s="206" t="s">
        <v>299</v>
      </c>
      <c r="H144" s="207">
        <v>180</v>
      </c>
      <c r="I144" s="208"/>
      <c r="J144" s="209">
        <f>ROUND(I144*H144,2)</f>
        <v>0</v>
      </c>
      <c r="K144" s="205" t="s">
        <v>308</v>
      </c>
      <c r="L144" s="62"/>
      <c r="M144" s="210" t="s">
        <v>21</v>
      </c>
      <c r="N144" s="211" t="s">
        <v>43</v>
      </c>
      <c r="O144" s="43"/>
      <c r="P144" s="212">
        <f>O144*H144</f>
        <v>0</v>
      </c>
      <c r="Q144" s="212">
        <v>3.3E-4</v>
      </c>
      <c r="R144" s="212">
        <f>Q144*H144</f>
        <v>5.9400000000000001E-2</v>
      </c>
      <c r="S144" s="212">
        <v>0</v>
      </c>
      <c r="T144" s="213">
        <f>S144*H144</f>
        <v>0</v>
      </c>
      <c r="AR144" s="25" t="s">
        <v>153</v>
      </c>
      <c r="AT144" s="25" t="s">
        <v>149</v>
      </c>
      <c r="AU144" s="25" t="s">
        <v>81</v>
      </c>
      <c r="AY144" s="25" t="s">
        <v>146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5" t="s">
        <v>79</v>
      </c>
      <c r="BK144" s="214">
        <f>ROUND(I144*H144,2)</f>
        <v>0</v>
      </c>
      <c r="BL144" s="25" t="s">
        <v>153</v>
      </c>
      <c r="BM144" s="25" t="s">
        <v>343</v>
      </c>
    </row>
    <row r="145" spans="2:65" s="1" customFormat="1" ht="22.5" customHeight="1">
      <c r="B145" s="42"/>
      <c r="C145" s="203" t="s">
        <v>207</v>
      </c>
      <c r="D145" s="203" t="s">
        <v>149</v>
      </c>
      <c r="E145" s="204" t="s">
        <v>344</v>
      </c>
      <c r="F145" s="205" t="s">
        <v>345</v>
      </c>
      <c r="G145" s="206" t="s">
        <v>329</v>
      </c>
      <c r="H145" s="207">
        <v>137.69999999999999</v>
      </c>
      <c r="I145" s="208"/>
      <c r="J145" s="209">
        <f>ROUND(I145*H145,2)</f>
        <v>0</v>
      </c>
      <c r="K145" s="205" t="s">
        <v>308</v>
      </c>
      <c r="L145" s="62"/>
      <c r="M145" s="210" t="s">
        <v>21</v>
      </c>
      <c r="N145" s="211" t="s">
        <v>43</v>
      </c>
      <c r="O145" s="43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AR145" s="25" t="s">
        <v>153</v>
      </c>
      <c r="AT145" s="25" t="s">
        <v>149</v>
      </c>
      <c r="AU145" s="25" t="s">
        <v>81</v>
      </c>
      <c r="AY145" s="25" t="s">
        <v>146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25" t="s">
        <v>79</v>
      </c>
      <c r="BK145" s="214">
        <f>ROUND(I145*H145,2)</f>
        <v>0</v>
      </c>
      <c r="BL145" s="25" t="s">
        <v>153</v>
      </c>
      <c r="BM145" s="25" t="s">
        <v>346</v>
      </c>
    </row>
    <row r="146" spans="2:65" s="1" customFormat="1" ht="22.5" customHeight="1">
      <c r="B146" s="42"/>
      <c r="C146" s="203" t="s">
        <v>211</v>
      </c>
      <c r="D146" s="203" t="s">
        <v>149</v>
      </c>
      <c r="E146" s="204" t="s">
        <v>347</v>
      </c>
      <c r="F146" s="205" t="s">
        <v>348</v>
      </c>
      <c r="G146" s="206" t="s">
        <v>329</v>
      </c>
      <c r="H146" s="207">
        <v>52.323</v>
      </c>
      <c r="I146" s="208"/>
      <c r="J146" s="209">
        <f>ROUND(I146*H146,2)</f>
        <v>0</v>
      </c>
      <c r="K146" s="205" t="s">
        <v>308</v>
      </c>
      <c r="L146" s="62"/>
      <c r="M146" s="210" t="s">
        <v>21</v>
      </c>
      <c r="N146" s="211" t="s">
        <v>43</v>
      </c>
      <c r="O146" s="43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AR146" s="25" t="s">
        <v>153</v>
      </c>
      <c r="AT146" s="25" t="s">
        <v>149</v>
      </c>
      <c r="AU146" s="25" t="s">
        <v>81</v>
      </c>
      <c r="AY146" s="25" t="s">
        <v>146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25" t="s">
        <v>79</v>
      </c>
      <c r="BK146" s="214">
        <f>ROUND(I146*H146,2)</f>
        <v>0</v>
      </c>
      <c r="BL146" s="25" t="s">
        <v>153</v>
      </c>
      <c r="BM146" s="25" t="s">
        <v>349</v>
      </c>
    </row>
    <row r="147" spans="2:65" s="1" customFormat="1" ht="22.5" customHeight="1">
      <c r="B147" s="42"/>
      <c r="C147" s="203" t="s">
        <v>215</v>
      </c>
      <c r="D147" s="203" t="s">
        <v>149</v>
      </c>
      <c r="E147" s="204" t="s">
        <v>350</v>
      </c>
      <c r="F147" s="205" t="s">
        <v>351</v>
      </c>
      <c r="G147" s="206" t="s">
        <v>329</v>
      </c>
      <c r="H147" s="207">
        <v>52.323</v>
      </c>
      <c r="I147" s="208"/>
      <c r="J147" s="209">
        <f>ROUND(I147*H147,2)</f>
        <v>0</v>
      </c>
      <c r="K147" s="205" t="s">
        <v>308</v>
      </c>
      <c r="L147" s="62"/>
      <c r="M147" s="210" t="s">
        <v>21</v>
      </c>
      <c r="N147" s="211" t="s">
        <v>43</v>
      </c>
      <c r="O147" s="43"/>
      <c r="P147" s="212">
        <f>O147*H147</f>
        <v>0</v>
      </c>
      <c r="Q147" s="212">
        <v>0</v>
      </c>
      <c r="R147" s="212">
        <f>Q147*H147</f>
        <v>0</v>
      </c>
      <c r="S147" s="212">
        <v>0</v>
      </c>
      <c r="T147" s="213">
        <f>S147*H147</f>
        <v>0</v>
      </c>
      <c r="AR147" s="25" t="s">
        <v>153</v>
      </c>
      <c r="AT147" s="25" t="s">
        <v>149</v>
      </c>
      <c r="AU147" s="25" t="s">
        <v>81</v>
      </c>
      <c r="AY147" s="25" t="s">
        <v>146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25" t="s">
        <v>79</v>
      </c>
      <c r="BK147" s="214">
        <f>ROUND(I147*H147,2)</f>
        <v>0</v>
      </c>
      <c r="BL147" s="25" t="s">
        <v>153</v>
      </c>
      <c r="BM147" s="25" t="s">
        <v>352</v>
      </c>
    </row>
    <row r="148" spans="2:65" s="1" customFormat="1" ht="22.5" customHeight="1">
      <c r="B148" s="42"/>
      <c r="C148" s="203" t="s">
        <v>219</v>
      </c>
      <c r="D148" s="203" t="s">
        <v>149</v>
      </c>
      <c r="E148" s="204" t="s">
        <v>353</v>
      </c>
      <c r="F148" s="205" t="s">
        <v>354</v>
      </c>
      <c r="G148" s="206" t="s">
        <v>355</v>
      </c>
      <c r="H148" s="207">
        <v>104.646</v>
      </c>
      <c r="I148" s="208"/>
      <c r="J148" s="209">
        <f>ROUND(I148*H148,2)</f>
        <v>0</v>
      </c>
      <c r="K148" s="205" t="s">
        <v>308</v>
      </c>
      <c r="L148" s="62"/>
      <c r="M148" s="210" t="s">
        <v>21</v>
      </c>
      <c r="N148" s="211" t="s">
        <v>43</v>
      </c>
      <c r="O148" s="43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AR148" s="25" t="s">
        <v>153</v>
      </c>
      <c r="AT148" s="25" t="s">
        <v>149</v>
      </c>
      <c r="AU148" s="25" t="s">
        <v>81</v>
      </c>
      <c r="AY148" s="25" t="s">
        <v>146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25" t="s">
        <v>79</v>
      </c>
      <c r="BK148" s="214">
        <f>ROUND(I148*H148,2)</f>
        <v>0</v>
      </c>
      <c r="BL148" s="25" t="s">
        <v>153</v>
      </c>
      <c r="BM148" s="25" t="s">
        <v>356</v>
      </c>
    </row>
    <row r="149" spans="2:65" s="13" customFormat="1" ht="13.5">
      <c r="B149" s="230"/>
      <c r="C149" s="231"/>
      <c r="D149" s="215" t="s">
        <v>160</v>
      </c>
      <c r="E149" s="231"/>
      <c r="F149" s="257" t="s">
        <v>357</v>
      </c>
      <c r="G149" s="231"/>
      <c r="H149" s="258">
        <v>104.646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160</v>
      </c>
      <c r="AU149" s="240" t="s">
        <v>81</v>
      </c>
      <c r="AV149" s="13" t="s">
        <v>81</v>
      </c>
      <c r="AW149" s="13" t="s">
        <v>6</v>
      </c>
      <c r="AX149" s="13" t="s">
        <v>79</v>
      </c>
      <c r="AY149" s="240" t="s">
        <v>146</v>
      </c>
    </row>
    <row r="150" spans="2:65" s="1" customFormat="1" ht="22.5" customHeight="1">
      <c r="B150" s="42"/>
      <c r="C150" s="203" t="s">
        <v>10</v>
      </c>
      <c r="D150" s="203" t="s">
        <v>149</v>
      </c>
      <c r="E150" s="204" t="s">
        <v>358</v>
      </c>
      <c r="F150" s="205" t="s">
        <v>359</v>
      </c>
      <c r="G150" s="206" t="s">
        <v>329</v>
      </c>
      <c r="H150" s="207">
        <v>108.08199999999999</v>
      </c>
      <c r="I150" s="208"/>
      <c r="J150" s="209">
        <f>ROUND(I150*H150,2)</f>
        <v>0</v>
      </c>
      <c r="K150" s="205" t="s">
        <v>308</v>
      </c>
      <c r="L150" s="62"/>
      <c r="M150" s="210" t="s">
        <v>21</v>
      </c>
      <c r="N150" s="211" t="s">
        <v>43</v>
      </c>
      <c r="O150" s="43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AR150" s="25" t="s">
        <v>153</v>
      </c>
      <c r="AT150" s="25" t="s">
        <v>149</v>
      </c>
      <c r="AU150" s="25" t="s">
        <v>81</v>
      </c>
      <c r="AY150" s="25" t="s">
        <v>146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25" t="s">
        <v>79</v>
      </c>
      <c r="BK150" s="214">
        <f>ROUND(I150*H150,2)</f>
        <v>0</v>
      </c>
      <c r="BL150" s="25" t="s">
        <v>153</v>
      </c>
      <c r="BM150" s="25" t="s">
        <v>360</v>
      </c>
    </row>
    <row r="151" spans="2:65" s="1" customFormat="1" ht="22.5" customHeight="1">
      <c r="B151" s="42"/>
      <c r="C151" s="203" t="s">
        <v>226</v>
      </c>
      <c r="D151" s="203" t="s">
        <v>149</v>
      </c>
      <c r="E151" s="204" t="s">
        <v>361</v>
      </c>
      <c r="F151" s="205" t="s">
        <v>362</v>
      </c>
      <c r="G151" s="206" t="s">
        <v>307</v>
      </c>
      <c r="H151" s="207">
        <v>8.5</v>
      </c>
      <c r="I151" s="208"/>
      <c r="J151" s="209">
        <f>ROUND(I151*H151,2)</f>
        <v>0</v>
      </c>
      <c r="K151" s="205" t="s">
        <v>308</v>
      </c>
      <c r="L151" s="62"/>
      <c r="M151" s="210" t="s">
        <v>21</v>
      </c>
      <c r="N151" s="211" t="s">
        <v>43</v>
      </c>
      <c r="O151" s="43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25" t="s">
        <v>153</v>
      </c>
      <c r="AT151" s="25" t="s">
        <v>149</v>
      </c>
      <c r="AU151" s="25" t="s">
        <v>81</v>
      </c>
      <c r="AY151" s="25" t="s">
        <v>146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25" t="s">
        <v>79</v>
      </c>
      <c r="BK151" s="214">
        <f>ROUND(I151*H151,2)</f>
        <v>0</v>
      </c>
      <c r="BL151" s="25" t="s">
        <v>153</v>
      </c>
      <c r="BM151" s="25" t="s">
        <v>363</v>
      </c>
    </row>
    <row r="152" spans="2:65" s="13" customFormat="1" ht="13.5">
      <c r="B152" s="230"/>
      <c r="C152" s="231"/>
      <c r="D152" s="220" t="s">
        <v>160</v>
      </c>
      <c r="E152" s="232" t="s">
        <v>21</v>
      </c>
      <c r="F152" s="233" t="s">
        <v>364</v>
      </c>
      <c r="G152" s="231"/>
      <c r="H152" s="234">
        <v>8.5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160</v>
      </c>
      <c r="AU152" s="240" t="s">
        <v>81</v>
      </c>
      <c r="AV152" s="13" t="s">
        <v>81</v>
      </c>
      <c r="AW152" s="13" t="s">
        <v>35</v>
      </c>
      <c r="AX152" s="13" t="s">
        <v>72</v>
      </c>
      <c r="AY152" s="240" t="s">
        <v>146</v>
      </c>
    </row>
    <row r="153" spans="2:65" s="14" customFormat="1" ht="13.5">
      <c r="B153" s="241"/>
      <c r="C153" s="242"/>
      <c r="D153" s="215" t="s">
        <v>160</v>
      </c>
      <c r="E153" s="243" t="s">
        <v>21</v>
      </c>
      <c r="F153" s="244" t="s">
        <v>171</v>
      </c>
      <c r="G153" s="242"/>
      <c r="H153" s="245">
        <v>8.5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AT153" s="251" t="s">
        <v>160</v>
      </c>
      <c r="AU153" s="251" t="s">
        <v>81</v>
      </c>
      <c r="AV153" s="14" t="s">
        <v>153</v>
      </c>
      <c r="AW153" s="14" t="s">
        <v>35</v>
      </c>
      <c r="AX153" s="14" t="s">
        <v>79</v>
      </c>
      <c r="AY153" s="251" t="s">
        <v>146</v>
      </c>
    </row>
    <row r="154" spans="2:65" s="1" customFormat="1" ht="22.5" customHeight="1">
      <c r="B154" s="42"/>
      <c r="C154" s="259" t="s">
        <v>230</v>
      </c>
      <c r="D154" s="259" t="s">
        <v>365</v>
      </c>
      <c r="E154" s="260" t="s">
        <v>366</v>
      </c>
      <c r="F154" s="261" t="s">
        <v>367</v>
      </c>
      <c r="G154" s="262" t="s">
        <v>329</v>
      </c>
      <c r="H154" s="263">
        <v>1.488</v>
      </c>
      <c r="I154" s="264"/>
      <c r="J154" s="265">
        <f>ROUND(I154*H154,2)</f>
        <v>0</v>
      </c>
      <c r="K154" s="261" t="s">
        <v>21</v>
      </c>
      <c r="L154" s="266"/>
      <c r="M154" s="267" t="s">
        <v>21</v>
      </c>
      <c r="N154" s="268" t="s">
        <v>43</v>
      </c>
      <c r="O154" s="43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AR154" s="25" t="s">
        <v>195</v>
      </c>
      <c r="AT154" s="25" t="s">
        <v>365</v>
      </c>
      <c r="AU154" s="25" t="s">
        <v>81</v>
      </c>
      <c r="AY154" s="25" t="s">
        <v>146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25" t="s">
        <v>79</v>
      </c>
      <c r="BK154" s="214">
        <f>ROUND(I154*H154,2)</f>
        <v>0</v>
      </c>
      <c r="BL154" s="25" t="s">
        <v>153</v>
      </c>
      <c r="BM154" s="25" t="s">
        <v>368</v>
      </c>
    </row>
    <row r="155" spans="2:65" s="13" customFormat="1" ht="13.5">
      <c r="B155" s="230"/>
      <c r="C155" s="231"/>
      <c r="D155" s="215" t="s">
        <v>160</v>
      </c>
      <c r="E155" s="231"/>
      <c r="F155" s="257" t="s">
        <v>369</v>
      </c>
      <c r="G155" s="231"/>
      <c r="H155" s="258">
        <v>1.488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160</v>
      </c>
      <c r="AU155" s="240" t="s">
        <v>81</v>
      </c>
      <c r="AV155" s="13" t="s">
        <v>81</v>
      </c>
      <c r="AW155" s="13" t="s">
        <v>6</v>
      </c>
      <c r="AX155" s="13" t="s">
        <v>79</v>
      </c>
      <c r="AY155" s="240" t="s">
        <v>146</v>
      </c>
    </row>
    <row r="156" spans="2:65" s="1" customFormat="1" ht="22.5" customHeight="1">
      <c r="B156" s="42"/>
      <c r="C156" s="203" t="s">
        <v>238</v>
      </c>
      <c r="D156" s="203" t="s">
        <v>149</v>
      </c>
      <c r="E156" s="204" t="s">
        <v>370</v>
      </c>
      <c r="F156" s="205" t="s">
        <v>371</v>
      </c>
      <c r="G156" s="206" t="s">
        <v>307</v>
      </c>
      <c r="H156" s="207">
        <v>30</v>
      </c>
      <c r="I156" s="208"/>
      <c r="J156" s="209">
        <f>ROUND(I156*H156,2)</f>
        <v>0</v>
      </c>
      <c r="K156" s="205" t="s">
        <v>308</v>
      </c>
      <c r="L156" s="62"/>
      <c r="M156" s="210" t="s">
        <v>21</v>
      </c>
      <c r="N156" s="211" t="s">
        <v>43</v>
      </c>
      <c r="O156" s="43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AR156" s="25" t="s">
        <v>153</v>
      </c>
      <c r="AT156" s="25" t="s">
        <v>149</v>
      </c>
      <c r="AU156" s="25" t="s">
        <v>81</v>
      </c>
      <c r="AY156" s="25" t="s">
        <v>146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25" t="s">
        <v>79</v>
      </c>
      <c r="BK156" s="214">
        <f>ROUND(I156*H156,2)</f>
        <v>0</v>
      </c>
      <c r="BL156" s="25" t="s">
        <v>153</v>
      </c>
      <c r="BM156" s="25" t="s">
        <v>372</v>
      </c>
    </row>
    <row r="157" spans="2:65" s="1" customFormat="1" ht="22.5" customHeight="1">
      <c r="B157" s="42"/>
      <c r="C157" s="259" t="s">
        <v>242</v>
      </c>
      <c r="D157" s="259" t="s">
        <v>365</v>
      </c>
      <c r="E157" s="260" t="s">
        <v>373</v>
      </c>
      <c r="F157" s="261" t="s">
        <v>374</v>
      </c>
      <c r="G157" s="262" t="s">
        <v>375</v>
      </c>
      <c r="H157" s="263">
        <v>0.75</v>
      </c>
      <c r="I157" s="264"/>
      <c r="J157" s="265">
        <f>ROUND(I157*H157,2)</f>
        <v>0</v>
      </c>
      <c r="K157" s="261" t="s">
        <v>308</v>
      </c>
      <c r="L157" s="266"/>
      <c r="M157" s="267" t="s">
        <v>21</v>
      </c>
      <c r="N157" s="268" t="s">
        <v>43</v>
      </c>
      <c r="O157" s="43"/>
      <c r="P157" s="212">
        <f>O157*H157</f>
        <v>0</v>
      </c>
      <c r="Q157" s="212">
        <v>1E-3</v>
      </c>
      <c r="R157" s="212">
        <f>Q157*H157</f>
        <v>7.5000000000000002E-4</v>
      </c>
      <c r="S157" s="212">
        <v>0</v>
      </c>
      <c r="T157" s="213">
        <f>S157*H157</f>
        <v>0</v>
      </c>
      <c r="AR157" s="25" t="s">
        <v>195</v>
      </c>
      <c r="AT157" s="25" t="s">
        <v>365</v>
      </c>
      <c r="AU157" s="25" t="s">
        <v>81</v>
      </c>
      <c r="AY157" s="25" t="s">
        <v>146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25" t="s">
        <v>79</v>
      </c>
      <c r="BK157" s="214">
        <f>ROUND(I157*H157,2)</f>
        <v>0</v>
      </c>
      <c r="BL157" s="25" t="s">
        <v>153</v>
      </c>
      <c r="BM157" s="25" t="s">
        <v>376</v>
      </c>
    </row>
    <row r="158" spans="2:65" s="13" customFormat="1" ht="13.5">
      <c r="B158" s="230"/>
      <c r="C158" s="231"/>
      <c r="D158" s="215" t="s">
        <v>160</v>
      </c>
      <c r="E158" s="231"/>
      <c r="F158" s="257" t="s">
        <v>377</v>
      </c>
      <c r="G158" s="231"/>
      <c r="H158" s="258">
        <v>0.75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160</v>
      </c>
      <c r="AU158" s="240" t="s">
        <v>81</v>
      </c>
      <c r="AV158" s="13" t="s">
        <v>81</v>
      </c>
      <c r="AW158" s="13" t="s">
        <v>6</v>
      </c>
      <c r="AX158" s="13" t="s">
        <v>79</v>
      </c>
      <c r="AY158" s="240" t="s">
        <v>146</v>
      </c>
    </row>
    <row r="159" spans="2:65" s="1" customFormat="1" ht="22.5" customHeight="1">
      <c r="B159" s="42"/>
      <c r="C159" s="203" t="s">
        <v>246</v>
      </c>
      <c r="D159" s="203" t="s">
        <v>149</v>
      </c>
      <c r="E159" s="204" t="s">
        <v>378</v>
      </c>
      <c r="F159" s="205" t="s">
        <v>379</v>
      </c>
      <c r="G159" s="206" t="s">
        <v>307</v>
      </c>
      <c r="H159" s="207">
        <v>120</v>
      </c>
      <c r="I159" s="208"/>
      <c r="J159" s="209">
        <f>ROUND(I159*H159,2)</f>
        <v>0</v>
      </c>
      <c r="K159" s="205" t="s">
        <v>308</v>
      </c>
      <c r="L159" s="62"/>
      <c r="M159" s="210" t="s">
        <v>21</v>
      </c>
      <c r="N159" s="211" t="s">
        <v>43</v>
      </c>
      <c r="O159" s="43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AR159" s="25" t="s">
        <v>153</v>
      </c>
      <c r="AT159" s="25" t="s">
        <v>149</v>
      </c>
      <c r="AU159" s="25" t="s">
        <v>81</v>
      </c>
      <c r="AY159" s="25" t="s">
        <v>146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25" t="s">
        <v>79</v>
      </c>
      <c r="BK159" s="214">
        <f>ROUND(I159*H159,2)</f>
        <v>0</v>
      </c>
      <c r="BL159" s="25" t="s">
        <v>153</v>
      </c>
      <c r="BM159" s="25" t="s">
        <v>380</v>
      </c>
    </row>
    <row r="160" spans="2:65" s="1" customFormat="1" ht="22.5" customHeight="1">
      <c r="B160" s="42"/>
      <c r="C160" s="203" t="s">
        <v>9</v>
      </c>
      <c r="D160" s="203" t="s">
        <v>149</v>
      </c>
      <c r="E160" s="204" t="s">
        <v>381</v>
      </c>
      <c r="F160" s="205" t="s">
        <v>382</v>
      </c>
      <c r="G160" s="206" t="s">
        <v>329</v>
      </c>
      <c r="H160" s="207">
        <v>160.405</v>
      </c>
      <c r="I160" s="208"/>
      <c r="J160" s="209">
        <f>ROUND(I160*H160,2)</f>
        <v>0</v>
      </c>
      <c r="K160" s="205" t="s">
        <v>308</v>
      </c>
      <c r="L160" s="62"/>
      <c r="M160" s="210" t="s">
        <v>21</v>
      </c>
      <c r="N160" s="211" t="s">
        <v>43</v>
      </c>
      <c r="O160" s="43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AR160" s="25" t="s">
        <v>153</v>
      </c>
      <c r="AT160" s="25" t="s">
        <v>149</v>
      </c>
      <c r="AU160" s="25" t="s">
        <v>81</v>
      </c>
      <c r="AY160" s="25" t="s">
        <v>146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25" t="s">
        <v>79</v>
      </c>
      <c r="BK160" s="214">
        <f>ROUND(I160*H160,2)</f>
        <v>0</v>
      </c>
      <c r="BL160" s="25" t="s">
        <v>153</v>
      </c>
      <c r="BM160" s="25" t="s">
        <v>383</v>
      </c>
    </row>
    <row r="161" spans="2:65" s="11" customFormat="1" ht="29.85" customHeight="1">
      <c r="B161" s="186"/>
      <c r="C161" s="187"/>
      <c r="D161" s="200" t="s">
        <v>71</v>
      </c>
      <c r="E161" s="201" t="s">
        <v>81</v>
      </c>
      <c r="F161" s="201" t="s">
        <v>384</v>
      </c>
      <c r="G161" s="187"/>
      <c r="H161" s="187"/>
      <c r="I161" s="190"/>
      <c r="J161" s="202">
        <f>BK161</f>
        <v>0</v>
      </c>
      <c r="K161" s="187"/>
      <c r="L161" s="192"/>
      <c r="M161" s="193"/>
      <c r="N161" s="194"/>
      <c r="O161" s="194"/>
      <c r="P161" s="195">
        <f>SUM(P162:P221)</f>
        <v>0</v>
      </c>
      <c r="Q161" s="194"/>
      <c r="R161" s="195">
        <f>SUM(R162:R221)</f>
        <v>78.46101127</v>
      </c>
      <c r="S161" s="194"/>
      <c r="T161" s="196">
        <f>SUM(T162:T221)</f>
        <v>0</v>
      </c>
      <c r="AR161" s="197" t="s">
        <v>79</v>
      </c>
      <c r="AT161" s="198" t="s">
        <v>71</v>
      </c>
      <c r="AU161" s="198" t="s">
        <v>79</v>
      </c>
      <c r="AY161" s="197" t="s">
        <v>146</v>
      </c>
      <c r="BK161" s="199">
        <f>SUM(BK162:BK221)</f>
        <v>0</v>
      </c>
    </row>
    <row r="162" spans="2:65" s="1" customFormat="1" ht="22.5" customHeight="1">
      <c r="B162" s="42"/>
      <c r="C162" s="203" t="s">
        <v>256</v>
      </c>
      <c r="D162" s="203" t="s">
        <v>149</v>
      </c>
      <c r="E162" s="204" t="s">
        <v>385</v>
      </c>
      <c r="F162" s="205" t="s">
        <v>386</v>
      </c>
      <c r="G162" s="206" t="s">
        <v>307</v>
      </c>
      <c r="H162" s="207">
        <v>36</v>
      </c>
      <c r="I162" s="208"/>
      <c r="J162" s="209">
        <f>ROUND(I162*H162,2)</f>
        <v>0</v>
      </c>
      <c r="K162" s="205" t="s">
        <v>308</v>
      </c>
      <c r="L162" s="62"/>
      <c r="M162" s="210" t="s">
        <v>21</v>
      </c>
      <c r="N162" s="211" t="s">
        <v>43</v>
      </c>
      <c r="O162" s="43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25" t="s">
        <v>153</v>
      </c>
      <c r="AT162" s="25" t="s">
        <v>149</v>
      </c>
      <c r="AU162" s="25" t="s">
        <v>81</v>
      </c>
      <c r="AY162" s="25" t="s">
        <v>146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25" t="s">
        <v>79</v>
      </c>
      <c r="BK162" s="214">
        <f>ROUND(I162*H162,2)</f>
        <v>0</v>
      </c>
      <c r="BL162" s="25" t="s">
        <v>153</v>
      </c>
      <c r="BM162" s="25" t="s">
        <v>387</v>
      </c>
    </row>
    <row r="163" spans="2:65" s="12" customFormat="1" ht="13.5">
      <c r="B163" s="218"/>
      <c r="C163" s="219"/>
      <c r="D163" s="220" t="s">
        <v>160</v>
      </c>
      <c r="E163" s="221" t="s">
        <v>21</v>
      </c>
      <c r="F163" s="222" t="s">
        <v>388</v>
      </c>
      <c r="G163" s="219"/>
      <c r="H163" s="223" t="s">
        <v>21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160</v>
      </c>
      <c r="AU163" s="229" t="s">
        <v>81</v>
      </c>
      <c r="AV163" s="12" t="s">
        <v>79</v>
      </c>
      <c r="AW163" s="12" t="s">
        <v>35</v>
      </c>
      <c r="AX163" s="12" t="s">
        <v>72</v>
      </c>
      <c r="AY163" s="229" t="s">
        <v>146</v>
      </c>
    </row>
    <row r="164" spans="2:65" s="13" customFormat="1" ht="13.5">
      <c r="B164" s="230"/>
      <c r="C164" s="231"/>
      <c r="D164" s="220" t="s">
        <v>160</v>
      </c>
      <c r="E164" s="232" t="s">
        <v>21</v>
      </c>
      <c r="F164" s="233" t="s">
        <v>389</v>
      </c>
      <c r="G164" s="231"/>
      <c r="H164" s="234">
        <v>36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160</v>
      </c>
      <c r="AU164" s="240" t="s">
        <v>81</v>
      </c>
      <c r="AV164" s="13" t="s">
        <v>81</v>
      </c>
      <c r="AW164" s="13" t="s">
        <v>35</v>
      </c>
      <c r="AX164" s="13" t="s">
        <v>72</v>
      </c>
      <c r="AY164" s="240" t="s">
        <v>146</v>
      </c>
    </row>
    <row r="165" spans="2:65" s="14" customFormat="1" ht="13.5">
      <c r="B165" s="241"/>
      <c r="C165" s="242"/>
      <c r="D165" s="215" t="s">
        <v>160</v>
      </c>
      <c r="E165" s="243" t="s">
        <v>21</v>
      </c>
      <c r="F165" s="244" t="s">
        <v>171</v>
      </c>
      <c r="G165" s="242"/>
      <c r="H165" s="245">
        <v>36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AT165" s="251" t="s">
        <v>160</v>
      </c>
      <c r="AU165" s="251" t="s">
        <v>81</v>
      </c>
      <c r="AV165" s="14" t="s">
        <v>153</v>
      </c>
      <c r="AW165" s="14" t="s">
        <v>35</v>
      </c>
      <c r="AX165" s="14" t="s">
        <v>79</v>
      </c>
      <c r="AY165" s="251" t="s">
        <v>146</v>
      </c>
    </row>
    <row r="166" spans="2:65" s="1" customFormat="1" ht="22.5" customHeight="1">
      <c r="B166" s="42"/>
      <c r="C166" s="259" t="s">
        <v>390</v>
      </c>
      <c r="D166" s="259" t="s">
        <v>365</v>
      </c>
      <c r="E166" s="260" t="s">
        <v>391</v>
      </c>
      <c r="F166" s="261" t="s">
        <v>392</v>
      </c>
      <c r="G166" s="262" t="s">
        <v>329</v>
      </c>
      <c r="H166" s="263">
        <v>1.98</v>
      </c>
      <c r="I166" s="264"/>
      <c r="J166" s="265">
        <f>ROUND(I166*H166,2)</f>
        <v>0</v>
      </c>
      <c r="K166" s="261" t="s">
        <v>308</v>
      </c>
      <c r="L166" s="266"/>
      <c r="M166" s="267" t="s">
        <v>21</v>
      </c>
      <c r="N166" s="268" t="s">
        <v>43</v>
      </c>
      <c r="O166" s="43"/>
      <c r="P166" s="212">
        <f>O166*H166</f>
        <v>0</v>
      </c>
      <c r="Q166" s="212">
        <v>2.4289999999999998</v>
      </c>
      <c r="R166" s="212">
        <f>Q166*H166</f>
        <v>4.8094199999999994</v>
      </c>
      <c r="S166" s="212">
        <v>0</v>
      </c>
      <c r="T166" s="213">
        <f>S166*H166</f>
        <v>0</v>
      </c>
      <c r="AR166" s="25" t="s">
        <v>195</v>
      </c>
      <c r="AT166" s="25" t="s">
        <v>365</v>
      </c>
      <c r="AU166" s="25" t="s">
        <v>81</v>
      </c>
      <c r="AY166" s="25" t="s">
        <v>146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25" t="s">
        <v>79</v>
      </c>
      <c r="BK166" s="214">
        <f>ROUND(I166*H166,2)</f>
        <v>0</v>
      </c>
      <c r="BL166" s="25" t="s">
        <v>153</v>
      </c>
      <c r="BM166" s="25" t="s">
        <v>393</v>
      </c>
    </row>
    <row r="167" spans="2:65" s="13" customFormat="1" ht="13.5">
      <c r="B167" s="230"/>
      <c r="C167" s="231"/>
      <c r="D167" s="215" t="s">
        <v>160</v>
      </c>
      <c r="E167" s="231"/>
      <c r="F167" s="257" t="s">
        <v>394</v>
      </c>
      <c r="G167" s="231"/>
      <c r="H167" s="258">
        <v>1.98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160</v>
      </c>
      <c r="AU167" s="240" t="s">
        <v>81</v>
      </c>
      <c r="AV167" s="13" t="s">
        <v>81</v>
      </c>
      <c r="AW167" s="13" t="s">
        <v>6</v>
      </c>
      <c r="AX167" s="13" t="s">
        <v>79</v>
      </c>
      <c r="AY167" s="240" t="s">
        <v>146</v>
      </c>
    </row>
    <row r="168" spans="2:65" s="1" customFormat="1" ht="31.5" customHeight="1">
      <c r="B168" s="42"/>
      <c r="C168" s="203" t="s">
        <v>395</v>
      </c>
      <c r="D168" s="203" t="s">
        <v>149</v>
      </c>
      <c r="E168" s="204" t="s">
        <v>396</v>
      </c>
      <c r="F168" s="205" t="s">
        <v>397</v>
      </c>
      <c r="G168" s="206" t="s">
        <v>307</v>
      </c>
      <c r="H168" s="207">
        <v>41.4</v>
      </c>
      <c r="I168" s="208"/>
      <c r="J168" s="209">
        <f>ROUND(I168*H168,2)</f>
        <v>0</v>
      </c>
      <c r="K168" s="205" t="s">
        <v>308</v>
      </c>
      <c r="L168" s="62"/>
      <c r="M168" s="210" t="s">
        <v>21</v>
      </c>
      <c r="N168" s="211" t="s">
        <v>43</v>
      </c>
      <c r="O168" s="43"/>
      <c r="P168" s="212">
        <f>O168*H168</f>
        <v>0</v>
      </c>
      <c r="Q168" s="212">
        <v>5.3800000000000002E-3</v>
      </c>
      <c r="R168" s="212">
        <f>Q168*H168</f>
        <v>0.22273200000000001</v>
      </c>
      <c r="S168" s="212">
        <v>0</v>
      </c>
      <c r="T168" s="213">
        <f>S168*H168</f>
        <v>0</v>
      </c>
      <c r="AR168" s="25" t="s">
        <v>153</v>
      </c>
      <c r="AT168" s="25" t="s">
        <v>149</v>
      </c>
      <c r="AU168" s="25" t="s">
        <v>81</v>
      </c>
      <c r="AY168" s="25" t="s">
        <v>146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25" t="s">
        <v>79</v>
      </c>
      <c r="BK168" s="214">
        <f>ROUND(I168*H168,2)</f>
        <v>0</v>
      </c>
      <c r="BL168" s="25" t="s">
        <v>153</v>
      </c>
      <c r="BM168" s="25" t="s">
        <v>398</v>
      </c>
    </row>
    <row r="169" spans="2:65" s="12" customFormat="1" ht="13.5">
      <c r="B169" s="218"/>
      <c r="C169" s="219"/>
      <c r="D169" s="220" t="s">
        <v>160</v>
      </c>
      <c r="E169" s="221" t="s">
        <v>21</v>
      </c>
      <c r="F169" s="222" t="s">
        <v>388</v>
      </c>
      <c r="G169" s="219"/>
      <c r="H169" s="223" t="s">
        <v>21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160</v>
      </c>
      <c r="AU169" s="229" t="s">
        <v>81</v>
      </c>
      <c r="AV169" s="12" t="s">
        <v>79</v>
      </c>
      <c r="AW169" s="12" t="s">
        <v>35</v>
      </c>
      <c r="AX169" s="12" t="s">
        <v>72</v>
      </c>
      <c r="AY169" s="229" t="s">
        <v>146</v>
      </c>
    </row>
    <row r="170" spans="2:65" s="13" customFormat="1" ht="13.5">
      <c r="B170" s="230"/>
      <c r="C170" s="231"/>
      <c r="D170" s="220" t="s">
        <v>160</v>
      </c>
      <c r="E170" s="232" t="s">
        <v>21</v>
      </c>
      <c r="F170" s="233" t="s">
        <v>399</v>
      </c>
      <c r="G170" s="231"/>
      <c r="H170" s="234">
        <v>41.4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160</v>
      </c>
      <c r="AU170" s="240" t="s">
        <v>81</v>
      </c>
      <c r="AV170" s="13" t="s">
        <v>81</v>
      </c>
      <c r="AW170" s="13" t="s">
        <v>35</v>
      </c>
      <c r="AX170" s="13" t="s">
        <v>72</v>
      </c>
      <c r="AY170" s="240" t="s">
        <v>146</v>
      </c>
    </row>
    <row r="171" spans="2:65" s="14" customFormat="1" ht="13.5">
      <c r="B171" s="241"/>
      <c r="C171" s="242"/>
      <c r="D171" s="215" t="s">
        <v>160</v>
      </c>
      <c r="E171" s="243" t="s">
        <v>21</v>
      </c>
      <c r="F171" s="244" t="s">
        <v>171</v>
      </c>
      <c r="G171" s="242"/>
      <c r="H171" s="245">
        <v>41.4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160</v>
      </c>
      <c r="AU171" s="251" t="s">
        <v>81</v>
      </c>
      <c r="AV171" s="14" t="s">
        <v>153</v>
      </c>
      <c r="AW171" s="14" t="s">
        <v>35</v>
      </c>
      <c r="AX171" s="14" t="s">
        <v>79</v>
      </c>
      <c r="AY171" s="251" t="s">
        <v>146</v>
      </c>
    </row>
    <row r="172" spans="2:65" s="1" customFormat="1" ht="22.5" customHeight="1">
      <c r="B172" s="42"/>
      <c r="C172" s="203" t="s">
        <v>400</v>
      </c>
      <c r="D172" s="203" t="s">
        <v>149</v>
      </c>
      <c r="E172" s="204" t="s">
        <v>401</v>
      </c>
      <c r="F172" s="205" t="s">
        <v>402</v>
      </c>
      <c r="G172" s="206" t="s">
        <v>329</v>
      </c>
      <c r="H172" s="207">
        <v>2.5499999999999998</v>
      </c>
      <c r="I172" s="208"/>
      <c r="J172" s="209">
        <f>ROUND(I172*H172,2)</f>
        <v>0</v>
      </c>
      <c r="K172" s="205" t="s">
        <v>308</v>
      </c>
      <c r="L172" s="62"/>
      <c r="M172" s="210" t="s">
        <v>21</v>
      </c>
      <c r="N172" s="211" t="s">
        <v>43</v>
      </c>
      <c r="O172" s="43"/>
      <c r="P172" s="212">
        <f>O172*H172</f>
        <v>0</v>
      </c>
      <c r="Q172" s="212">
        <v>2.16</v>
      </c>
      <c r="R172" s="212">
        <f>Q172*H172</f>
        <v>5.508</v>
      </c>
      <c r="S172" s="212">
        <v>0</v>
      </c>
      <c r="T172" s="213">
        <f>S172*H172</f>
        <v>0</v>
      </c>
      <c r="AR172" s="25" t="s">
        <v>153</v>
      </c>
      <c r="AT172" s="25" t="s">
        <v>149</v>
      </c>
      <c r="AU172" s="25" t="s">
        <v>81</v>
      </c>
      <c r="AY172" s="25" t="s">
        <v>146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25" t="s">
        <v>79</v>
      </c>
      <c r="BK172" s="214">
        <f>ROUND(I172*H172,2)</f>
        <v>0</v>
      </c>
      <c r="BL172" s="25" t="s">
        <v>153</v>
      </c>
      <c r="BM172" s="25" t="s">
        <v>403</v>
      </c>
    </row>
    <row r="173" spans="2:65" s="12" customFormat="1" ht="13.5">
      <c r="B173" s="218"/>
      <c r="C173" s="219"/>
      <c r="D173" s="220" t="s">
        <v>160</v>
      </c>
      <c r="E173" s="221" t="s">
        <v>21</v>
      </c>
      <c r="F173" s="222" t="s">
        <v>335</v>
      </c>
      <c r="G173" s="219"/>
      <c r="H173" s="223" t="s">
        <v>21</v>
      </c>
      <c r="I173" s="224"/>
      <c r="J173" s="219"/>
      <c r="K173" s="219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160</v>
      </c>
      <c r="AU173" s="229" t="s">
        <v>81</v>
      </c>
      <c r="AV173" s="12" t="s">
        <v>79</v>
      </c>
      <c r="AW173" s="12" t="s">
        <v>35</v>
      </c>
      <c r="AX173" s="12" t="s">
        <v>72</v>
      </c>
      <c r="AY173" s="229" t="s">
        <v>146</v>
      </c>
    </row>
    <row r="174" spans="2:65" s="13" customFormat="1" ht="13.5">
      <c r="B174" s="230"/>
      <c r="C174" s="231"/>
      <c r="D174" s="220" t="s">
        <v>160</v>
      </c>
      <c r="E174" s="232" t="s">
        <v>21</v>
      </c>
      <c r="F174" s="233" t="s">
        <v>404</v>
      </c>
      <c r="G174" s="231"/>
      <c r="H174" s="234">
        <v>2.5499999999999998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160</v>
      </c>
      <c r="AU174" s="240" t="s">
        <v>81</v>
      </c>
      <c r="AV174" s="13" t="s">
        <v>81</v>
      </c>
      <c r="AW174" s="13" t="s">
        <v>35</v>
      </c>
      <c r="AX174" s="13" t="s">
        <v>72</v>
      </c>
      <c r="AY174" s="240" t="s">
        <v>146</v>
      </c>
    </row>
    <row r="175" spans="2:65" s="14" customFormat="1" ht="13.5">
      <c r="B175" s="241"/>
      <c r="C175" s="242"/>
      <c r="D175" s="215" t="s">
        <v>160</v>
      </c>
      <c r="E175" s="243" t="s">
        <v>21</v>
      </c>
      <c r="F175" s="244" t="s">
        <v>171</v>
      </c>
      <c r="G175" s="242"/>
      <c r="H175" s="245">
        <v>2.5499999999999998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AT175" s="251" t="s">
        <v>160</v>
      </c>
      <c r="AU175" s="251" t="s">
        <v>81</v>
      </c>
      <c r="AV175" s="14" t="s">
        <v>153</v>
      </c>
      <c r="AW175" s="14" t="s">
        <v>35</v>
      </c>
      <c r="AX175" s="14" t="s">
        <v>79</v>
      </c>
      <c r="AY175" s="251" t="s">
        <v>146</v>
      </c>
    </row>
    <row r="176" spans="2:65" s="1" customFormat="1" ht="31.5" customHeight="1">
      <c r="B176" s="42"/>
      <c r="C176" s="203" t="s">
        <v>405</v>
      </c>
      <c r="D176" s="203" t="s">
        <v>149</v>
      </c>
      <c r="E176" s="204" t="s">
        <v>406</v>
      </c>
      <c r="F176" s="205" t="s">
        <v>407</v>
      </c>
      <c r="G176" s="206" t="s">
        <v>324</v>
      </c>
      <c r="H176" s="207">
        <v>144</v>
      </c>
      <c r="I176" s="208"/>
      <c r="J176" s="209">
        <f>ROUND(I176*H176,2)</f>
        <v>0</v>
      </c>
      <c r="K176" s="205" t="s">
        <v>308</v>
      </c>
      <c r="L176" s="62"/>
      <c r="M176" s="210" t="s">
        <v>21</v>
      </c>
      <c r="N176" s="211" t="s">
        <v>43</v>
      </c>
      <c r="O176" s="43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AR176" s="25" t="s">
        <v>153</v>
      </c>
      <c r="AT176" s="25" t="s">
        <v>149</v>
      </c>
      <c r="AU176" s="25" t="s">
        <v>81</v>
      </c>
      <c r="AY176" s="25" t="s">
        <v>146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25" t="s">
        <v>79</v>
      </c>
      <c r="BK176" s="214">
        <f>ROUND(I176*H176,2)</f>
        <v>0</v>
      </c>
      <c r="BL176" s="25" t="s">
        <v>153</v>
      </c>
      <c r="BM176" s="25" t="s">
        <v>408</v>
      </c>
    </row>
    <row r="177" spans="2:65" s="12" customFormat="1" ht="13.5">
      <c r="B177" s="218"/>
      <c r="C177" s="219"/>
      <c r="D177" s="220" t="s">
        <v>160</v>
      </c>
      <c r="E177" s="221" t="s">
        <v>21</v>
      </c>
      <c r="F177" s="222" t="s">
        <v>388</v>
      </c>
      <c r="G177" s="219"/>
      <c r="H177" s="223" t="s">
        <v>21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160</v>
      </c>
      <c r="AU177" s="229" t="s">
        <v>81</v>
      </c>
      <c r="AV177" s="12" t="s">
        <v>79</v>
      </c>
      <c r="AW177" s="12" t="s">
        <v>35</v>
      </c>
      <c r="AX177" s="12" t="s">
        <v>72</v>
      </c>
      <c r="AY177" s="229" t="s">
        <v>146</v>
      </c>
    </row>
    <row r="178" spans="2:65" s="13" customFormat="1" ht="13.5">
      <c r="B178" s="230"/>
      <c r="C178" s="231"/>
      <c r="D178" s="220" t="s">
        <v>160</v>
      </c>
      <c r="E178" s="232" t="s">
        <v>21</v>
      </c>
      <c r="F178" s="233" t="s">
        <v>409</v>
      </c>
      <c r="G178" s="231"/>
      <c r="H178" s="234">
        <v>84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160</v>
      </c>
      <c r="AU178" s="240" t="s">
        <v>81</v>
      </c>
      <c r="AV178" s="13" t="s">
        <v>81</v>
      </c>
      <c r="AW178" s="13" t="s">
        <v>35</v>
      </c>
      <c r="AX178" s="13" t="s">
        <v>72</v>
      </c>
      <c r="AY178" s="240" t="s">
        <v>146</v>
      </c>
    </row>
    <row r="179" spans="2:65" s="13" customFormat="1" ht="13.5">
      <c r="B179" s="230"/>
      <c r="C179" s="231"/>
      <c r="D179" s="220" t="s">
        <v>160</v>
      </c>
      <c r="E179" s="232" t="s">
        <v>21</v>
      </c>
      <c r="F179" s="233" t="s">
        <v>410</v>
      </c>
      <c r="G179" s="231"/>
      <c r="H179" s="234">
        <v>60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160</v>
      </c>
      <c r="AU179" s="240" t="s">
        <v>81</v>
      </c>
      <c r="AV179" s="13" t="s">
        <v>81</v>
      </c>
      <c r="AW179" s="13" t="s">
        <v>35</v>
      </c>
      <c r="AX179" s="13" t="s">
        <v>72</v>
      </c>
      <c r="AY179" s="240" t="s">
        <v>146</v>
      </c>
    </row>
    <row r="180" spans="2:65" s="14" customFormat="1" ht="13.5">
      <c r="B180" s="241"/>
      <c r="C180" s="242"/>
      <c r="D180" s="215" t="s">
        <v>160</v>
      </c>
      <c r="E180" s="243" t="s">
        <v>21</v>
      </c>
      <c r="F180" s="244" t="s">
        <v>171</v>
      </c>
      <c r="G180" s="242"/>
      <c r="H180" s="245">
        <v>144</v>
      </c>
      <c r="I180" s="246"/>
      <c r="J180" s="242"/>
      <c r="K180" s="242"/>
      <c r="L180" s="247"/>
      <c r="M180" s="248"/>
      <c r="N180" s="249"/>
      <c r="O180" s="249"/>
      <c r="P180" s="249"/>
      <c r="Q180" s="249"/>
      <c r="R180" s="249"/>
      <c r="S180" s="249"/>
      <c r="T180" s="250"/>
      <c r="AT180" s="251" t="s">
        <v>160</v>
      </c>
      <c r="AU180" s="251" t="s">
        <v>81</v>
      </c>
      <c r="AV180" s="14" t="s">
        <v>153</v>
      </c>
      <c r="AW180" s="14" t="s">
        <v>35</v>
      </c>
      <c r="AX180" s="14" t="s">
        <v>79</v>
      </c>
      <c r="AY180" s="251" t="s">
        <v>146</v>
      </c>
    </row>
    <row r="181" spans="2:65" s="1" customFormat="1" ht="22.5" customHeight="1">
      <c r="B181" s="42"/>
      <c r="C181" s="259" t="s">
        <v>411</v>
      </c>
      <c r="D181" s="259" t="s">
        <v>365</v>
      </c>
      <c r="E181" s="260" t="s">
        <v>412</v>
      </c>
      <c r="F181" s="261" t="s">
        <v>413</v>
      </c>
      <c r="G181" s="262" t="s">
        <v>329</v>
      </c>
      <c r="H181" s="263">
        <v>17.16</v>
      </c>
      <c r="I181" s="264"/>
      <c r="J181" s="265">
        <f>ROUND(I181*H181,2)</f>
        <v>0</v>
      </c>
      <c r="K181" s="261" t="s">
        <v>308</v>
      </c>
      <c r="L181" s="266"/>
      <c r="M181" s="267" t="s">
        <v>21</v>
      </c>
      <c r="N181" s="268" t="s">
        <v>43</v>
      </c>
      <c r="O181" s="43"/>
      <c r="P181" s="212">
        <f>O181*H181</f>
        <v>0</v>
      </c>
      <c r="Q181" s="212">
        <v>2.4289999999999998</v>
      </c>
      <c r="R181" s="212">
        <f>Q181*H181</f>
        <v>41.681639999999994</v>
      </c>
      <c r="S181" s="212">
        <v>0</v>
      </c>
      <c r="T181" s="213">
        <f>S181*H181</f>
        <v>0</v>
      </c>
      <c r="AR181" s="25" t="s">
        <v>195</v>
      </c>
      <c r="AT181" s="25" t="s">
        <v>365</v>
      </c>
      <c r="AU181" s="25" t="s">
        <v>81</v>
      </c>
      <c r="AY181" s="25" t="s">
        <v>146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25" t="s">
        <v>79</v>
      </c>
      <c r="BK181" s="214">
        <f>ROUND(I181*H181,2)</f>
        <v>0</v>
      </c>
      <c r="BL181" s="25" t="s">
        <v>153</v>
      </c>
      <c r="BM181" s="25" t="s">
        <v>414</v>
      </c>
    </row>
    <row r="182" spans="2:65" s="1" customFormat="1" ht="22.5" customHeight="1">
      <c r="B182" s="42"/>
      <c r="C182" s="203" t="s">
        <v>415</v>
      </c>
      <c r="D182" s="203" t="s">
        <v>149</v>
      </c>
      <c r="E182" s="204" t="s">
        <v>416</v>
      </c>
      <c r="F182" s="205" t="s">
        <v>417</v>
      </c>
      <c r="G182" s="206" t="s">
        <v>329</v>
      </c>
      <c r="H182" s="207">
        <v>4.51</v>
      </c>
      <c r="I182" s="208"/>
      <c r="J182" s="209">
        <f>ROUND(I182*H182,2)</f>
        <v>0</v>
      </c>
      <c r="K182" s="205" t="s">
        <v>308</v>
      </c>
      <c r="L182" s="62"/>
      <c r="M182" s="210" t="s">
        <v>21</v>
      </c>
      <c r="N182" s="211" t="s">
        <v>43</v>
      </c>
      <c r="O182" s="43"/>
      <c r="P182" s="212">
        <f>O182*H182</f>
        <v>0</v>
      </c>
      <c r="Q182" s="212">
        <v>2.45329</v>
      </c>
      <c r="R182" s="212">
        <f>Q182*H182</f>
        <v>11.0643379</v>
      </c>
      <c r="S182" s="212">
        <v>0</v>
      </c>
      <c r="T182" s="213">
        <f>S182*H182</f>
        <v>0</v>
      </c>
      <c r="AR182" s="25" t="s">
        <v>153</v>
      </c>
      <c r="AT182" s="25" t="s">
        <v>149</v>
      </c>
      <c r="AU182" s="25" t="s">
        <v>81</v>
      </c>
      <c r="AY182" s="25" t="s">
        <v>146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25" t="s">
        <v>79</v>
      </c>
      <c r="BK182" s="214">
        <f>ROUND(I182*H182,2)</f>
        <v>0</v>
      </c>
      <c r="BL182" s="25" t="s">
        <v>153</v>
      </c>
      <c r="BM182" s="25" t="s">
        <v>418</v>
      </c>
    </row>
    <row r="183" spans="2:65" s="12" customFormat="1" ht="13.5">
      <c r="B183" s="218"/>
      <c r="C183" s="219"/>
      <c r="D183" s="220" t="s">
        <v>160</v>
      </c>
      <c r="E183" s="221" t="s">
        <v>21</v>
      </c>
      <c r="F183" s="222" t="s">
        <v>388</v>
      </c>
      <c r="G183" s="219"/>
      <c r="H183" s="223" t="s">
        <v>21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160</v>
      </c>
      <c r="AU183" s="229" t="s">
        <v>81</v>
      </c>
      <c r="AV183" s="12" t="s">
        <v>79</v>
      </c>
      <c r="AW183" s="12" t="s">
        <v>35</v>
      </c>
      <c r="AX183" s="12" t="s">
        <v>72</v>
      </c>
      <c r="AY183" s="229" t="s">
        <v>146</v>
      </c>
    </row>
    <row r="184" spans="2:65" s="13" customFormat="1" ht="13.5">
      <c r="B184" s="230"/>
      <c r="C184" s="231"/>
      <c r="D184" s="220" t="s">
        <v>160</v>
      </c>
      <c r="E184" s="232" t="s">
        <v>21</v>
      </c>
      <c r="F184" s="233" t="s">
        <v>419</v>
      </c>
      <c r="G184" s="231"/>
      <c r="H184" s="234">
        <v>4.51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160</v>
      </c>
      <c r="AU184" s="240" t="s">
        <v>81</v>
      </c>
      <c r="AV184" s="13" t="s">
        <v>81</v>
      </c>
      <c r="AW184" s="13" t="s">
        <v>35</v>
      </c>
      <c r="AX184" s="13" t="s">
        <v>72</v>
      </c>
      <c r="AY184" s="240" t="s">
        <v>146</v>
      </c>
    </row>
    <row r="185" spans="2:65" s="14" customFormat="1" ht="13.5">
      <c r="B185" s="241"/>
      <c r="C185" s="242"/>
      <c r="D185" s="215" t="s">
        <v>160</v>
      </c>
      <c r="E185" s="243" t="s">
        <v>21</v>
      </c>
      <c r="F185" s="244" t="s">
        <v>171</v>
      </c>
      <c r="G185" s="242"/>
      <c r="H185" s="245">
        <v>4.51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AT185" s="251" t="s">
        <v>160</v>
      </c>
      <c r="AU185" s="251" t="s">
        <v>81</v>
      </c>
      <c r="AV185" s="14" t="s">
        <v>153</v>
      </c>
      <c r="AW185" s="14" t="s">
        <v>35</v>
      </c>
      <c r="AX185" s="14" t="s">
        <v>79</v>
      </c>
      <c r="AY185" s="251" t="s">
        <v>146</v>
      </c>
    </row>
    <row r="186" spans="2:65" s="1" customFormat="1" ht="22.5" customHeight="1">
      <c r="B186" s="42"/>
      <c r="C186" s="203" t="s">
        <v>420</v>
      </c>
      <c r="D186" s="203" t="s">
        <v>149</v>
      </c>
      <c r="E186" s="204" t="s">
        <v>421</v>
      </c>
      <c r="F186" s="205" t="s">
        <v>422</v>
      </c>
      <c r="G186" s="206" t="s">
        <v>307</v>
      </c>
      <c r="H186" s="207">
        <v>6.13</v>
      </c>
      <c r="I186" s="208"/>
      <c r="J186" s="209">
        <f>ROUND(I186*H186,2)</f>
        <v>0</v>
      </c>
      <c r="K186" s="205" t="s">
        <v>308</v>
      </c>
      <c r="L186" s="62"/>
      <c r="M186" s="210" t="s">
        <v>21</v>
      </c>
      <c r="N186" s="211" t="s">
        <v>43</v>
      </c>
      <c r="O186" s="43"/>
      <c r="P186" s="212">
        <f>O186*H186</f>
        <v>0</v>
      </c>
      <c r="Q186" s="212">
        <v>1.0300000000000001E-3</v>
      </c>
      <c r="R186" s="212">
        <f>Q186*H186</f>
        <v>6.3139000000000008E-3</v>
      </c>
      <c r="S186" s="212">
        <v>0</v>
      </c>
      <c r="T186" s="213">
        <f>S186*H186</f>
        <v>0</v>
      </c>
      <c r="AR186" s="25" t="s">
        <v>153</v>
      </c>
      <c r="AT186" s="25" t="s">
        <v>149</v>
      </c>
      <c r="AU186" s="25" t="s">
        <v>81</v>
      </c>
      <c r="AY186" s="25" t="s">
        <v>146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25" t="s">
        <v>79</v>
      </c>
      <c r="BK186" s="214">
        <f>ROUND(I186*H186,2)</f>
        <v>0</v>
      </c>
      <c r="BL186" s="25" t="s">
        <v>153</v>
      </c>
      <c r="BM186" s="25" t="s">
        <v>423</v>
      </c>
    </row>
    <row r="187" spans="2:65" s="12" customFormat="1" ht="13.5">
      <c r="B187" s="218"/>
      <c r="C187" s="219"/>
      <c r="D187" s="220" t="s">
        <v>160</v>
      </c>
      <c r="E187" s="221" t="s">
        <v>21</v>
      </c>
      <c r="F187" s="222" t="s">
        <v>388</v>
      </c>
      <c r="G187" s="219"/>
      <c r="H187" s="223" t="s">
        <v>21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160</v>
      </c>
      <c r="AU187" s="229" t="s">
        <v>81</v>
      </c>
      <c r="AV187" s="12" t="s">
        <v>79</v>
      </c>
      <c r="AW187" s="12" t="s">
        <v>35</v>
      </c>
      <c r="AX187" s="12" t="s">
        <v>72</v>
      </c>
      <c r="AY187" s="229" t="s">
        <v>146</v>
      </c>
    </row>
    <row r="188" spans="2:65" s="13" customFormat="1" ht="13.5">
      <c r="B188" s="230"/>
      <c r="C188" s="231"/>
      <c r="D188" s="220" t="s">
        <v>160</v>
      </c>
      <c r="E188" s="232" t="s">
        <v>21</v>
      </c>
      <c r="F188" s="233" t="s">
        <v>424</v>
      </c>
      <c r="G188" s="231"/>
      <c r="H188" s="234">
        <v>4.32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160</v>
      </c>
      <c r="AU188" s="240" t="s">
        <v>81</v>
      </c>
      <c r="AV188" s="13" t="s">
        <v>81</v>
      </c>
      <c r="AW188" s="13" t="s">
        <v>35</v>
      </c>
      <c r="AX188" s="13" t="s">
        <v>72</v>
      </c>
      <c r="AY188" s="240" t="s">
        <v>146</v>
      </c>
    </row>
    <row r="189" spans="2:65" s="13" customFormat="1" ht="13.5">
      <c r="B189" s="230"/>
      <c r="C189" s="231"/>
      <c r="D189" s="220" t="s">
        <v>160</v>
      </c>
      <c r="E189" s="232" t="s">
        <v>21</v>
      </c>
      <c r="F189" s="233" t="s">
        <v>425</v>
      </c>
      <c r="G189" s="231"/>
      <c r="H189" s="234">
        <v>1.2529999999999999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160</v>
      </c>
      <c r="AU189" s="240" t="s">
        <v>81</v>
      </c>
      <c r="AV189" s="13" t="s">
        <v>81</v>
      </c>
      <c r="AW189" s="13" t="s">
        <v>35</v>
      </c>
      <c r="AX189" s="13" t="s">
        <v>72</v>
      </c>
      <c r="AY189" s="240" t="s">
        <v>146</v>
      </c>
    </row>
    <row r="190" spans="2:65" s="15" customFormat="1" ht="13.5">
      <c r="B190" s="269"/>
      <c r="C190" s="270"/>
      <c r="D190" s="220" t="s">
        <v>160</v>
      </c>
      <c r="E190" s="271" t="s">
        <v>21</v>
      </c>
      <c r="F190" s="272" t="s">
        <v>426</v>
      </c>
      <c r="G190" s="270"/>
      <c r="H190" s="273">
        <v>5.5730000000000004</v>
      </c>
      <c r="I190" s="274"/>
      <c r="J190" s="270"/>
      <c r="K190" s="270"/>
      <c r="L190" s="275"/>
      <c r="M190" s="276"/>
      <c r="N190" s="277"/>
      <c r="O190" s="277"/>
      <c r="P190" s="277"/>
      <c r="Q190" s="277"/>
      <c r="R190" s="277"/>
      <c r="S190" s="277"/>
      <c r="T190" s="278"/>
      <c r="AT190" s="279" t="s">
        <v>160</v>
      </c>
      <c r="AU190" s="279" t="s">
        <v>81</v>
      </c>
      <c r="AV190" s="15" t="s">
        <v>172</v>
      </c>
      <c r="AW190" s="15" t="s">
        <v>35</v>
      </c>
      <c r="AX190" s="15" t="s">
        <v>72</v>
      </c>
      <c r="AY190" s="279" t="s">
        <v>146</v>
      </c>
    </row>
    <row r="191" spans="2:65" s="13" customFormat="1" ht="13.5">
      <c r="B191" s="230"/>
      <c r="C191" s="231"/>
      <c r="D191" s="220" t="s">
        <v>160</v>
      </c>
      <c r="E191" s="232" t="s">
        <v>21</v>
      </c>
      <c r="F191" s="233" t="s">
        <v>427</v>
      </c>
      <c r="G191" s="231"/>
      <c r="H191" s="234">
        <v>0.55700000000000005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AT191" s="240" t="s">
        <v>160</v>
      </c>
      <c r="AU191" s="240" t="s">
        <v>81</v>
      </c>
      <c r="AV191" s="13" t="s">
        <v>81</v>
      </c>
      <c r="AW191" s="13" t="s">
        <v>35</v>
      </c>
      <c r="AX191" s="13" t="s">
        <v>72</v>
      </c>
      <c r="AY191" s="240" t="s">
        <v>146</v>
      </c>
    </row>
    <row r="192" spans="2:65" s="14" customFormat="1" ht="13.5">
      <c r="B192" s="241"/>
      <c r="C192" s="242"/>
      <c r="D192" s="215" t="s">
        <v>160</v>
      </c>
      <c r="E192" s="243" t="s">
        <v>21</v>
      </c>
      <c r="F192" s="244" t="s">
        <v>171</v>
      </c>
      <c r="G192" s="242"/>
      <c r="H192" s="245">
        <v>6.13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AT192" s="251" t="s">
        <v>160</v>
      </c>
      <c r="AU192" s="251" t="s">
        <v>81</v>
      </c>
      <c r="AV192" s="14" t="s">
        <v>153</v>
      </c>
      <c r="AW192" s="14" t="s">
        <v>35</v>
      </c>
      <c r="AX192" s="14" t="s">
        <v>79</v>
      </c>
      <c r="AY192" s="251" t="s">
        <v>146</v>
      </c>
    </row>
    <row r="193" spans="2:65" s="1" customFormat="1" ht="22.5" customHeight="1">
      <c r="B193" s="42"/>
      <c r="C193" s="203" t="s">
        <v>428</v>
      </c>
      <c r="D193" s="203" t="s">
        <v>149</v>
      </c>
      <c r="E193" s="204" t="s">
        <v>429</v>
      </c>
      <c r="F193" s="205" t="s">
        <v>430</v>
      </c>
      <c r="G193" s="206" t="s">
        <v>307</v>
      </c>
      <c r="H193" s="207">
        <v>6.13</v>
      </c>
      <c r="I193" s="208"/>
      <c r="J193" s="209">
        <f>ROUND(I193*H193,2)</f>
        <v>0</v>
      </c>
      <c r="K193" s="205" t="s">
        <v>308</v>
      </c>
      <c r="L193" s="62"/>
      <c r="M193" s="210" t="s">
        <v>21</v>
      </c>
      <c r="N193" s="211" t="s">
        <v>43</v>
      </c>
      <c r="O193" s="43"/>
      <c r="P193" s="212">
        <f>O193*H193</f>
        <v>0</v>
      </c>
      <c r="Q193" s="212">
        <v>0</v>
      </c>
      <c r="R193" s="212">
        <f>Q193*H193</f>
        <v>0</v>
      </c>
      <c r="S193" s="212">
        <v>0</v>
      </c>
      <c r="T193" s="213">
        <f>S193*H193</f>
        <v>0</v>
      </c>
      <c r="AR193" s="25" t="s">
        <v>153</v>
      </c>
      <c r="AT193" s="25" t="s">
        <v>149</v>
      </c>
      <c r="AU193" s="25" t="s">
        <v>81</v>
      </c>
      <c r="AY193" s="25" t="s">
        <v>146</v>
      </c>
      <c r="BE193" s="214">
        <f>IF(N193="základní",J193,0)</f>
        <v>0</v>
      </c>
      <c r="BF193" s="214">
        <f>IF(N193="snížená",J193,0)</f>
        <v>0</v>
      </c>
      <c r="BG193" s="214">
        <f>IF(N193="zákl. přenesená",J193,0)</f>
        <v>0</v>
      </c>
      <c r="BH193" s="214">
        <f>IF(N193="sníž. přenesená",J193,0)</f>
        <v>0</v>
      </c>
      <c r="BI193" s="214">
        <f>IF(N193="nulová",J193,0)</f>
        <v>0</v>
      </c>
      <c r="BJ193" s="25" t="s">
        <v>79</v>
      </c>
      <c r="BK193" s="214">
        <f>ROUND(I193*H193,2)</f>
        <v>0</v>
      </c>
      <c r="BL193" s="25" t="s">
        <v>153</v>
      </c>
      <c r="BM193" s="25" t="s">
        <v>431</v>
      </c>
    </row>
    <row r="194" spans="2:65" s="1" customFormat="1" ht="22.5" customHeight="1">
      <c r="B194" s="42"/>
      <c r="C194" s="203" t="s">
        <v>432</v>
      </c>
      <c r="D194" s="203" t="s">
        <v>149</v>
      </c>
      <c r="E194" s="204" t="s">
        <v>433</v>
      </c>
      <c r="F194" s="205" t="s">
        <v>434</v>
      </c>
      <c r="G194" s="206" t="s">
        <v>329</v>
      </c>
      <c r="H194" s="207">
        <v>3.327</v>
      </c>
      <c r="I194" s="208"/>
      <c r="J194" s="209">
        <f>ROUND(I194*H194,2)</f>
        <v>0</v>
      </c>
      <c r="K194" s="205" t="s">
        <v>308</v>
      </c>
      <c r="L194" s="62"/>
      <c r="M194" s="210" t="s">
        <v>21</v>
      </c>
      <c r="N194" s="211" t="s">
        <v>43</v>
      </c>
      <c r="O194" s="43"/>
      <c r="P194" s="212">
        <f>O194*H194</f>
        <v>0</v>
      </c>
      <c r="Q194" s="212">
        <v>2.45329</v>
      </c>
      <c r="R194" s="212">
        <f>Q194*H194</f>
        <v>8.1620958300000002</v>
      </c>
      <c r="S194" s="212">
        <v>0</v>
      </c>
      <c r="T194" s="213">
        <f>S194*H194</f>
        <v>0</v>
      </c>
      <c r="AR194" s="25" t="s">
        <v>153</v>
      </c>
      <c r="AT194" s="25" t="s">
        <v>149</v>
      </c>
      <c r="AU194" s="25" t="s">
        <v>81</v>
      </c>
      <c r="AY194" s="25" t="s">
        <v>146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25" t="s">
        <v>79</v>
      </c>
      <c r="BK194" s="214">
        <f>ROUND(I194*H194,2)</f>
        <v>0</v>
      </c>
      <c r="BL194" s="25" t="s">
        <v>153</v>
      </c>
      <c r="BM194" s="25" t="s">
        <v>435</v>
      </c>
    </row>
    <row r="195" spans="2:65" s="12" customFormat="1" ht="13.5">
      <c r="B195" s="218"/>
      <c r="C195" s="219"/>
      <c r="D195" s="220" t="s">
        <v>160</v>
      </c>
      <c r="E195" s="221" t="s">
        <v>21</v>
      </c>
      <c r="F195" s="222" t="s">
        <v>388</v>
      </c>
      <c r="G195" s="219"/>
      <c r="H195" s="223" t="s">
        <v>21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160</v>
      </c>
      <c r="AU195" s="229" t="s">
        <v>81</v>
      </c>
      <c r="AV195" s="12" t="s">
        <v>79</v>
      </c>
      <c r="AW195" s="12" t="s">
        <v>35</v>
      </c>
      <c r="AX195" s="12" t="s">
        <v>72</v>
      </c>
      <c r="AY195" s="229" t="s">
        <v>146</v>
      </c>
    </row>
    <row r="196" spans="2:65" s="13" customFormat="1" ht="13.5">
      <c r="B196" s="230"/>
      <c r="C196" s="231"/>
      <c r="D196" s="220" t="s">
        <v>160</v>
      </c>
      <c r="E196" s="232" t="s">
        <v>21</v>
      </c>
      <c r="F196" s="233" t="s">
        <v>436</v>
      </c>
      <c r="G196" s="231"/>
      <c r="H196" s="234">
        <v>1.5669999999999999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160</v>
      </c>
      <c r="AU196" s="240" t="s">
        <v>81</v>
      </c>
      <c r="AV196" s="13" t="s">
        <v>81</v>
      </c>
      <c r="AW196" s="13" t="s">
        <v>35</v>
      </c>
      <c r="AX196" s="13" t="s">
        <v>72</v>
      </c>
      <c r="AY196" s="240" t="s">
        <v>146</v>
      </c>
    </row>
    <row r="197" spans="2:65" s="12" customFormat="1" ht="13.5">
      <c r="B197" s="218"/>
      <c r="C197" s="219"/>
      <c r="D197" s="220" t="s">
        <v>160</v>
      </c>
      <c r="E197" s="221" t="s">
        <v>21</v>
      </c>
      <c r="F197" s="222" t="s">
        <v>335</v>
      </c>
      <c r="G197" s="219"/>
      <c r="H197" s="223" t="s">
        <v>21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160</v>
      </c>
      <c r="AU197" s="229" t="s">
        <v>81</v>
      </c>
      <c r="AV197" s="12" t="s">
        <v>79</v>
      </c>
      <c r="AW197" s="12" t="s">
        <v>35</v>
      </c>
      <c r="AX197" s="12" t="s">
        <v>72</v>
      </c>
      <c r="AY197" s="229" t="s">
        <v>146</v>
      </c>
    </row>
    <row r="198" spans="2:65" s="13" customFormat="1" ht="13.5">
      <c r="B198" s="230"/>
      <c r="C198" s="231"/>
      <c r="D198" s="220" t="s">
        <v>160</v>
      </c>
      <c r="E198" s="232" t="s">
        <v>21</v>
      </c>
      <c r="F198" s="233" t="s">
        <v>437</v>
      </c>
      <c r="G198" s="231"/>
      <c r="H198" s="234">
        <v>1.76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160</v>
      </c>
      <c r="AU198" s="240" t="s">
        <v>81</v>
      </c>
      <c r="AV198" s="13" t="s">
        <v>81</v>
      </c>
      <c r="AW198" s="13" t="s">
        <v>35</v>
      </c>
      <c r="AX198" s="13" t="s">
        <v>72</v>
      </c>
      <c r="AY198" s="240" t="s">
        <v>146</v>
      </c>
    </row>
    <row r="199" spans="2:65" s="14" customFormat="1" ht="13.5">
      <c r="B199" s="241"/>
      <c r="C199" s="242"/>
      <c r="D199" s="215" t="s">
        <v>160</v>
      </c>
      <c r="E199" s="243" t="s">
        <v>21</v>
      </c>
      <c r="F199" s="244" t="s">
        <v>171</v>
      </c>
      <c r="G199" s="242"/>
      <c r="H199" s="245">
        <v>3.327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AT199" s="251" t="s">
        <v>160</v>
      </c>
      <c r="AU199" s="251" t="s">
        <v>81</v>
      </c>
      <c r="AV199" s="14" t="s">
        <v>153</v>
      </c>
      <c r="AW199" s="14" t="s">
        <v>35</v>
      </c>
      <c r="AX199" s="14" t="s">
        <v>79</v>
      </c>
      <c r="AY199" s="251" t="s">
        <v>146</v>
      </c>
    </row>
    <row r="200" spans="2:65" s="1" customFormat="1" ht="22.5" customHeight="1">
      <c r="B200" s="42"/>
      <c r="C200" s="203" t="s">
        <v>438</v>
      </c>
      <c r="D200" s="203" t="s">
        <v>149</v>
      </c>
      <c r="E200" s="204" t="s">
        <v>439</v>
      </c>
      <c r="F200" s="205" t="s">
        <v>440</v>
      </c>
      <c r="G200" s="206" t="s">
        <v>307</v>
      </c>
      <c r="H200" s="207">
        <v>18.091999999999999</v>
      </c>
      <c r="I200" s="208"/>
      <c r="J200" s="209">
        <f>ROUND(I200*H200,2)</f>
        <v>0</v>
      </c>
      <c r="K200" s="205" t="s">
        <v>308</v>
      </c>
      <c r="L200" s="62"/>
      <c r="M200" s="210" t="s">
        <v>21</v>
      </c>
      <c r="N200" s="211" t="s">
        <v>43</v>
      </c>
      <c r="O200" s="43"/>
      <c r="P200" s="212">
        <f>O200*H200</f>
        <v>0</v>
      </c>
      <c r="Q200" s="212">
        <v>1.0300000000000001E-3</v>
      </c>
      <c r="R200" s="212">
        <f>Q200*H200</f>
        <v>1.863476E-2</v>
      </c>
      <c r="S200" s="212">
        <v>0</v>
      </c>
      <c r="T200" s="213">
        <f>S200*H200</f>
        <v>0</v>
      </c>
      <c r="AR200" s="25" t="s">
        <v>153</v>
      </c>
      <c r="AT200" s="25" t="s">
        <v>149</v>
      </c>
      <c r="AU200" s="25" t="s">
        <v>81</v>
      </c>
      <c r="AY200" s="25" t="s">
        <v>146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25" t="s">
        <v>79</v>
      </c>
      <c r="BK200" s="214">
        <f>ROUND(I200*H200,2)</f>
        <v>0</v>
      </c>
      <c r="BL200" s="25" t="s">
        <v>153</v>
      </c>
      <c r="BM200" s="25" t="s">
        <v>441</v>
      </c>
    </row>
    <row r="201" spans="2:65" s="13" customFormat="1" ht="13.5">
      <c r="B201" s="230"/>
      <c r="C201" s="231"/>
      <c r="D201" s="220" t="s">
        <v>160</v>
      </c>
      <c r="E201" s="232" t="s">
        <v>21</v>
      </c>
      <c r="F201" s="233" t="s">
        <v>442</v>
      </c>
      <c r="G201" s="231"/>
      <c r="H201" s="234">
        <v>10.446999999999999</v>
      </c>
      <c r="I201" s="235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AT201" s="240" t="s">
        <v>160</v>
      </c>
      <c r="AU201" s="240" t="s">
        <v>81</v>
      </c>
      <c r="AV201" s="13" t="s">
        <v>81</v>
      </c>
      <c r="AW201" s="13" t="s">
        <v>35</v>
      </c>
      <c r="AX201" s="13" t="s">
        <v>72</v>
      </c>
      <c r="AY201" s="240" t="s">
        <v>146</v>
      </c>
    </row>
    <row r="202" spans="2:65" s="13" customFormat="1" ht="13.5">
      <c r="B202" s="230"/>
      <c r="C202" s="231"/>
      <c r="D202" s="220" t="s">
        <v>160</v>
      </c>
      <c r="E202" s="232" t="s">
        <v>21</v>
      </c>
      <c r="F202" s="233" t="s">
        <v>443</v>
      </c>
      <c r="G202" s="231"/>
      <c r="H202" s="234">
        <v>6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160</v>
      </c>
      <c r="AU202" s="240" t="s">
        <v>81</v>
      </c>
      <c r="AV202" s="13" t="s">
        <v>81</v>
      </c>
      <c r="AW202" s="13" t="s">
        <v>35</v>
      </c>
      <c r="AX202" s="13" t="s">
        <v>72</v>
      </c>
      <c r="AY202" s="240" t="s">
        <v>146</v>
      </c>
    </row>
    <row r="203" spans="2:65" s="15" customFormat="1" ht="13.5">
      <c r="B203" s="269"/>
      <c r="C203" s="270"/>
      <c r="D203" s="220" t="s">
        <v>160</v>
      </c>
      <c r="E203" s="271" t="s">
        <v>21</v>
      </c>
      <c r="F203" s="272" t="s">
        <v>426</v>
      </c>
      <c r="G203" s="270"/>
      <c r="H203" s="273">
        <v>16.446999999999999</v>
      </c>
      <c r="I203" s="274"/>
      <c r="J203" s="270"/>
      <c r="K203" s="270"/>
      <c r="L203" s="275"/>
      <c r="M203" s="276"/>
      <c r="N203" s="277"/>
      <c r="O203" s="277"/>
      <c r="P203" s="277"/>
      <c r="Q203" s="277"/>
      <c r="R203" s="277"/>
      <c r="S203" s="277"/>
      <c r="T203" s="278"/>
      <c r="AT203" s="279" t="s">
        <v>160</v>
      </c>
      <c r="AU203" s="279" t="s">
        <v>81</v>
      </c>
      <c r="AV203" s="15" t="s">
        <v>172</v>
      </c>
      <c r="AW203" s="15" t="s">
        <v>35</v>
      </c>
      <c r="AX203" s="15" t="s">
        <v>72</v>
      </c>
      <c r="AY203" s="279" t="s">
        <v>146</v>
      </c>
    </row>
    <row r="204" spans="2:65" s="13" customFormat="1" ht="13.5">
      <c r="B204" s="230"/>
      <c r="C204" s="231"/>
      <c r="D204" s="220" t="s">
        <v>160</v>
      </c>
      <c r="E204" s="232" t="s">
        <v>21</v>
      </c>
      <c r="F204" s="233" t="s">
        <v>444</v>
      </c>
      <c r="G204" s="231"/>
      <c r="H204" s="234">
        <v>1.645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160</v>
      </c>
      <c r="AU204" s="240" t="s">
        <v>81</v>
      </c>
      <c r="AV204" s="13" t="s">
        <v>81</v>
      </c>
      <c r="AW204" s="13" t="s">
        <v>35</v>
      </c>
      <c r="AX204" s="13" t="s">
        <v>72</v>
      </c>
      <c r="AY204" s="240" t="s">
        <v>146</v>
      </c>
    </row>
    <row r="205" spans="2:65" s="14" customFormat="1" ht="13.5">
      <c r="B205" s="241"/>
      <c r="C205" s="242"/>
      <c r="D205" s="215" t="s">
        <v>160</v>
      </c>
      <c r="E205" s="243" t="s">
        <v>21</v>
      </c>
      <c r="F205" s="244" t="s">
        <v>171</v>
      </c>
      <c r="G205" s="242"/>
      <c r="H205" s="245">
        <v>18.091999999999999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AT205" s="251" t="s">
        <v>160</v>
      </c>
      <c r="AU205" s="251" t="s">
        <v>81</v>
      </c>
      <c r="AV205" s="14" t="s">
        <v>153</v>
      </c>
      <c r="AW205" s="14" t="s">
        <v>35</v>
      </c>
      <c r="AX205" s="14" t="s">
        <v>79</v>
      </c>
      <c r="AY205" s="251" t="s">
        <v>146</v>
      </c>
    </row>
    <row r="206" spans="2:65" s="1" customFormat="1" ht="22.5" customHeight="1">
      <c r="B206" s="42"/>
      <c r="C206" s="203" t="s">
        <v>445</v>
      </c>
      <c r="D206" s="203" t="s">
        <v>149</v>
      </c>
      <c r="E206" s="204" t="s">
        <v>446</v>
      </c>
      <c r="F206" s="205" t="s">
        <v>447</v>
      </c>
      <c r="G206" s="206" t="s">
        <v>307</v>
      </c>
      <c r="H206" s="207">
        <v>18.091999999999999</v>
      </c>
      <c r="I206" s="208"/>
      <c r="J206" s="209">
        <f>ROUND(I206*H206,2)</f>
        <v>0</v>
      </c>
      <c r="K206" s="205" t="s">
        <v>308</v>
      </c>
      <c r="L206" s="62"/>
      <c r="M206" s="210" t="s">
        <v>21</v>
      </c>
      <c r="N206" s="211" t="s">
        <v>43</v>
      </c>
      <c r="O206" s="43"/>
      <c r="P206" s="212">
        <f>O206*H206</f>
        <v>0</v>
      </c>
      <c r="Q206" s="212">
        <v>0</v>
      </c>
      <c r="R206" s="212">
        <f>Q206*H206</f>
        <v>0</v>
      </c>
      <c r="S206" s="212">
        <v>0</v>
      </c>
      <c r="T206" s="213">
        <f>S206*H206</f>
        <v>0</v>
      </c>
      <c r="AR206" s="25" t="s">
        <v>153</v>
      </c>
      <c r="AT206" s="25" t="s">
        <v>149</v>
      </c>
      <c r="AU206" s="25" t="s">
        <v>81</v>
      </c>
      <c r="AY206" s="25" t="s">
        <v>146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25" t="s">
        <v>79</v>
      </c>
      <c r="BK206" s="214">
        <f>ROUND(I206*H206,2)</f>
        <v>0</v>
      </c>
      <c r="BL206" s="25" t="s">
        <v>153</v>
      </c>
      <c r="BM206" s="25" t="s">
        <v>448</v>
      </c>
    </row>
    <row r="207" spans="2:65" s="1" customFormat="1" ht="22.5" customHeight="1">
      <c r="B207" s="42"/>
      <c r="C207" s="203" t="s">
        <v>449</v>
      </c>
      <c r="D207" s="203" t="s">
        <v>149</v>
      </c>
      <c r="E207" s="204" t="s">
        <v>450</v>
      </c>
      <c r="F207" s="205" t="s">
        <v>451</v>
      </c>
      <c r="G207" s="206" t="s">
        <v>355</v>
      </c>
      <c r="H207" s="207">
        <v>0.998</v>
      </c>
      <c r="I207" s="208"/>
      <c r="J207" s="209">
        <f>ROUND(I207*H207,2)</f>
        <v>0</v>
      </c>
      <c r="K207" s="205" t="s">
        <v>308</v>
      </c>
      <c r="L207" s="62"/>
      <c r="M207" s="210" t="s">
        <v>21</v>
      </c>
      <c r="N207" s="211" t="s">
        <v>43</v>
      </c>
      <c r="O207" s="43"/>
      <c r="P207" s="212">
        <f>O207*H207</f>
        <v>0</v>
      </c>
      <c r="Q207" s="212">
        <v>1.0601700000000001</v>
      </c>
      <c r="R207" s="212">
        <f>Q207*H207</f>
        <v>1.05804966</v>
      </c>
      <c r="S207" s="212">
        <v>0</v>
      </c>
      <c r="T207" s="213">
        <f>S207*H207</f>
        <v>0</v>
      </c>
      <c r="AR207" s="25" t="s">
        <v>153</v>
      </c>
      <c r="AT207" s="25" t="s">
        <v>149</v>
      </c>
      <c r="AU207" s="25" t="s">
        <v>81</v>
      </c>
      <c r="AY207" s="25" t="s">
        <v>146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25" t="s">
        <v>79</v>
      </c>
      <c r="BK207" s="214">
        <f>ROUND(I207*H207,2)</f>
        <v>0</v>
      </c>
      <c r="BL207" s="25" t="s">
        <v>153</v>
      </c>
      <c r="BM207" s="25" t="s">
        <v>452</v>
      </c>
    </row>
    <row r="208" spans="2:65" s="13" customFormat="1" ht="13.5">
      <c r="B208" s="230"/>
      <c r="C208" s="231"/>
      <c r="D208" s="220" t="s">
        <v>160</v>
      </c>
      <c r="E208" s="232" t="s">
        <v>21</v>
      </c>
      <c r="F208" s="233" t="s">
        <v>453</v>
      </c>
      <c r="G208" s="231"/>
      <c r="H208" s="234">
        <v>0.77500000000000002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160</v>
      </c>
      <c r="AU208" s="240" t="s">
        <v>81</v>
      </c>
      <c r="AV208" s="13" t="s">
        <v>81</v>
      </c>
      <c r="AW208" s="13" t="s">
        <v>35</v>
      </c>
      <c r="AX208" s="13" t="s">
        <v>72</v>
      </c>
      <c r="AY208" s="240" t="s">
        <v>146</v>
      </c>
    </row>
    <row r="209" spans="2:65" s="13" customFormat="1" ht="13.5">
      <c r="B209" s="230"/>
      <c r="C209" s="231"/>
      <c r="D209" s="220" t="s">
        <v>160</v>
      </c>
      <c r="E209" s="232" t="s">
        <v>21</v>
      </c>
      <c r="F209" s="233" t="s">
        <v>454</v>
      </c>
      <c r="G209" s="231"/>
      <c r="H209" s="234">
        <v>0.13200000000000001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160</v>
      </c>
      <c r="AU209" s="240" t="s">
        <v>81</v>
      </c>
      <c r="AV209" s="13" t="s">
        <v>81</v>
      </c>
      <c r="AW209" s="13" t="s">
        <v>35</v>
      </c>
      <c r="AX209" s="13" t="s">
        <v>72</v>
      </c>
      <c r="AY209" s="240" t="s">
        <v>146</v>
      </c>
    </row>
    <row r="210" spans="2:65" s="15" customFormat="1" ht="13.5">
      <c r="B210" s="269"/>
      <c r="C210" s="270"/>
      <c r="D210" s="220" t="s">
        <v>160</v>
      </c>
      <c r="E210" s="271" t="s">
        <v>21</v>
      </c>
      <c r="F210" s="272" t="s">
        <v>426</v>
      </c>
      <c r="G210" s="270"/>
      <c r="H210" s="273">
        <v>0.90700000000000003</v>
      </c>
      <c r="I210" s="274"/>
      <c r="J210" s="270"/>
      <c r="K210" s="270"/>
      <c r="L210" s="275"/>
      <c r="M210" s="276"/>
      <c r="N210" s="277"/>
      <c r="O210" s="277"/>
      <c r="P210" s="277"/>
      <c r="Q210" s="277"/>
      <c r="R210" s="277"/>
      <c r="S210" s="277"/>
      <c r="T210" s="278"/>
      <c r="AT210" s="279" t="s">
        <v>160</v>
      </c>
      <c r="AU210" s="279" t="s">
        <v>81</v>
      </c>
      <c r="AV210" s="15" t="s">
        <v>172</v>
      </c>
      <c r="AW210" s="15" t="s">
        <v>35</v>
      </c>
      <c r="AX210" s="15" t="s">
        <v>72</v>
      </c>
      <c r="AY210" s="279" t="s">
        <v>146</v>
      </c>
    </row>
    <row r="211" spans="2:65" s="13" customFormat="1" ht="13.5">
      <c r="B211" s="230"/>
      <c r="C211" s="231"/>
      <c r="D211" s="220" t="s">
        <v>160</v>
      </c>
      <c r="E211" s="232" t="s">
        <v>21</v>
      </c>
      <c r="F211" s="233" t="s">
        <v>455</v>
      </c>
      <c r="G211" s="231"/>
      <c r="H211" s="234">
        <v>9.0999999999999998E-2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160</v>
      </c>
      <c r="AU211" s="240" t="s">
        <v>81</v>
      </c>
      <c r="AV211" s="13" t="s">
        <v>81</v>
      </c>
      <c r="AW211" s="13" t="s">
        <v>35</v>
      </c>
      <c r="AX211" s="13" t="s">
        <v>72</v>
      </c>
      <c r="AY211" s="240" t="s">
        <v>146</v>
      </c>
    </row>
    <row r="212" spans="2:65" s="14" customFormat="1" ht="13.5">
      <c r="B212" s="241"/>
      <c r="C212" s="242"/>
      <c r="D212" s="215" t="s">
        <v>160</v>
      </c>
      <c r="E212" s="243" t="s">
        <v>21</v>
      </c>
      <c r="F212" s="244" t="s">
        <v>171</v>
      </c>
      <c r="G212" s="242"/>
      <c r="H212" s="245">
        <v>0.998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AT212" s="251" t="s">
        <v>160</v>
      </c>
      <c r="AU212" s="251" t="s">
        <v>81</v>
      </c>
      <c r="AV212" s="14" t="s">
        <v>153</v>
      </c>
      <c r="AW212" s="14" t="s">
        <v>35</v>
      </c>
      <c r="AX212" s="14" t="s">
        <v>79</v>
      </c>
      <c r="AY212" s="251" t="s">
        <v>146</v>
      </c>
    </row>
    <row r="213" spans="2:65" s="1" customFormat="1" ht="22.5" customHeight="1">
      <c r="B213" s="42"/>
      <c r="C213" s="203" t="s">
        <v>456</v>
      </c>
      <c r="D213" s="203" t="s">
        <v>149</v>
      </c>
      <c r="E213" s="204" t="s">
        <v>457</v>
      </c>
      <c r="F213" s="205" t="s">
        <v>458</v>
      </c>
      <c r="G213" s="206" t="s">
        <v>355</v>
      </c>
      <c r="H213" s="207">
        <v>0.437</v>
      </c>
      <c r="I213" s="208"/>
      <c r="J213" s="209">
        <f>ROUND(I213*H213,2)</f>
        <v>0</v>
      </c>
      <c r="K213" s="205" t="s">
        <v>308</v>
      </c>
      <c r="L213" s="62"/>
      <c r="M213" s="210" t="s">
        <v>21</v>
      </c>
      <c r="N213" s="211" t="s">
        <v>43</v>
      </c>
      <c r="O213" s="43"/>
      <c r="P213" s="212">
        <f>O213*H213</f>
        <v>0</v>
      </c>
      <c r="Q213" s="212">
        <v>1.0530600000000001</v>
      </c>
      <c r="R213" s="212">
        <f>Q213*H213</f>
        <v>0.46018722000000006</v>
      </c>
      <c r="S213" s="212">
        <v>0</v>
      </c>
      <c r="T213" s="213">
        <f>S213*H213</f>
        <v>0</v>
      </c>
      <c r="AR213" s="25" t="s">
        <v>153</v>
      </c>
      <c r="AT213" s="25" t="s">
        <v>149</v>
      </c>
      <c r="AU213" s="25" t="s">
        <v>81</v>
      </c>
      <c r="AY213" s="25" t="s">
        <v>146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25" t="s">
        <v>79</v>
      </c>
      <c r="BK213" s="214">
        <f>ROUND(I213*H213,2)</f>
        <v>0</v>
      </c>
      <c r="BL213" s="25" t="s">
        <v>153</v>
      </c>
      <c r="BM213" s="25" t="s">
        <v>459</v>
      </c>
    </row>
    <row r="214" spans="2:65" s="13" customFormat="1" ht="13.5">
      <c r="B214" s="230"/>
      <c r="C214" s="231"/>
      <c r="D214" s="220" t="s">
        <v>160</v>
      </c>
      <c r="E214" s="232" t="s">
        <v>21</v>
      </c>
      <c r="F214" s="233" t="s">
        <v>460</v>
      </c>
      <c r="G214" s="231"/>
      <c r="H214" s="234">
        <v>0.437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160</v>
      </c>
      <c r="AU214" s="240" t="s">
        <v>81</v>
      </c>
      <c r="AV214" s="13" t="s">
        <v>81</v>
      </c>
      <c r="AW214" s="13" t="s">
        <v>35</v>
      </c>
      <c r="AX214" s="13" t="s">
        <v>72</v>
      </c>
      <c r="AY214" s="240" t="s">
        <v>146</v>
      </c>
    </row>
    <row r="215" spans="2:65" s="14" customFormat="1" ht="13.5">
      <c r="B215" s="241"/>
      <c r="C215" s="242"/>
      <c r="D215" s="215" t="s">
        <v>160</v>
      </c>
      <c r="E215" s="243" t="s">
        <v>21</v>
      </c>
      <c r="F215" s="244" t="s">
        <v>171</v>
      </c>
      <c r="G215" s="242"/>
      <c r="H215" s="245">
        <v>0.437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AT215" s="251" t="s">
        <v>160</v>
      </c>
      <c r="AU215" s="251" t="s">
        <v>81</v>
      </c>
      <c r="AV215" s="14" t="s">
        <v>153</v>
      </c>
      <c r="AW215" s="14" t="s">
        <v>35</v>
      </c>
      <c r="AX215" s="14" t="s">
        <v>79</v>
      </c>
      <c r="AY215" s="251" t="s">
        <v>146</v>
      </c>
    </row>
    <row r="216" spans="2:65" s="1" customFormat="1" ht="31.5" customHeight="1">
      <c r="B216" s="42"/>
      <c r="C216" s="203" t="s">
        <v>461</v>
      </c>
      <c r="D216" s="203" t="s">
        <v>149</v>
      </c>
      <c r="E216" s="204" t="s">
        <v>462</v>
      </c>
      <c r="F216" s="205" t="s">
        <v>463</v>
      </c>
      <c r="G216" s="206" t="s">
        <v>324</v>
      </c>
      <c r="H216" s="207">
        <v>144</v>
      </c>
      <c r="I216" s="208"/>
      <c r="J216" s="209">
        <f>ROUND(I216*H216,2)</f>
        <v>0</v>
      </c>
      <c r="K216" s="205" t="s">
        <v>308</v>
      </c>
      <c r="L216" s="62"/>
      <c r="M216" s="210" t="s">
        <v>21</v>
      </c>
      <c r="N216" s="211" t="s">
        <v>43</v>
      </c>
      <c r="O216" s="43"/>
      <c r="P216" s="212">
        <f>O216*H216</f>
        <v>0</v>
      </c>
      <c r="Q216" s="212">
        <v>3.2849999999999997E-2</v>
      </c>
      <c r="R216" s="212">
        <f>Q216*H216</f>
        <v>4.7303999999999995</v>
      </c>
      <c r="S216" s="212">
        <v>0</v>
      </c>
      <c r="T216" s="213">
        <f>S216*H216</f>
        <v>0</v>
      </c>
      <c r="AR216" s="25" t="s">
        <v>153</v>
      </c>
      <c r="AT216" s="25" t="s">
        <v>149</v>
      </c>
      <c r="AU216" s="25" t="s">
        <v>81</v>
      </c>
      <c r="AY216" s="25" t="s">
        <v>146</v>
      </c>
      <c r="BE216" s="214">
        <f>IF(N216="základní",J216,0)</f>
        <v>0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25" t="s">
        <v>79</v>
      </c>
      <c r="BK216" s="214">
        <f>ROUND(I216*H216,2)</f>
        <v>0</v>
      </c>
      <c r="BL216" s="25" t="s">
        <v>153</v>
      </c>
      <c r="BM216" s="25" t="s">
        <v>464</v>
      </c>
    </row>
    <row r="217" spans="2:65" s="12" customFormat="1" ht="13.5">
      <c r="B217" s="218"/>
      <c r="C217" s="219"/>
      <c r="D217" s="220" t="s">
        <v>160</v>
      </c>
      <c r="E217" s="221" t="s">
        <v>21</v>
      </c>
      <c r="F217" s="222" t="s">
        <v>388</v>
      </c>
      <c r="G217" s="219"/>
      <c r="H217" s="223" t="s">
        <v>21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160</v>
      </c>
      <c r="AU217" s="229" t="s">
        <v>81</v>
      </c>
      <c r="AV217" s="12" t="s">
        <v>79</v>
      </c>
      <c r="AW217" s="12" t="s">
        <v>35</v>
      </c>
      <c r="AX217" s="12" t="s">
        <v>72</v>
      </c>
      <c r="AY217" s="229" t="s">
        <v>146</v>
      </c>
    </row>
    <row r="218" spans="2:65" s="13" customFormat="1" ht="13.5">
      <c r="B218" s="230"/>
      <c r="C218" s="231"/>
      <c r="D218" s="220" t="s">
        <v>160</v>
      </c>
      <c r="E218" s="232" t="s">
        <v>21</v>
      </c>
      <c r="F218" s="233" t="s">
        <v>465</v>
      </c>
      <c r="G218" s="231"/>
      <c r="H218" s="234">
        <v>144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160</v>
      </c>
      <c r="AU218" s="240" t="s">
        <v>81</v>
      </c>
      <c r="AV218" s="13" t="s">
        <v>81</v>
      </c>
      <c r="AW218" s="13" t="s">
        <v>35</v>
      </c>
      <c r="AX218" s="13" t="s">
        <v>72</v>
      </c>
      <c r="AY218" s="240" t="s">
        <v>146</v>
      </c>
    </row>
    <row r="219" spans="2:65" s="14" customFormat="1" ht="13.5">
      <c r="B219" s="241"/>
      <c r="C219" s="242"/>
      <c r="D219" s="215" t="s">
        <v>160</v>
      </c>
      <c r="E219" s="243" t="s">
        <v>21</v>
      </c>
      <c r="F219" s="244" t="s">
        <v>171</v>
      </c>
      <c r="G219" s="242"/>
      <c r="H219" s="245">
        <v>144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AT219" s="251" t="s">
        <v>160</v>
      </c>
      <c r="AU219" s="251" t="s">
        <v>81</v>
      </c>
      <c r="AV219" s="14" t="s">
        <v>153</v>
      </c>
      <c r="AW219" s="14" t="s">
        <v>35</v>
      </c>
      <c r="AX219" s="14" t="s">
        <v>79</v>
      </c>
      <c r="AY219" s="251" t="s">
        <v>146</v>
      </c>
    </row>
    <row r="220" spans="2:65" s="1" customFormat="1" ht="22.5" customHeight="1">
      <c r="B220" s="42"/>
      <c r="C220" s="259" t="s">
        <v>466</v>
      </c>
      <c r="D220" s="259" t="s">
        <v>365</v>
      </c>
      <c r="E220" s="260" t="s">
        <v>467</v>
      </c>
      <c r="F220" s="261" t="s">
        <v>468</v>
      </c>
      <c r="G220" s="262" t="s">
        <v>324</v>
      </c>
      <c r="H220" s="263">
        <v>92.4</v>
      </c>
      <c r="I220" s="264"/>
      <c r="J220" s="265">
        <f>ROUND(I220*H220,2)</f>
        <v>0</v>
      </c>
      <c r="K220" s="261" t="s">
        <v>21</v>
      </c>
      <c r="L220" s="266"/>
      <c r="M220" s="267" t="s">
        <v>21</v>
      </c>
      <c r="N220" s="268" t="s">
        <v>43</v>
      </c>
      <c r="O220" s="43"/>
      <c r="P220" s="212">
        <f>O220*H220</f>
        <v>0</v>
      </c>
      <c r="Q220" s="212">
        <v>5.5500000000000002E-3</v>
      </c>
      <c r="R220" s="212">
        <f>Q220*H220</f>
        <v>0.51282000000000005</v>
      </c>
      <c r="S220" s="212">
        <v>0</v>
      </c>
      <c r="T220" s="213">
        <f>S220*H220</f>
        <v>0</v>
      </c>
      <c r="AR220" s="25" t="s">
        <v>195</v>
      </c>
      <c r="AT220" s="25" t="s">
        <v>365</v>
      </c>
      <c r="AU220" s="25" t="s">
        <v>81</v>
      </c>
      <c r="AY220" s="25" t="s">
        <v>146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25" t="s">
        <v>79</v>
      </c>
      <c r="BK220" s="214">
        <f>ROUND(I220*H220,2)</f>
        <v>0</v>
      </c>
      <c r="BL220" s="25" t="s">
        <v>153</v>
      </c>
      <c r="BM220" s="25" t="s">
        <v>469</v>
      </c>
    </row>
    <row r="221" spans="2:65" s="1" customFormat="1" ht="22.5" customHeight="1">
      <c r="B221" s="42"/>
      <c r="C221" s="259" t="s">
        <v>470</v>
      </c>
      <c r="D221" s="259" t="s">
        <v>365</v>
      </c>
      <c r="E221" s="260" t="s">
        <v>471</v>
      </c>
      <c r="F221" s="261" t="s">
        <v>472</v>
      </c>
      <c r="G221" s="262" t="s">
        <v>324</v>
      </c>
      <c r="H221" s="263">
        <v>66</v>
      </c>
      <c r="I221" s="264"/>
      <c r="J221" s="265">
        <f>ROUND(I221*H221,2)</f>
        <v>0</v>
      </c>
      <c r="K221" s="261" t="s">
        <v>308</v>
      </c>
      <c r="L221" s="266"/>
      <c r="M221" s="267" t="s">
        <v>21</v>
      </c>
      <c r="N221" s="268" t="s">
        <v>43</v>
      </c>
      <c r="O221" s="43"/>
      <c r="P221" s="212">
        <f>O221*H221</f>
        <v>0</v>
      </c>
      <c r="Q221" s="212">
        <v>3.4299999999999999E-3</v>
      </c>
      <c r="R221" s="212">
        <f>Q221*H221</f>
        <v>0.22638</v>
      </c>
      <c r="S221" s="212">
        <v>0</v>
      </c>
      <c r="T221" s="213">
        <f>S221*H221</f>
        <v>0</v>
      </c>
      <c r="AR221" s="25" t="s">
        <v>195</v>
      </c>
      <c r="AT221" s="25" t="s">
        <v>365</v>
      </c>
      <c r="AU221" s="25" t="s">
        <v>81</v>
      </c>
      <c r="AY221" s="25" t="s">
        <v>146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25" t="s">
        <v>79</v>
      </c>
      <c r="BK221" s="214">
        <f>ROUND(I221*H221,2)</f>
        <v>0</v>
      </c>
      <c r="BL221" s="25" t="s">
        <v>153</v>
      </c>
      <c r="BM221" s="25" t="s">
        <v>473</v>
      </c>
    </row>
    <row r="222" spans="2:65" s="11" customFormat="1" ht="29.85" customHeight="1">
      <c r="B222" s="186"/>
      <c r="C222" s="187"/>
      <c r="D222" s="200" t="s">
        <v>71</v>
      </c>
      <c r="E222" s="201" t="s">
        <v>172</v>
      </c>
      <c r="F222" s="201" t="s">
        <v>474</v>
      </c>
      <c r="G222" s="187"/>
      <c r="H222" s="187"/>
      <c r="I222" s="190"/>
      <c r="J222" s="202">
        <f>BK222</f>
        <v>0</v>
      </c>
      <c r="K222" s="187"/>
      <c r="L222" s="192"/>
      <c r="M222" s="193"/>
      <c r="N222" s="194"/>
      <c r="O222" s="194"/>
      <c r="P222" s="195">
        <f>SUM(P223:P255)</f>
        <v>0</v>
      </c>
      <c r="Q222" s="194"/>
      <c r="R222" s="195">
        <f>SUM(R223:R255)</f>
        <v>68.487766680000007</v>
      </c>
      <c r="S222" s="194"/>
      <c r="T222" s="196">
        <f>SUM(T223:T255)</f>
        <v>0</v>
      </c>
      <c r="AR222" s="197" t="s">
        <v>79</v>
      </c>
      <c r="AT222" s="198" t="s">
        <v>71</v>
      </c>
      <c r="AU222" s="198" t="s">
        <v>79</v>
      </c>
      <c r="AY222" s="197" t="s">
        <v>146</v>
      </c>
      <c r="BK222" s="199">
        <f>SUM(BK223:BK255)</f>
        <v>0</v>
      </c>
    </row>
    <row r="223" spans="2:65" s="1" customFormat="1" ht="22.5" customHeight="1">
      <c r="B223" s="42"/>
      <c r="C223" s="203" t="s">
        <v>475</v>
      </c>
      <c r="D223" s="203" t="s">
        <v>149</v>
      </c>
      <c r="E223" s="204" t="s">
        <v>476</v>
      </c>
      <c r="F223" s="205" t="s">
        <v>477</v>
      </c>
      <c r="G223" s="206" t="s">
        <v>299</v>
      </c>
      <c r="H223" s="207">
        <v>4</v>
      </c>
      <c r="I223" s="208"/>
      <c r="J223" s="209">
        <f>ROUND(I223*H223,2)</f>
        <v>0</v>
      </c>
      <c r="K223" s="205" t="s">
        <v>308</v>
      </c>
      <c r="L223" s="62"/>
      <c r="M223" s="210" t="s">
        <v>21</v>
      </c>
      <c r="N223" s="211" t="s">
        <v>43</v>
      </c>
      <c r="O223" s="43"/>
      <c r="P223" s="212">
        <f>O223*H223</f>
        <v>0</v>
      </c>
      <c r="Q223" s="212">
        <v>7.3669999999999999E-2</v>
      </c>
      <c r="R223" s="212">
        <f>Q223*H223</f>
        <v>0.29468</v>
      </c>
      <c r="S223" s="212">
        <v>0</v>
      </c>
      <c r="T223" s="213">
        <f>S223*H223</f>
        <v>0</v>
      </c>
      <c r="AR223" s="25" t="s">
        <v>153</v>
      </c>
      <c r="AT223" s="25" t="s">
        <v>149</v>
      </c>
      <c r="AU223" s="25" t="s">
        <v>81</v>
      </c>
      <c r="AY223" s="25" t="s">
        <v>146</v>
      </c>
      <c r="BE223" s="214">
        <f>IF(N223="základní",J223,0)</f>
        <v>0</v>
      </c>
      <c r="BF223" s="214">
        <f>IF(N223="snížená",J223,0)</f>
        <v>0</v>
      </c>
      <c r="BG223" s="214">
        <f>IF(N223="zákl. přenesená",J223,0)</f>
        <v>0</v>
      </c>
      <c r="BH223" s="214">
        <f>IF(N223="sníž. přenesená",J223,0)</f>
        <v>0</v>
      </c>
      <c r="BI223" s="214">
        <f>IF(N223="nulová",J223,0)</f>
        <v>0</v>
      </c>
      <c r="BJ223" s="25" t="s">
        <v>79</v>
      </c>
      <c r="BK223" s="214">
        <f>ROUND(I223*H223,2)</f>
        <v>0</v>
      </c>
      <c r="BL223" s="25" t="s">
        <v>153</v>
      </c>
      <c r="BM223" s="25" t="s">
        <v>478</v>
      </c>
    </row>
    <row r="224" spans="2:65" s="12" customFormat="1" ht="13.5">
      <c r="B224" s="218"/>
      <c r="C224" s="219"/>
      <c r="D224" s="220" t="s">
        <v>160</v>
      </c>
      <c r="E224" s="221" t="s">
        <v>21</v>
      </c>
      <c r="F224" s="222" t="s">
        <v>335</v>
      </c>
      <c r="G224" s="219"/>
      <c r="H224" s="223" t="s">
        <v>21</v>
      </c>
      <c r="I224" s="224"/>
      <c r="J224" s="219"/>
      <c r="K224" s="219"/>
      <c r="L224" s="225"/>
      <c r="M224" s="226"/>
      <c r="N224" s="227"/>
      <c r="O224" s="227"/>
      <c r="P224" s="227"/>
      <c r="Q224" s="227"/>
      <c r="R224" s="227"/>
      <c r="S224" s="227"/>
      <c r="T224" s="228"/>
      <c r="AT224" s="229" t="s">
        <v>160</v>
      </c>
      <c r="AU224" s="229" t="s">
        <v>81</v>
      </c>
      <c r="AV224" s="12" t="s">
        <v>79</v>
      </c>
      <c r="AW224" s="12" t="s">
        <v>35</v>
      </c>
      <c r="AX224" s="12" t="s">
        <v>72</v>
      </c>
      <c r="AY224" s="229" t="s">
        <v>146</v>
      </c>
    </row>
    <row r="225" spans="2:65" s="13" customFormat="1" ht="13.5">
      <c r="B225" s="230"/>
      <c r="C225" s="231"/>
      <c r="D225" s="220" t="s">
        <v>160</v>
      </c>
      <c r="E225" s="232" t="s">
        <v>21</v>
      </c>
      <c r="F225" s="233" t="s">
        <v>479</v>
      </c>
      <c r="G225" s="231"/>
      <c r="H225" s="234">
        <v>4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AT225" s="240" t="s">
        <v>160</v>
      </c>
      <c r="AU225" s="240" t="s">
        <v>81</v>
      </c>
      <c r="AV225" s="13" t="s">
        <v>81</v>
      </c>
      <c r="AW225" s="13" t="s">
        <v>35</v>
      </c>
      <c r="AX225" s="13" t="s">
        <v>72</v>
      </c>
      <c r="AY225" s="240" t="s">
        <v>146</v>
      </c>
    </row>
    <row r="226" spans="2:65" s="14" customFormat="1" ht="13.5">
      <c r="B226" s="241"/>
      <c r="C226" s="242"/>
      <c r="D226" s="215" t="s">
        <v>160</v>
      </c>
      <c r="E226" s="243" t="s">
        <v>21</v>
      </c>
      <c r="F226" s="244" t="s">
        <v>171</v>
      </c>
      <c r="G226" s="242"/>
      <c r="H226" s="245">
        <v>4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AT226" s="251" t="s">
        <v>160</v>
      </c>
      <c r="AU226" s="251" t="s">
        <v>81</v>
      </c>
      <c r="AV226" s="14" t="s">
        <v>153</v>
      </c>
      <c r="AW226" s="14" t="s">
        <v>35</v>
      </c>
      <c r="AX226" s="14" t="s">
        <v>79</v>
      </c>
      <c r="AY226" s="251" t="s">
        <v>146</v>
      </c>
    </row>
    <row r="227" spans="2:65" s="1" customFormat="1" ht="22.5" customHeight="1">
      <c r="B227" s="42"/>
      <c r="C227" s="203" t="s">
        <v>480</v>
      </c>
      <c r="D227" s="203" t="s">
        <v>149</v>
      </c>
      <c r="E227" s="204" t="s">
        <v>481</v>
      </c>
      <c r="F227" s="205" t="s">
        <v>482</v>
      </c>
      <c r="G227" s="206" t="s">
        <v>299</v>
      </c>
      <c r="H227" s="207">
        <v>15</v>
      </c>
      <c r="I227" s="208"/>
      <c r="J227" s="209">
        <f>ROUND(I227*H227,2)</f>
        <v>0</v>
      </c>
      <c r="K227" s="205" t="s">
        <v>308</v>
      </c>
      <c r="L227" s="62"/>
      <c r="M227" s="210" t="s">
        <v>21</v>
      </c>
      <c r="N227" s="211" t="s">
        <v>43</v>
      </c>
      <c r="O227" s="43"/>
      <c r="P227" s="212">
        <f>O227*H227</f>
        <v>0</v>
      </c>
      <c r="Q227" s="212">
        <v>9.6860000000000002E-2</v>
      </c>
      <c r="R227" s="212">
        <f>Q227*H227</f>
        <v>1.4529000000000001</v>
      </c>
      <c r="S227" s="212">
        <v>0</v>
      </c>
      <c r="T227" s="213">
        <f>S227*H227</f>
        <v>0</v>
      </c>
      <c r="AR227" s="25" t="s">
        <v>153</v>
      </c>
      <c r="AT227" s="25" t="s">
        <v>149</v>
      </c>
      <c r="AU227" s="25" t="s">
        <v>81</v>
      </c>
      <c r="AY227" s="25" t="s">
        <v>146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25" t="s">
        <v>79</v>
      </c>
      <c r="BK227" s="214">
        <f>ROUND(I227*H227,2)</f>
        <v>0</v>
      </c>
      <c r="BL227" s="25" t="s">
        <v>153</v>
      </c>
      <c r="BM227" s="25" t="s">
        <v>483</v>
      </c>
    </row>
    <row r="228" spans="2:65" s="12" customFormat="1" ht="13.5">
      <c r="B228" s="218"/>
      <c r="C228" s="219"/>
      <c r="D228" s="220" t="s">
        <v>160</v>
      </c>
      <c r="E228" s="221" t="s">
        <v>21</v>
      </c>
      <c r="F228" s="222" t="s">
        <v>335</v>
      </c>
      <c r="G228" s="219"/>
      <c r="H228" s="223" t="s">
        <v>21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160</v>
      </c>
      <c r="AU228" s="229" t="s">
        <v>81</v>
      </c>
      <c r="AV228" s="12" t="s">
        <v>79</v>
      </c>
      <c r="AW228" s="12" t="s">
        <v>35</v>
      </c>
      <c r="AX228" s="12" t="s">
        <v>72</v>
      </c>
      <c r="AY228" s="229" t="s">
        <v>146</v>
      </c>
    </row>
    <row r="229" spans="2:65" s="13" customFormat="1" ht="13.5">
      <c r="B229" s="230"/>
      <c r="C229" s="231"/>
      <c r="D229" s="220" t="s">
        <v>160</v>
      </c>
      <c r="E229" s="232" t="s">
        <v>21</v>
      </c>
      <c r="F229" s="233" t="s">
        <v>484</v>
      </c>
      <c r="G229" s="231"/>
      <c r="H229" s="234">
        <v>15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160</v>
      </c>
      <c r="AU229" s="240" t="s">
        <v>81</v>
      </c>
      <c r="AV229" s="13" t="s">
        <v>81</v>
      </c>
      <c r="AW229" s="13" t="s">
        <v>35</v>
      </c>
      <c r="AX229" s="13" t="s">
        <v>72</v>
      </c>
      <c r="AY229" s="240" t="s">
        <v>146</v>
      </c>
    </row>
    <row r="230" spans="2:65" s="14" customFormat="1" ht="13.5">
      <c r="B230" s="241"/>
      <c r="C230" s="242"/>
      <c r="D230" s="215" t="s">
        <v>160</v>
      </c>
      <c r="E230" s="243" t="s">
        <v>21</v>
      </c>
      <c r="F230" s="244" t="s">
        <v>171</v>
      </c>
      <c r="G230" s="242"/>
      <c r="H230" s="245">
        <v>15</v>
      </c>
      <c r="I230" s="246"/>
      <c r="J230" s="242"/>
      <c r="K230" s="242"/>
      <c r="L230" s="247"/>
      <c r="M230" s="248"/>
      <c r="N230" s="249"/>
      <c r="O230" s="249"/>
      <c r="P230" s="249"/>
      <c r="Q230" s="249"/>
      <c r="R230" s="249"/>
      <c r="S230" s="249"/>
      <c r="T230" s="250"/>
      <c r="AT230" s="251" t="s">
        <v>160</v>
      </c>
      <c r="AU230" s="251" t="s">
        <v>81</v>
      </c>
      <c r="AV230" s="14" t="s">
        <v>153</v>
      </c>
      <c r="AW230" s="14" t="s">
        <v>35</v>
      </c>
      <c r="AX230" s="14" t="s">
        <v>79</v>
      </c>
      <c r="AY230" s="251" t="s">
        <v>146</v>
      </c>
    </row>
    <row r="231" spans="2:65" s="1" customFormat="1" ht="22.5" customHeight="1">
      <c r="B231" s="42"/>
      <c r="C231" s="203" t="s">
        <v>485</v>
      </c>
      <c r="D231" s="203" t="s">
        <v>149</v>
      </c>
      <c r="E231" s="204" t="s">
        <v>486</v>
      </c>
      <c r="F231" s="205" t="s">
        <v>487</v>
      </c>
      <c r="G231" s="206" t="s">
        <v>329</v>
      </c>
      <c r="H231" s="207">
        <v>18.158000000000001</v>
      </c>
      <c r="I231" s="208"/>
      <c r="J231" s="209">
        <f>ROUND(I231*H231,2)</f>
        <v>0</v>
      </c>
      <c r="K231" s="205" t="s">
        <v>308</v>
      </c>
      <c r="L231" s="62"/>
      <c r="M231" s="210" t="s">
        <v>21</v>
      </c>
      <c r="N231" s="211" t="s">
        <v>43</v>
      </c>
      <c r="O231" s="43"/>
      <c r="P231" s="212">
        <f>O231*H231</f>
        <v>0</v>
      </c>
      <c r="Q231" s="212">
        <v>1.6627000000000001</v>
      </c>
      <c r="R231" s="212">
        <f>Q231*H231</f>
        <v>30.191306600000004</v>
      </c>
      <c r="S231" s="212">
        <v>0</v>
      </c>
      <c r="T231" s="213">
        <f>S231*H231</f>
        <v>0</v>
      </c>
      <c r="AR231" s="25" t="s">
        <v>153</v>
      </c>
      <c r="AT231" s="25" t="s">
        <v>149</v>
      </c>
      <c r="AU231" s="25" t="s">
        <v>81</v>
      </c>
      <c r="AY231" s="25" t="s">
        <v>146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25" t="s">
        <v>79</v>
      </c>
      <c r="BK231" s="214">
        <f>ROUND(I231*H231,2)</f>
        <v>0</v>
      </c>
      <c r="BL231" s="25" t="s">
        <v>153</v>
      </c>
      <c r="BM231" s="25" t="s">
        <v>488</v>
      </c>
    </row>
    <row r="232" spans="2:65" s="12" customFormat="1" ht="13.5">
      <c r="B232" s="218"/>
      <c r="C232" s="219"/>
      <c r="D232" s="220" t="s">
        <v>160</v>
      </c>
      <c r="E232" s="221" t="s">
        <v>21</v>
      </c>
      <c r="F232" s="222" t="s">
        <v>335</v>
      </c>
      <c r="G232" s="219"/>
      <c r="H232" s="223" t="s">
        <v>21</v>
      </c>
      <c r="I232" s="224"/>
      <c r="J232" s="219"/>
      <c r="K232" s="219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160</v>
      </c>
      <c r="AU232" s="229" t="s">
        <v>81</v>
      </c>
      <c r="AV232" s="12" t="s">
        <v>79</v>
      </c>
      <c r="AW232" s="12" t="s">
        <v>35</v>
      </c>
      <c r="AX232" s="12" t="s">
        <v>72</v>
      </c>
      <c r="AY232" s="229" t="s">
        <v>146</v>
      </c>
    </row>
    <row r="233" spans="2:65" s="13" customFormat="1" ht="13.5">
      <c r="B233" s="230"/>
      <c r="C233" s="231"/>
      <c r="D233" s="220" t="s">
        <v>160</v>
      </c>
      <c r="E233" s="232" t="s">
        <v>21</v>
      </c>
      <c r="F233" s="233" t="s">
        <v>489</v>
      </c>
      <c r="G233" s="231"/>
      <c r="H233" s="234">
        <v>9.6579999999999995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AT233" s="240" t="s">
        <v>160</v>
      </c>
      <c r="AU233" s="240" t="s">
        <v>81</v>
      </c>
      <c r="AV233" s="13" t="s">
        <v>81</v>
      </c>
      <c r="AW233" s="13" t="s">
        <v>35</v>
      </c>
      <c r="AX233" s="13" t="s">
        <v>72</v>
      </c>
      <c r="AY233" s="240" t="s">
        <v>146</v>
      </c>
    </row>
    <row r="234" spans="2:65" s="13" customFormat="1" ht="13.5">
      <c r="B234" s="230"/>
      <c r="C234" s="231"/>
      <c r="D234" s="220" t="s">
        <v>160</v>
      </c>
      <c r="E234" s="232" t="s">
        <v>21</v>
      </c>
      <c r="F234" s="233" t="s">
        <v>490</v>
      </c>
      <c r="G234" s="231"/>
      <c r="H234" s="234">
        <v>8.5</v>
      </c>
      <c r="I234" s="235"/>
      <c r="J234" s="231"/>
      <c r="K234" s="231"/>
      <c r="L234" s="236"/>
      <c r="M234" s="237"/>
      <c r="N234" s="238"/>
      <c r="O234" s="238"/>
      <c r="P234" s="238"/>
      <c r="Q234" s="238"/>
      <c r="R234" s="238"/>
      <c r="S234" s="238"/>
      <c r="T234" s="239"/>
      <c r="AT234" s="240" t="s">
        <v>160</v>
      </c>
      <c r="AU234" s="240" t="s">
        <v>81</v>
      </c>
      <c r="AV234" s="13" t="s">
        <v>81</v>
      </c>
      <c r="AW234" s="13" t="s">
        <v>35</v>
      </c>
      <c r="AX234" s="13" t="s">
        <v>72</v>
      </c>
      <c r="AY234" s="240" t="s">
        <v>146</v>
      </c>
    </row>
    <row r="235" spans="2:65" s="14" customFormat="1" ht="13.5">
      <c r="B235" s="241"/>
      <c r="C235" s="242"/>
      <c r="D235" s="215" t="s">
        <v>160</v>
      </c>
      <c r="E235" s="243" t="s">
        <v>21</v>
      </c>
      <c r="F235" s="244" t="s">
        <v>171</v>
      </c>
      <c r="G235" s="242"/>
      <c r="H235" s="245">
        <v>18.158000000000001</v>
      </c>
      <c r="I235" s="246"/>
      <c r="J235" s="242"/>
      <c r="K235" s="242"/>
      <c r="L235" s="247"/>
      <c r="M235" s="248"/>
      <c r="N235" s="249"/>
      <c r="O235" s="249"/>
      <c r="P235" s="249"/>
      <c r="Q235" s="249"/>
      <c r="R235" s="249"/>
      <c r="S235" s="249"/>
      <c r="T235" s="250"/>
      <c r="AT235" s="251" t="s">
        <v>160</v>
      </c>
      <c r="AU235" s="251" t="s">
        <v>81</v>
      </c>
      <c r="AV235" s="14" t="s">
        <v>153</v>
      </c>
      <c r="AW235" s="14" t="s">
        <v>35</v>
      </c>
      <c r="AX235" s="14" t="s">
        <v>79</v>
      </c>
      <c r="AY235" s="251" t="s">
        <v>146</v>
      </c>
    </row>
    <row r="236" spans="2:65" s="1" customFormat="1" ht="22.5" customHeight="1">
      <c r="B236" s="42"/>
      <c r="C236" s="203" t="s">
        <v>491</v>
      </c>
      <c r="D236" s="203" t="s">
        <v>149</v>
      </c>
      <c r="E236" s="204" t="s">
        <v>492</v>
      </c>
      <c r="F236" s="205" t="s">
        <v>493</v>
      </c>
      <c r="G236" s="206" t="s">
        <v>355</v>
      </c>
      <c r="H236" s="207">
        <v>1.3080000000000001</v>
      </c>
      <c r="I236" s="208"/>
      <c r="J236" s="209">
        <f>ROUND(I236*H236,2)</f>
        <v>0</v>
      </c>
      <c r="K236" s="205" t="s">
        <v>308</v>
      </c>
      <c r="L236" s="62"/>
      <c r="M236" s="210" t="s">
        <v>21</v>
      </c>
      <c r="N236" s="211" t="s">
        <v>43</v>
      </c>
      <c r="O236" s="43"/>
      <c r="P236" s="212">
        <f>O236*H236</f>
        <v>0</v>
      </c>
      <c r="Q236" s="212">
        <v>1.0900000000000001</v>
      </c>
      <c r="R236" s="212">
        <f>Q236*H236</f>
        <v>1.4257200000000001</v>
      </c>
      <c r="S236" s="212">
        <v>0</v>
      </c>
      <c r="T236" s="213">
        <f>S236*H236</f>
        <v>0</v>
      </c>
      <c r="AR236" s="25" t="s">
        <v>153</v>
      </c>
      <c r="AT236" s="25" t="s">
        <v>149</v>
      </c>
      <c r="AU236" s="25" t="s">
        <v>81</v>
      </c>
      <c r="AY236" s="25" t="s">
        <v>146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25" t="s">
        <v>79</v>
      </c>
      <c r="BK236" s="214">
        <f>ROUND(I236*H236,2)</f>
        <v>0</v>
      </c>
      <c r="BL236" s="25" t="s">
        <v>153</v>
      </c>
      <c r="BM236" s="25" t="s">
        <v>494</v>
      </c>
    </row>
    <row r="237" spans="2:65" s="12" customFormat="1" ht="13.5">
      <c r="B237" s="218"/>
      <c r="C237" s="219"/>
      <c r="D237" s="220" t="s">
        <v>160</v>
      </c>
      <c r="E237" s="221" t="s">
        <v>21</v>
      </c>
      <c r="F237" s="222" t="s">
        <v>495</v>
      </c>
      <c r="G237" s="219"/>
      <c r="H237" s="223" t="s">
        <v>21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160</v>
      </c>
      <c r="AU237" s="229" t="s">
        <v>81</v>
      </c>
      <c r="AV237" s="12" t="s">
        <v>79</v>
      </c>
      <c r="AW237" s="12" t="s">
        <v>35</v>
      </c>
      <c r="AX237" s="12" t="s">
        <v>72</v>
      </c>
      <c r="AY237" s="229" t="s">
        <v>146</v>
      </c>
    </row>
    <row r="238" spans="2:65" s="13" customFormat="1" ht="13.5">
      <c r="B238" s="230"/>
      <c r="C238" s="231"/>
      <c r="D238" s="220" t="s">
        <v>160</v>
      </c>
      <c r="E238" s="232" t="s">
        <v>21</v>
      </c>
      <c r="F238" s="233" t="s">
        <v>496</v>
      </c>
      <c r="G238" s="231"/>
      <c r="H238" s="234">
        <v>1.0129999999999999</v>
      </c>
      <c r="I238" s="235"/>
      <c r="J238" s="231"/>
      <c r="K238" s="231"/>
      <c r="L238" s="236"/>
      <c r="M238" s="237"/>
      <c r="N238" s="238"/>
      <c r="O238" s="238"/>
      <c r="P238" s="238"/>
      <c r="Q238" s="238"/>
      <c r="R238" s="238"/>
      <c r="S238" s="238"/>
      <c r="T238" s="239"/>
      <c r="AT238" s="240" t="s">
        <v>160</v>
      </c>
      <c r="AU238" s="240" t="s">
        <v>81</v>
      </c>
      <c r="AV238" s="13" t="s">
        <v>81</v>
      </c>
      <c r="AW238" s="13" t="s">
        <v>35</v>
      </c>
      <c r="AX238" s="13" t="s">
        <v>72</v>
      </c>
      <c r="AY238" s="240" t="s">
        <v>146</v>
      </c>
    </row>
    <row r="239" spans="2:65" s="12" customFormat="1" ht="13.5">
      <c r="B239" s="218"/>
      <c r="C239" s="219"/>
      <c r="D239" s="220" t="s">
        <v>160</v>
      </c>
      <c r="E239" s="221" t="s">
        <v>21</v>
      </c>
      <c r="F239" s="222" t="s">
        <v>335</v>
      </c>
      <c r="G239" s="219"/>
      <c r="H239" s="223" t="s">
        <v>21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160</v>
      </c>
      <c r="AU239" s="229" t="s">
        <v>81</v>
      </c>
      <c r="AV239" s="12" t="s">
        <v>79</v>
      </c>
      <c r="AW239" s="12" t="s">
        <v>35</v>
      </c>
      <c r="AX239" s="12" t="s">
        <v>72</v>
      </c>
      <c r="AY239" s="229" t="s">
        <v>146</v>
      </c>
    </row>
    <row r="240" spans="2:65" s="13" customFormat="1" ht="13.5">
      <c r="B240" s="230"/>
      <c r="C240" s="231"/>
      <c r="D240" s="220" t="s">
        <v>160</v>
      </c>
      <c r="E240" s="232" t="s">
        <v>21</v>
      </c>
      <c r="F240" s="233" t="s">
        <v>497</v>
      </c>
      <c r="G240" s="231"/>
      <c r="H240" s="234">
        <v>0.29499999999999998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160</v>
      </c>
      <c r="AU240" s="240" t="s">
        <v>81</v>
      </c>
      <c r="AV240" s="13" t="s">
        <v>81</v>
      </c>
      <c r="AW240" s="13" t="s">
        <v>35</v>
      </c>
      <c r="AX240" s="13" t="s">
        <v>72</v>
      </c>
      <c r="AY240" s="240" t="s">
        <v>146</v>
      </c>
    </row>
    <row r="241" spans="2:65" s="14" customFormat="1" ht="13.5">
      <c r="B241" s="241"/>
      <c r="C241" s="242"/>
      <c r="D241" s="215" t="s">
        <v>160</v>
      </c>
      <c r="E241" s="243" t="s">
        <v>21</v>
      </c>
      <c r="F241" s="244" t="s">
        <v>171</v>
      </c>
      <c r="G241" s="242"/>
      <c r="H241" s="245">
        <v>1.3080000000000001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AT241" s="251" t="s">
        <v>160</v>
      </c>
      <c r="AU241" s="251" t="s">
        <v>81</v>
      </c>
      <c r="AV241" s="14" t="s">
        <v>153</v>
      </c>
      <c r="AW241" s="14" t="s">
        <v>35</v>
      </c>
      <c r="AX241" s="14" t="s">
        <v>79</v>
      </c>
      <c r="AY241" s="251" t="s">
        <v>146</v>
      </c>
    </row>
    <row r="242" spans="2:65" s="1" customFormat="1" ht="22.5" customHeight="1">
      <c r="B242" s="42"/>
      <c r="C242" s="203" t="s">
        <v>498</v>
      </c>
      <c r="D242" s="203" t="s">
        <v>149</v>
      </c>
      <c r="E242" s="204" t="s">
        <v>499</v>
      </c>
      <c r="F242" s="205" t="s">
        <v>500</v>
      </c>
      <c r="G242" s="206" t="s">
        <v>307</v>
      </c>
      <c r="H242" s="207">
        <v>178.739</v>
      </c>
      <c r="I242" s="208"/>
      <c r="J242" s="209">
        <f>ROUND(I242*H242,2)</f>
        <v>0</v>
      </c>
      <c r="K242" s="205" t="s">
        <v>308</v>
      </c>
      <c r="L242" s="62"/>
      <c r="M242" s="210" t="s">
        <v>21</v>
      </c>
      <c r="N242" s="211" t="s">
        <v>43</v>
      </c>
      <c r="O242" s="43"/>
      <c r="P242" s="212">
        <f>O242*H242</f>
        <v>0</v>
      </c>
      <c r="Q242" s="212">
        <v>2.8570000000000002E-2</v>
      </c>
      <c r="R242" s="212">
        <f>Q242*H242</f>
        <v>5.1065732300000004</v>
      </c>
      <c r="S242" s="212">
        <v>0</v>
      </c>
      <c r="T242" s="213">
        <f>S242*H242</f>
        <v>0</v>
      </c>
      <c r="AR242" s="25" t="s">
        <v>153</v>
      </c>
      <c r="AT242" s="25" t="s">
        <v>149</v>
      </c>
      <c r="AU242" s="25" t="s">
        <v>81</v>
      </c>
      <c r="AY242" s="25" t="s">
        <v>146</v>
      </c>
      <c r="BE242" s="214">
        <f>IF(N242="základní",J242,0)</f>
        <v>0</v>
      </c>
      <c r="BF242" s="214">
        <f>IF(N242="snížená",J242,0)</f>
        <v>0</v>
      </c>
      <c r="BG242" s="214">
        <f>IF(N242="zákl. přenesená",J242,0)</f>
        <v>0</v>
      </c>
      <c r="BH242" s="214">
        <f>IF(N242="sníž. přenesená",J242,0)</f>
        <v>0</v>
      </c>
      <c r="BI242" s="214">
        <f>IF(N242="nulová",J242,0)</f>
        <v>0</v>
      </c>
      <c r="BJ242" s="25" t="s">
        <v>79</v>
      </c>
      <c r="BK242" s="214">
        <f>ROUND(I242*H242,2)</f>
        <v>0</v>
      </c>
      <c r="BL242" s="25" t="s">
        <v>153</v>
      </c>
      <c r="BM242" s="25" t="s">
        <v>501</v>
      </c>
    </row>
    <row r="243" spans="2:65" s="1" customFormat="1" ht="22.5" customHeight="1">
      <c r="B243" s="42"/>
      <c r="C243" s="203" t="s">
        <v>502</v>
      </c>
      <c r="D243" s="203" t="s">
        <v>149</v>
      </c>
      <c r="E243" s="204" t="s">
        <v>503</v>
      </c>
      <c r="F243" s="205" t="s">
        <v>504</v>
      </c>
      <c r="G243" s="206" t="s">
        <v>307</v>
      </c>
      <c r="H243" s="207">
        <v>178.739</v>
      </c>
      <c r="I243" s="208"/>
      <c r="J243" s="209">
        <f>ROUND(I243*H243,2)</f>
        <v>0</v>
      </c>
      <c r="K243" s="205" t="s">
        <v>308</v>
      </c>
      <c r="L243" s="62"/>
      <c r="M243" s="210" t="s">
        <v>21</v>
      </c>
      <c r="N243" s="211" t="s">
        <v>43</v>
      </c>
      <c r="O243" s="43"/>
      <c r="P243" s="212">
        <f>O243*H243</f>
        <v>0</v>
      </c>
      <c r="Q243" s="212">
        <v>4.795E-2</v>
      </c>
      <c r="R243" s="212">
        <f>Q243*H243</f>
        <v>8.5705350500000002</v>
      </c>
      <c r="S243" s="212">
        <v>0</v>
      </c>
      <c r="T243" s="213">
        <f>S243*H243</f>
        <v>0</v>
      </c>
      <c r="AR243" s="25" t="s">
        <v>153</v>
      </c>
      <c r="AT243" s="25" t="s">
        <v>149</v>
      </c>
      <c r="AU243" s="25" t="s">
        <v>81</v>
      </c>
      <c r="AY243" s="25" t="s">
        <v>146</v>
      </c>
      <c r="BE243" s="214">
        <f>IF(N243="základní",J243,0)</f>
        <v>0</v>
      </c>
      <c r="BF243" s="214">
        <f>IF(N243="snížená",J243,0)</f>
        <v>0</v>
      </c>
      <c r="BG243" s="214">
        <f>IF(N243="zákl. přenesená",J243,0)</f>
        <v>0</v>
      </c>
      <c r="BH243" s="214">
        <f>IF(N243="sníž. přenesená",J243,0)</f>
        <v>0</v>
      </c>
      <c r="BI243" s="214">
        <f>IF(N243="nulová",J243,0)</f>
        <v>0</v>
      </c>
      <c r="BJ243" s="25" t="s">
        <v>79</v>
      </c>
      <c r="BK243" s="214">
        <f>ROUND(I243*H243,2)</f>
        <v>0</v>
      </c>
      <c r="BL243" s="25" t="s">
        <v>153</v>
      </c>
      <c r="BM243" s="25" t="s">
        <v>505</v>
      </c>
    </row>
    <row r="244" spans="2:65" s="1" customFormat="1" ht="22.5" customHeight="1">
      <c r="B244" s="42"/>
      <c r="C244" s="203" t="s">
        <v>506</v>
      </c>
      <c r="D244" s="203" t="s">
        <v>149</v>
      </c>
      <c r="E244" s="204" t="s">
        <v>507</v>
      </c>
      <c r="F244" s="205" t="s">
        <v>508</v>
      </c>
      <c r="G244" s="206" t="s">
        <v>307</v>
      </c>
      <c r="H244" s="207">
        <v>2</v>
      </c>
      <c r="I244" s="208"/>
      <c r="J244" s="209">
        <f>ROUND(I244*H244,2)</f>
        <v>0</v>
      </c>
      <c r="K244" s="205" t="s">
        <v>308</v>
      </c>
      <c r="L244" s="62"/>
      <c r="M244" s="210" t="s">
        <v>21</v>
      </c>
      <c r="N244" s="211" t="s">
        <v>43</v>
      </c>
      <c r="O244" s="43"/>
      <c r="P244" s="212">
        <f>O244*H244</f>
        <v>0</v>
      </c>
      <c r="Q244" s="212">
        <v>9.2319999999999999E-2</v>
      </c>
      <c r="R244" s="212">
        <f>Q244*H244</f>
        <v>0.18464</v>
      </c>
      <c r="S244" s="212">
        <v>0</v>
      </c>
      <c r="T244" s="213">
        <f>S244*H244</f>
        <v>0</v>
      </c>
      <c r="AR244" s="25" t="s">
        <v>153</v>
      </c>
      <c r="AT244" s="25" t="s">
        <v>149</v>
      </c>
      <c r="AU244" s="25" t="s">
        <v>81</v>
      </c>
      <c r="AY244" s="25" t="s">
        <v>146</v>
      </c>
      <c r="BE244" s="214">
        <f>IF(N244="základní",J244,0)</f>
        <v>0</v>
      </c>
      <c r="BF244" s="214">
        <f>IF(N244="snížená",J244,0)</f>
        <v>0</v>
      </c>
      <c r="BG244" s="214">
        <f>IF(N244="zákl. přenesená",J244,0)</f>
        <v>0</v>
      </c>
      <c r="BH244" s="214">
        <f>IF(N244="sníž. přenesená",J244,0)</f>
        <v>0</v>
      </c>
      <c r="BI244" s="214">
        <f>IF(N244="nulová",J244,0)</f>
        <v>0</v>
      </c>
      <c r="BJ244" s="25" t="s">
        <v>79</v>
      </c>
      <c r="BK244" s="214">
        <f>ROUND(I244*H244,2)</f>
        <v>0</v>
      </c>
      <c r="BL244" s="25" t="s">
        <v>153</v>
      </c>
      <c r="BM244" s="25" t="s">
        <v>509</v>
      </c>
    </row>
    <row r="245" spans="2:65" s="1" customFormat="1" ht="22.5" customHeight="1">
      <c r="B245" s="42"/>
      <c r="C245" s="203" t="s">
        <v>510</v>
      </c>
      <c r="D245" s="203" t="s">
        <v>149</v>
      </c>
      <c r="E245" s="204" t="s">
        <v>511</v>
      </c>
      <c r="F245" s="205" t="s">
        <v>512</v>
      </c>
      <c r="G245" s="206" t="s">
        <v>307</v>
      </c>
      <c r="H245" s="207">
        <v>34.420999999999999</v>
      </c>
      <c r="I245" s="208"/>
      <c r="J245" s="209">
        <f>ROUND(I245*H245,2)</f>
        <v>0</v>
      </c>
      <c r="K245" s="205" t="s">
        <v>308</v>
      </c>
      <c r="L245" s="62"/>
      <c r="M245" s="210" t="s">
        <v>21</v>
      </c>
      <c r="N245" s="211" t="s">
        <v>43</v>
      </c>
      <c r="O245" s="43"/>
      <c r="P245" s="212">
        <f>O245*H245</f>
        <v>0</v>
      </c>
      <c r="Q245" s="212">
        <v>0.12185</v>
      </c>
      <c r="R245" s="212">
        <f>Q245*H245</f>
        <v>4.1941988500000003</v>
      </c>
      <c r="S245" s="212">
        <v>0</v>
      </c>
      <c r="T245" s="213">
        <f>S245*H245</f>
        <v>0</v>
      </c>
      <c r="AR245" s="25" t="s">
        <v>153</v>
      </c>
      <c r="AT245" s="25" t="s">
        <v>149</v>
      </c>
      <c r="AU245" s="25" t="s">
        <v>81</v>
      </c>
      <c r="AY245" s="25" t="s">
        <v>146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25" t="s">
        <v>79</v>
      </c>
      <c r="BK245" s="214">
        <f>ROUND(I245*H245,2)</f>
        <v>0</v>
      </c>
      <c r="BL245" s="25" t="s">
        <v>153</v>
      </c>
      <c r="BM245" s="25" t="s">
        <v>513</v>
      </c>
    </row>
    <row r="246" spans="2:65" s="12" customFormat="1" ht="13.5">
      <c r="B246" s="218"/>
      <c r="C246" s="219"/>
      <c r="D246" s="220" t="s">
        <v>160</v>
      </c>
      <c r="E246" s="221" t="s">
        <v>21</v>
      </c>
      <c r="F246" s="222" t="s">
        <v>335</v>
      </c>
      <c r="G246" s="219"/>
      <c r="H246" s="223" t="s">
        <v>21</v>
      </c>
      <c r="I246" s="224"/>
      <c r="J246" s="219"/>
      <c r="K246" s="219"/>
      <c r="L246" s="225"/>
      <c r="M246" s="226"/>
      <c r="N246" s="227"/>
      <c r="O246" s="227"/>
      <c r="P246" s="227"/>
      <c r="Q246" s="227"/>
      <c r="R246" s="227"/>
      <c r="S246" s="227"/>
      <c r="T246" s="228"/>
      <c r="AT246" s="229" t="s">
        <v>160</v>
      </c>
      <c r="AU246" s="229" t="s">
        <v>81</v>
      </c>
      <c r="AV246" s="12" t="s">
        <v>79</v>
      </c>
      <c r="AW246" s="12" t="s">
        <v>35</v>
      </c>
      <c r="AX246" s="12" t="s">
        <v>72</v>
      </c>
      <c r="AY246" s="229" t="s">
        <v>146</v>
      </c>
    </row>
    <row r="247" spans="2:65" s="13" customFormat="1" ht="13.5">
      <c r="B247" s="230"/>
      <c r="C247" s="231"/>
      <c r="D247" s="220" t="s">
        <v>160</v>
      </c>
      <c r="E247" s="232" t="s">
        <v>21</v>
      </c>
      <c r="F247" s="233" t="s">
        <v>514</v>
      </c>
      <c r="G247" s="231"/>
      <c r="H247" s="234">
        <v>9.02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160</v>
      </c>
      <c r="AU247" s="240" t="s">
        <v>81</v>
      </c>
      <c r="AV247" s="13" t="s">
        <v>81</v>
      </c>
      <c r="AW247" s="13" t="s">
        <v>35</v>
      </c>
      <c r="AX247" s="13" t="s">
        <v>72</v>
      </c>
      <c r="AY247" s="240" t="s">
        <v>146</v>
      </c>
    </row>
    <row r="248" spans="2:65" s="13" customFormat="1" ht="13.5">
      <c r="B248" s="230"/>
      <c r="C248" s="231"/>
      <c r="D248" s="220" t="s">
        <v>160</v>
      </c>
      <c r="E248" s="232" t="s">
        <v>21</v>
      </c>
      <c r="F248" s="233" t="s">
        <v>515</v>
      </c>
      <c r="G248" s="231"/>
      <c r="H248" s="234">
        <v>25.401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160</v>
      </c>
      <c r="AU248" s="240" t="s">
        <v>81</v>
      </c>
      <c r="AV248" s="13" t="s">
        <v>81</v>
      </c>
      <c r="AW248" s="13" t="s">
        <v>35</v>
      </c>
      <c r="AX248" s="13" t="s">
        <v>72</v>
      </c>
      <c r="AY248" s="240" t="s">
        <v>146</v>
      </c>
    </row>
    <row r="249" spans="2:65" s="14" customFormat="1" ht="13.5">
      <c r="B249" s="241"/>
      <c r="C249" s="242"/>
      <c r="D249" s="215" t="s">
        <v>160</v>
      </c>
      <c r="E249" s="243" t="s">
        <v>21</v>
      </c>
      <c r="F249" s="244" t="s">
        <v>171</v>
      </c>
      <c r="G249" s="242"/>
      <c r="H249" s="245">
        <v>34.420999999999999</v>
      </c>
      <c r="I249" s="246"/>
      <c r="J249" s="242"/>
      <c r="K249" s="242"/>
      <c r="L249" s="247"/>
      <c r="M249" s="248"/>
      <c r="N249" s="249"/>
      <c r="O249" s="249"/>
      <c r="P249" s="249"/>
      <c r="Q249" s="249"/>
      <c r="R249" s="249"/>
      <c r="S249" s="249"/>
      <c r="T249" s="250"/>
      <c r="AT249" s="251" t="s">
        <v>160</v>
      </c>
      <c r="AU249" s="251" t="s">
        <v>81</v>
      </c>
      <c r="AV249" s="14" t="s">
        <v>153</v>
      </c>
      <c r="AW249" s="14" t="s">
        <v>35</v>
      </c>
      <c r="AX249" s="14" t="s">
        <v>79</v>
      </c>
      <c r="AY249" s="251" t="s">
        <v>146</v>
      </c>
    </row>
    <row r="250" spans="2:65" s="1" customFormat="1" ht="22.5" customHeight="1">
      <c r="B250" s="42"/>
      <c r="C250" s="203" t="s">
        <v>516</v>
      </c>
      <c r="D250" s="203" t="s">
        <v>149</v>
      </c>
      <c r="E250" s="204" t="s">
        <v>517</v>
      </c>
      <c r="F250" s="205" t="s">
        <v>518</v>
      </c>
      <c r="G250" s="206" t="s">
        <v>307</v>
      </c>
      <c r="H250" s="207">
        <v>12.59</v>
      </c>
      <c r="I250" s="208"/>
      <c r="J250" s="209">
        <f>ROUND(I250*H250,2)</f>
        <v>0</v>
      </c>
      <c r="K250" s="205" t="s">
        <v>308</v>
      </c>
      <c r="L250" s="62"/>
      <c r="M250" s="210" t="s">
        <v>21</v>
      </c>
      <c r="N250" s="211" t="s">
        <v>43</v>
      </c>
      <c r="O250" s="43"/>
      <c r="P250" s="212">
        <f>O250*H250</f>
        <v>0</v>
      </c>
      <c r="Q250" s="212">
        <v>0.12335</v>
      </c>
      <c r="R250" s="212">
        <f>Q250*H250</f>
        <v>1.5529765</v>
      </c>
      <c r="S250" s="212">
        <v>0</v>
      </c>
      <c r="T250" s="213">
        <f>S250*H250</f>
        <v>0</v>
      </c>
      <c r="AR250" s="25" t="s">
        <v>153</v>
      </c>
      <c r="AT250" s="25" t="s">
        <v>149</v>
      </c>
      <c r="AU250" s="25" t="s">
        <v>81</v>
      </c>
      <c r="AY250" s="25" t="s">
        <v>146</v>
      </c>
      <c r="BE250" s="214">
        <f>IF(N250="základní",J250,0)</f>
        <v>0</v>
      </c>
      <c r="BF250" s="214">
        <f>IF(N250="snížená",J250,0)</f>
        <v>0</v>
      </c>
      <c r="BG250" s="214">
        <f>IF(N250="zákl. přenesená",J250,0)</f>
        <v>0</v>
      </c>
      <c r="BH250" s="214">
        <f>IF(N250="sníž. přenesená",J250,0)</f>
        <v>0</v>
      </c>
      <c r="BI250" s="214">
        <f>IF(N250="nulová",J250,0)</f>
        <v>0</v>
      </c>
      <c r="BJ250" s="25" t="s">
        <v>79</v>
      </c>
      <c r="BK250" s="214">
        <f>ROUND(I250*H250,2)</f>
        <v>0</v>
      </c>
      <c r="BL250" s="25" t="s">
        <v>153</v>
      </c>
      <c r="BM250" s="25" t="s">
        <v>519</v>
      </c>
    </row>
    <row r="251" spans="2:65" s="1" customFormat="1" ht="22.5" customHeight="1">
      <c r="B251" s="42"/>
      <c r="C251" s="203" t="s">
        <v>520</v>
      </c>
      <c r="D251" s="203" t="s">
        <v>149</v>
      </c>
      <c r="E251" s="204" t="s">
        <v>521</v>
      </c>
      <c r="F251" s="205" t="s">
        <v>522</v>
      </c>
      <c r="G251" s="206" t="s">
        <v>307</v>
      </c>
      <c r="H251" s="207">
        <v>35.917999999999999</v>
      </c>
      <c r="I251" s="208"/>
      <c r="J251" s="209">
        <f>ROUND(I251*H251,2)</f>
        <v>0</v>
      </c>
      <c r="K251" s="205" t="s">
        <v>308</v>
      </c>
      <c r="L251" s="62"/>
      <c r="M251" s="210" t="s">
        <v>21</v>
      </c>
      <c r="N251" s="211" t="s">
        <v>43</v>
      </c>
      <c r="O251" s="43"/>
      <c r="P251" s="212">
        <f>O251*H251</f>
        <v>0</v>
      </c>
      <c r="Q251" s="212">
        <v>0.25364999999999999</v>
      </c>
      <c r="R251" s="212">
        <f>Q251*H251</f>
        <v>9.1106006999999991</v>
      </c>
      <c r="S251" s="212">
        <v>0</v>
      </c>
      <c r="T251" s="213">
        <f>S251*H251</f>
        <v>0</v>
      </c>
      <c r="AR251" s="25" t="s">
        <v>153</v>
      </c>
      <c r="AT251" s="25" t="s">
        <v>149</v>
      </c>
      <c r="AU251" s="25" t="s">
        <v>81</v>
      </c>
      <c r="AY251" s="25" t="s">
        <v>146</v>
      </c>
      <c r="BE251" s="214">
        <f>IF(N251="základní",J251,0)</f>
        <v>0</v>
      </c>
      <c r="BF251" s="214">
        <f>IF(N251="snížená",J251,0)</f>
        <v>0</v>
      </c>
      <c r="BG251" s="214">
        <f>IF(N251="zákl. přenesená",J251,0)</f>
        <v>0</v>
      </c>
      <c r="BH251" s="214">
        <f>IF(N251="sníž. přenesená",J251,0)</f>
        <v>0</v>
      </c>
      <c r="BI251" s="214">
        <f>IF(N251="nulová",J251,0)</f>
        <v>0</v>
      </c>
      <c r="BJ251" s="25" t="s">
        <v>79</v>
      </c>
      <c r="BK251" s="214">
        <f>ROUND(I251*H251,2)</f>
        <v>0</v>
      </c>
      <c r="BL251" s="25" t="s">
        <v>153</v>
      </c>
      <c r="BM251" s="25" t="s">
        <v>523</v>
      </c>
    </row>
    <row r="252" spans="2:65" s="13" customFormat="1" ht="13.5">
      <c r="B252" s="230"/>
      <c r="C252" s="231"/>
      <c r="D252" s="220" t="s">
        <v>160</v>
      </c>
      <c r="E252" s="232" t="s">
        <v>21</v>
      </c>
      <c r="F252" s="233" t="s">
        <v>524</v>
      </c>
      <c r="G252" s="231"/>
      <c r="H252" s="234">
        <v>35.917999999999999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160</v>
      </c>
      <c r="AU252" s="240" t="s">
        <v>81</v>
      </c>
      <c r="AV252" s="13" t="s">
        <v>81</v>
      </c>
      <c r="AW252" s="13" t="s">
        <v>35</v>
      </c>
      <c r="AX252" s="13" t="s">
        <v>72</v>
      </c>
      <c r="AY252" s="240" t="s">
        <v>146</v>
      </c>
    </row>
    <row r="253" spans="2:65" s="14" customFormat="1" ht="13.5">
      <c r="B253" s="241"/>
      <c r="C253" s="242"/>
      <c r="D253" s="215" t="s">
        <v>160</v>
      </c>
      <c r="E253" s="243" t="s">
        <v>21</v>
      </c>
      <c r="F253" s="244" t="s">
        <v>171</v>
      </c>
      <c r="G253" s="242"/>
      <c r="H253" s="245">
        <v>35.917999999999999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AT253" s="251" t="s">
        <v>160</v>
      </c>
      <c r="AU253" s="251" t="s">
        <v>81</v>
      </c>
      <c r="AV253" s="14" t="s">
        <v>153</v>
      </c>
      <c r="AW253" s="14" t="s">
        <v>35</v>
      </c>
      <c r="AX253" s="14" t="s">
        <v>79</v>
      </c>
      <c r="AY253" s="251" t="s">
        <v>146</v>
      </c>
    </row>
    <row r="254" spans="2:65" s="1" customFormat="1" ht="31.5" customHeight="1">
      <c r="B254" s="42"/>
      <c r="C254" s="203" t="s">
        <v>525</v>
      </c>
      <c r="D254" s="203" t="s">
        <v>149</v>
      </c>
      <c r="E254" s="204" t="s">
        <v>526</v>
      </c>
      <c r="F254" s="205" t="s">
        <v>527</v>
      </c>
      <c r="G254" s="206" t="s">
        <v>307</v>
      </c>
      <c r="H254" s="207">
        <v>34.5</v>
      </c>
      <c r="I254" s="208"/>
      <c r="J254" s="209">
        <f>ROUND(I254*H254,2)</f>
        <v>0</v>
      </c>
      <c r="K254" s="205" t="s">
        <v>308</v>
      </c>
      <c r="L254" s="62"/>
      <c r="M254" s="210" t="s">
        <v>21</v>
      </c>
      <c r="N254" s="211" t="s">
        <v>43</v>
      </c>
      <c r="O254" s="43"/>
      <c r="P254" s="212">
        <f>O254*H254</f>
        <v>0</v>
      </c>
      <c r="Q254" s="212">
        <v>0.17818000000000001</v>
      </c>
      <c r="R254" s="212">
        <f>Q254*H254</f>
        <v>6.1472100000000003</v>
      </c>
      <c r="S254" s="212">
        <v>0</v>
      </c>
      <c r="T254" s="213">
        <f>S254*H254</f>
        <v>0</v>
      </c>
      <c r="AR254" s="25" t="s">
        <v>153</v>
      </c>
      <c r="AT254" s="25" t="s">
        <v>149</v>
      </c>
      <c r="AU254" s="25" t="s">
        <v>81</v>
      </c>
      <c r="AY254" s="25" t="s">
        <v>146</v>
      </c>
      <c r="BE254" s="214">
        <f>IF(N254="základní",J254,0)</f>
        <v>0</v>
      </c>
      <c r="BF254" s="214">
        <f>IF(N254="snížená",J254,0)</f>
        <v>0</v>
      </c>
      <c r="BG254" s="214">
        <f>IF(N254="zákl. přenesená",J254,0)</f>
        <v>0</v>
      </c>
      <c r="BH254" s="214">
        <f>IF(N254="sníž. přenesená",J254,0)</f>
        <v>0</v>
      </c>
      <c r="BI254" s="214">
        <f>IF(N254="nulová",J254,0)</f>
        <v>0</v>
      </c>
      <c r="BJ254" s="25" t="s">
        <v>79</v>
      </c>
      <c r="BK254" s="214">
        <f>ROUND(I254*H254,2)</f>
        <v>0</v>
      </c>
      <c r="BL254" s="25" t="s">
        <v>153</v>
      </c>
      <c r="BM254" s="25" t="s">
        <v>528</v>
      </c>
    </row>
    <row r="255" spans="2:65" s="1" customFormat="1" ht="31.5" customHeight="1">
      <c r="B255" s="42"/>
      <c r="C255" s="203" t="s">
        <v>529</v>
      </c>
      <c r="D255" s="203" t="s">
        <v>149</v>
      </c>
      <c r="E255" s="204" t="s">
        <v>530</v>
      </c>
      <c r="F255" s="205" t="s">
        <v>531</v>
      </c>
      <c r="G255" s="206" t="s">
        <v>307</v>
      </c>
      <c r="H255" s="207">
        <v>4.7249999999999996</v>
      </c>
      <c r="I255" s="208"/>
      <c r="J255" s="209">
        <f>ROUND(I255*H255,2)</f>
        <v>0</v>
      </c>
      <c r="K255" s="205" t="s">
        <v>308</v>
      </c>
      <c r="L255" s="62"/>
      <c r="M255" s="210" t="s">
        <v>21</v>
      </c>
      <c r="N255" s="211" t="s">
        <v>43</v>
      </c>
      <c r="O255" s="43"/>
      <c r="P255" s="212">
        <f>O255*H255</f>
        <v>0</v>
      </c>
      <c r="Q255" s="212">
        <v>5.4269999999999999E-2</v>
      </c>
      <c r="R255" s="212">
        <f>Q255*H255</f>
        <v>0.25642574999999995</v>
      </c>
      <c r="S255" s="212">
        <v>0</v>
      </c>
      <c r="T255" s="213">
        <f>S255*H255</f>
        <v>0</v>
      </c>
      <c r="AR255" s="25" t="s">
        <v>153</v>
      </c>
      <c r="AT255" s="25" t="s">
        <v>149</v>
      </c>
      <c r="AU255" s="25" t="s">
        <v>81</v>
      </c>
      <c r="AY255" s="25" t="s">
        <v>146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25" t="s">
        <v>79</v>
      </c>
      <c r="BK255" s="214">
        <f>ROUND(I255*H255,2)</f>
        <v>0</v>
      </c>
      <c r="BL255" s="25" t="s">
        <v>153</v>
      </c>
      <c r="BM255" s="25" t="s">
        <v>532</v>
      </c>
    </row>
    <row r="256" spans="2:65" s="11" customFormat="1" ht="29.85" customHeight="1">
      <c r="B256" s="186"/>
      <c r="C256" s="187"/>
      <c r="D256" s="200" t="s">
        <v>71</v>
      </c>
      <c r="E256" s="201" t="s">
        <v>153</v>
      </c>
      <c r="F256" s="201" t="s">
        <v>533</v>
      </c>
      <c r="G256" s="187"/>
      <c r="H256" s="187"/>
      <c r="I256" s="190"/>
      <c r="J256" s="202">
        <f>BK256</f>
        <v>0</v>
      </c>
      <c r="K256" s="187"/>
      <c r="L256" s="192"/>
      <c r="M256" s="193"/>
      <c r="N256" s="194"/>
      <c r="O256" s="194"/>
      <c r="P256" s="195">
        <f>SUM(P257:P302)</f>
        <v>0</v>
      </c>
      <c r="Q256" s="194"/>
      <c r="R256" s="195">
        <f>SUM(R257:R302)</f>
        <v>166.02844442</v>
      </c>
      <c r="S256" s="194"/>
      <c r="T256" s="196">
        <f>SUM(T257:T302)</f>
        <v>0</v>
      </c>
      <c r="AR256" s="197" t="s">
        <v>79</v>
      </c>
      <c r="AT256" s="198" t="s">
        <v>71</v>
      </c>
      <c r="AU256" s="198" t="s">
        <v>79</v>
      </c>
      <c r="AY256" s="197" t="s">
        <v>146</v>
      </c>
      <c r="BK256" s="199">
        <f>SUM(BK257:BK302)</f>
        <v>0</v>
      </c>
    </row>
    <row r="257" spans="2:65" s="1" customFormat="1" ht="22.5" customHeight="1">
      <c r="B257" s="42"/>
      <c r="C257" s="203" t="s">
        <v>534</v>
      </c>
      <c r="D257" s="203" t="s">
        <v>149</v>
      </c>
      <c r="E257" s="204" t="s">
        <v>535</v>
      </c>
      <c r="F257" s="205" t="s">
        <v>536</v>
      </c>
      <c r="G257" s="206" t="s">
        <v>329</v>
      </c>
      <c r="H257" s="207">
        <v>52.84</v>
      </c>
      <c r="I257" s="208"/>
      <c r="J257" s="209">
        <f>ROUND(I257*H257,2)</f>
        <v>0</v>
      </c>
      <c r="K257" s="205" t="s">
        <v>308</v>
      </c>
      <c r="L257" s="62"/>
      <c r="M257" s="210" t="s">
        <v>21</v>
      </c>
      <c r="N257" s="211" t="s">
        <v>43</v>
      </c>
      <c r="O257" s="43"/>
      <c r="P257" s="212">
        <f>O257*H257</f>
        <v>0</v>
      </c>
      <c r="Q257" s="212">
        <v>2.45343</v>
      </c>
      <c r="R257" s="212">
        <f>Q257*H257</f>
        <v>129.63924120000001</v>
      </c>
      <c r="S257" s="212">
        <v>0</v>
      </c>
      <c r="T257" s="213">
        <f>S257*H257</f>
        <v>0</v>
      </c>
      <c r="AR257" s="25" t="s">
        <v>153</v>
      </c>
      <c r="AT257" s="25" t="s">
        <v>149</v>
      </c>
      <c r="AU257" s="25" t="s">
        <v>81</v>
      </c>
      <c r="AY257" s="25" t="s">
        <v>146</v>
      </c>
      <c r="BE257" s="214">
        <f>IF(N257="základní",J257,0)</f>
        <v>0</v>
      </c>
      <c r="BF257" s="214">
        <f>IF(N257="snížená",J257,0)</f>
        <v>0</v>
      </c>
      <c r="BG257" s="214">
        <f>IF(N257="zákl. přenesená",J257,0)</f>
        <v>0</v>
      </c>
      <c r="BH257" s="214">
        <f>IF(N257="sníž. přenesená",J257,0)</f>
        <v>0</v>
      </c>
      <c r="BI257" s="214">
        <f>IF(N257="nulová",J257,0)</f>
        <v>0</v>
      </c>
      <c r="BJ257" s="25" t="s">
        <v>79</v>
      </c>
      <c r="BK257" s="214">
        <f>ROUND(I257*H257,2)</f>
        <v>0</v>
      </c>
      <c r="BL257" s="25" t="s">
        <v>153</v>
      </c>
      <c r="BM257" s="25" t="s">
        <v>537</v>
      </c>
    </row>
    <row r="258" spans="2:65" s="12" customFormat="1" ht="13.5">
      <c r="B258" s="218"/>
      <c r="C258" s="219"/>
      <c r="D258" s="220" t="s">
        <v>160</v>
      </c>
      <c r="E258" s="221" t="s">
        <v>21</v>
      </c>
      <c r="F258" s="222" t="s">
        <v>388</v>
      </c>
      <c r="G258" s="219"/>
      <c r="H258" s="223" t="s">
        <v>21</v>
      </c>
      <c r="I258" s="224"/>
      <c r="J258" s="219"/>
      <c r="K258" s="219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160</v>
      </c>
      <c r="AU258" s="229" t="s">
        <v>81</v>
      </c>
      <c r="AV258" s="12" t="s">
        <v>79</v>
      </c>
      <c r="AW258" s="12" t="s">
        <v>35</v>
      </c>
      <c r="AX258" s="12" t="s">
        <v>72</v>
      </c>
      <c r="AY258" s="229" t="s">
        <v>146</v>
      </c>
    </row>
    <row r="259" spans="2:65" s="13" customFormat="1" ht="13.5">
      <c r="B259" s="230"/>
      <c r="C259" s="231"/>
      <c r="D259" s="220" t="s">
        <v>160</v>
      </c>
      <c r="E259" s="232" t="s">
        <v>21</v>
      </c>
      <c r="F259" s="233" t="s">
        <v>538</v>
      </c>
      <c r="G259" s="231"/>
      <c r="H259" s="234">
        <v>52.84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160</v>
      </c>
      <c r="AU259" s="240" t="s">
        <v>81</v>
      </c>
      <c r="AV259" s="13" t="s">
        <v>81</v>
      </c>
      <c r="AW259" s="13" t="s">
        <v>35</v>
      </c>
      <c r="AX259" s="13" t="s">
        <v>72</v>
      </c>
      <c r="AY259" s="240" t="s">
        <v>146</v>
      </c>
    </row>
    <row r="260" spans="2:65" s="14" customFormat="1" ht="13.5">
      <c r="B260" s="241"/>
      <c r="C260" s="242"/>
      <c r="D260" s="215" t="s">
        <v>160</v>
      </c>
      <c r="E260" s="243" t="s">
        <v>21</v>
      </c>
      <c r="F260" s="244" t="s">
        <v>171</v>
      </c>
      <c r="G260" s="242"/>
      <c r="H260" s="245">
        <v>52.84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AT260" s="251" t="s">
        <v>160</v>
      </c>
      <c r="AU260" s="251" t="s">
        <v>81</v>
      </c>
      <c r="AV260" s="14" t="s">
        <v>153</v>
      </c>
      <c r="AW260" s="14" t="s">
        <v>35</v>
      </c>
      <c r="AX260" s="14" t="s">
        <v>79</v>
      </c>
      <c r="AY260" s="251" t="s">
        <v>146</v>
      </c>
    </row>
    <row r="261" spans="2:65" s="1" customFormat="1" ht="22.5" customHeight="1">
      <c r="B261" s="42"/>
      <c r="C261" s="203" t="s">
        <v>539</v>
      </c>
      <c r="D261" s="203" t="s">
        <v>149</v>
      </c>
      <c r="E261" s="204" t="s">
        <v>540</v>
      </c>
      <c r="F261" s="205" t="s">
        <v>541</v>
      </c>
      <c r="G261" s="206" t="s">
        <v>307</v>
      </c>
      <c r="H261" s="207">
        <v>45.52</v>
      </c>
      <c r="I261" s="208"/>
      <c r="J261" s="209">
        <f>ROUND(I261*H261,2)</f>
        <v>0</v>
      </c>
      <c r="K261" s="205" t="s">
        <v>308</v>
      </c>
      <c r="L261" s="62"/>
      <c r="M261" s="210" t="s">
        <v>21</v>
      </c>
      <c r="N261" s="211" t="s">
        <v>43</v>
      </c>
      <c r="O261" s="43"/>
      <c r="P261" s="212">
        <f>O261*H261</f>
        <v>0</v>
      </c>
      <c r="Q261" s="212">
        <v>1.7469999999999999E-2</v>
      </c>
      <c r="R261" s="212">
        <f>Q261*H261</f>
        <v>0.79523440000000001</v>
      </c>
      <c r="S261" s="212">
        <v>0</v>
      </c>
      <c r="T261" s="213">
        <f>S261*H261</f>
        <v>0</v>
      </c>
      <c r="AR261" s="25" t="s">
        <v>153</v>
      </c>
      <c r="AT261" s="25" t="s">
        <v>149</v>
      </c>
      <c r="AU261" s="25" t="s">
        <v>81</v>
      </c>
      <c r="AY261" s="25" t="s">
        <v>146</v>
      </c>
      <c r="BE261" s="214">
        <f>IF(N261="základní",J261,0)</f>
        <v>0</v>
      </c>
      <c r="BF261" s="214">
        <f>IF(N261="snížená",J261,0)</f>
        <v>0</v>
      </c>
      <c r="BG261" s="214">
        <f>IF(N261="zákl. přenesená",J261,0)</f>
        <v>0</v>
      </c>
      <c r="BH261" s="214">
        <f>IF(N261="sníž. přenesená",J261,0)</f>
        <v>0</v>
      </c>
      <c r="BI261" s="214">
        <f>IF(N261="nulová",J261,0)</f>
        <v>0</v>
      </c>
      <c r="BJ261" s="25" t="s">
        <v>79</v>
      </c>
      <c r="BK261" s="214">
        <f>ROUND(I261*H261,2)</f>
        <v>0</v>
      </c>
      <c r="BL261" s="25" t="s">
        <v>153</v>
      </c>
      <c r="BM261" s="25" t="s">
        <v>542</v>
      </c>
    </row>
    <row r="262" spans="2:65" s="13" customFormat="1" ht="13.5">
      <c r="B262" s="230"/>
      <c r="C262" s="231"/>
      <c r="D262" s="220" t="s">
        <v>160</v>
      </c>
      <c r="E262" s="232" t="s">
        <v>21</v>
      </c>
      <c r="F262" s="233" t="s">
        <v>543</v>
      </c>
      <c r="G262" s="231"/>
      <c r="H262" s="234">
        <v>45.52</v>
      </c>
      <c r="I262" s="235"/>
      <c r="J262" s="231"/>
      <c r="K262" s="231"/>
      <c r="L262" s="236"/>
      <c r="M262" s="237"/>
      <c r="N262" s="238"/>
      <c r="O262" s="238"/>
      <c r="P262" s="238"/>
      <c r="Q262" s="238"/>
      <c r="R262" s="238"/>
      <c r="S262" s="238"/>
      <c r="T262" s="239"/>
      <c r="AT262" s="240" t="s">
        <v>160</v>
      </c>
      <c r="AU262" s="240" t="s">
        <v>81</v>
      </c>
      <c r="AV262" s="13" t="s">
        <v>81</v>
      </c>
      <c r="AW262" s="13" t="s">
        <v>35</v>
      </c>
      <c r="AX262" s="13" t="s">
        <v>72</v>
      </c>
      <c r="AY262" s="240" t="s">
        <v>146</v>
      </c>
    </row>
    <row r="263" spans="2:65" s="14" customFormat="1" ht="13.5">
      <c r="B263" s="241"/>
      <c r="C263" s="242"/>
      <c r="D263" s="215" t="s">
        <v>160</v>
      </c>
      <c r="E263" s="243" t="s">
        <v>21</v>
      </c>
      <c r="F263" s="244" t="s">
        <v>171</v>
      </c>
      <c r="G263" s="242"/>
      <c r="H263" s="245">
        <v>45.52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AT263" s="251" t="s">
        <v>160</v>
      </c>
      <c r="AU263" s="251" t="s">
        <v>81</v>
      </c>
      <c r="AV263" s="14" t="s">
        <v>153</v>
      </c>
      <c r="AW263" s="14" t="s">
        <v>35</v>
      </c>
      <c r="AX263" s="14" t="s">
        <v>79</v>
      </c>
      <c r="AY263" s="251" t="s">
        <v>146</v>
      </c>
    </row>
    <row r="264" spans="2:65" s="1" customFormat="1" ht="22.5" customHeight="1">
      <c r="B264" s="42"/>
      <c r="C264" s="203" t="s">
        <v>544</v>
      </c>
      <c r="D264" s="203" t="s">
        <v>149</v>
      </c>
      <c r="E264" s="204" t="s">
        <v>545</v>
      </c>
      <c r="F264" s="205" t="s">
        <v>546</v>
      </c>
      <c r="G264" s="206" t="s">
        <v>307</v>
      </c>
      <c r="H264" s="207">
        <v>45.52</v>
      </c>
      <c r="I264" s="208"/>
      <c r="J264" s="209">
        <f>ROUND(I264*H264,2)</f>
        <v>0</v>
      </c>
      <c r="K264" s="205" t="s">
        <v>308</v>
      </c>
      <c r="L264" s="62"/>
      <c r="M264" s="210" t="s">
        <v>21</v>
      </c>
      <c r="N264" s="211" t="s">
        <v>43</v>
      </c>
      <c r="O264" s="43"/>
      <c r="P264" s="212">
        <f>O264*H264</f>
        <v>0</v>
      </c>
      <c r="Q264" s="212">
        <v>0</v>
      </c>
      <c r="R264" s="212">
        <f>Q264*H264</f>
        <v>0</v>
      </c>
      <c r="S264" s="212">
        <v>0</v>
      </c>
      <c r="T264" s="213">
        <f>S264*H264</f>
        <v>0</v>
      </c>
      <c r="AR264" s="25" t="s">
        <v>153</v>
      </c>
      <c r="AT264" s="25" t="s">
        <v>149</v>
      </c>
      <c r="AU264" s="25" t="s">
        <v>81</v>
      </c>
      <c r="AY264" s="25" t="s">
        <v>146</v>
      </c>
      <c r="BE264" s="214">
        <f>IF(N264="základní",J264,0)</f>
        <v>0</v>
      </c>
      <c r="BF264" s="214">
        <f>IF(N264="snížená",J264,0)</f>
        <v>0</v>
      </c>
      <c r="BG264" s="214">
        <f>IF(N264="zákl. přenesená",J264,0)</f>
        <v>0</v>
      </c>
      <c r="BH264" s="214">
        <f>IF(N264="sníž. přenesená",J264,0)</f>
        <v>0</v>
      </c>
      <c r="BI264" s="214">
        <f>IF(N264="nulová",J264,0)</f>
        <v>0</v>
      </c>
      <c r="BJ264" s="25" t="s">
        <v>79</v>
      </c>
      <c r="BK264" s="214">
        <f>ROUND(I264*H264,2)</f>
        <v>0</v>
      </c>
      <c r="BL264" s="25" t="s">
        <v>153</v>
      </c>
      <c r="BM264" s="25" t="s">
        <v>547</v>
      </c>
    </row>
    <row r="265" spans="2:65" s="1" customFormat="1" ht="22.5" customHeight="1">
      <c r="B265" s="42"/>
      <c r="C265" s="203" t="s">
        <v>548</v>
      </c>
      <c r="D265" s="203" t="s">
        <v>149</v>
      </c>
      <c r="E265" s="204" t="s">
        <v>549</v>
      </c>
      <c r="F265" s="205" t="s">
        <v>550</v>
      </c>
      <c r="G265" s="206" t="s">
        <v>307</v>
      </c>
      <c r="H265" s="207">
        <v>45.52</v>
      </c>
      <c r="I265" s="208"/>
      <c r="J265" s="209">
        <f>ROUND(I265*H265,2)</f>
        <v>0</v>
      </c>
      <c r="K265" s="205" t="s">
        <v>308</v>
      </c>
      <c r="L265" s="62"/>
      <c r="M265" s="210" t="s">
        <v>21</v>
      </c>
      <c r="N265" s="211" t="s">
        <v>43</v>
      </c>
      <c r="O265" s="43"/>
      <c r="P265" s="212">
        <f>O265*H265</f>
        <v>0</v>
      </c>
      <c r="Q265" s="212">
        <v>3.0999999999999999E-3</v>
      </c>
      <c r="R265" s="212">
        <f>Q265*H265</f>
        <v>0.14111200000000002</v>
      </c>
      <c r="S265" s="212">
        <v>0</v>
      </c>
      <c r="T265" s="213">
        <f>S265*H265</f>
        <v>0</v>
      </c>
      <c r="AR265" s="25" t="s">
        <v>153</v>
      </c>
      <c r="AT265" s="25" t="s">
        <v>149</v>
      </c>
      <c r="AU265" s="25" t="s">
        <v>81</v>
      </c>
      <c r="AY265" s="25" t="s">
        <v>146</v>
      </c>
      <c r="BE265" s="214">
        <f>IF(N265="základní",J265,0)</f>
        <v>0</v>
      </c>
      <c r="BF265" s="214">
        <f>IF(N265="snížená",J265,0)</f>
        <v>0</v>
      </c>
      <c r="BG265" s="214">
        <f>IF(N265="zákl. přenesená",J265,0)</f>
        <v>0</v>
      </c>
      <c r="BH265" s="214">
        <f>IF(N265="sníž. přenesená",J265,0)</f>
        <v>0</v>
      </c>
      <c r="BI265" s="214">
        <f>IF(N265="nulová",J265,0)</f>
        <v>0</v>
      </c>
      <c r="BJ265" s="25" t="s">
        <v>79</v>
      </c>
      <c r="BK265" s="214">
        <f>ROUND(I265*H265,2)</f>
        <v>0</v>
      </c>
      <c r="BL265" s="25" t="s">
        <v>153</v>
      </c>
      <c r="BM265" s="25" t="s">
        <v>551</v>
      </c>
    </row>
    <row r="266" spans="2:65" s="13" customFormat="1" ht="13.5">
      <c r="B266" s="230"/>
      <c r="C266" s="231"/>
      <c r="D266" s="220" t="s">
        <v>160</v>
      </c>
      <c r="E266" s="232" t="s">
        <v>21</v>
      </c>
      <c r="F266" s="233" t="s">
        <v>543</v>
      </c>
      <c r="G266" s="231"/>
      <c r="H266" s="234">
        <v>45.52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160</v>
      </c>
      <c r="AU266" s="240" t="s">
        <v>81</v>
      </c>
      <c r="AV266" s="13" t="s">
        <v>81</v>
      </c>
      <c r="AW266" s="13" t="s">
        <v>35</v>
      </c>
      <c r="AX266" s="13" t="s">
        <v>72</v>
      </c>
      <c r="AY266" s="240" t="s">
        <v>146</v>
      </c>
    </row>
    <row r="267" spans="2:65" s="14" customFormat="1" ht="13.5">
      <c r="B267" s="241"/>
      <c r="C267" s="242"/>
      <c r="D267" s="215" t="s">
        <v>160</v>
      </c>
      <c r="E267" s="243" t="s">
        <v>21</v>
      </c>
      <c r="F267" s="244" t="s">
        <v>171</v>
      </c>
      <c r="G267" s="242"/>
      <c r="H267" s="245">
        <v>45.52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AT267" s="251" t="s">
        <v>160</v>
      </c>
      <c r="AU267" s="251" t="s">
        <v>81</v>
      </c>
      <c r="AV267" s="14" t="s">
        <v>153</v>
      </c>
      <c r="AW267" s="14" t="s">
        <v>35</v>
      </c>
      <c r="AX267" s="14" t="s">
        <v>79</v>
      </c>
      <c r="AY267" s="251" t="s">
        <v>146</v>
      </c>
    </row>
    <row r="268" spans="2:65" s="1" customFormat="1" ht="22.5" customHeight="1">
      <c r="B268" s="42"/>
      <c r="C268" s="203" t="s">
        <v>552</v>
      </c>
      <c r="D268" s="203" t="s">
        <v>149</v>
      </c>
      <c r="E268" s="204" t="s">
        <v>553</v>
      </c>
      <c r="F268" s="205" t="s">
        <v>554</v>
      </c>
      <c r="G268" s="206" t="s">
        <v>307</v>
      </c>
      <c r="H268" s="207">
        <v>45.52</v>
      </c>
      <c r="I268" s="208"/>
      <c r="J268" s="209">
        <f>ROUND(I268*H268,2)</f>
        <v>0</v>
      </c>
      <c r="K268" s="205" t="s">
        <v>308</v>
      </c>
      <c r="L268" s="62"/>
      <c r="M268" s="210" t="s">
        <v>21</v>
      </c>
      <c r="N268" s="211" t="s">
        <v>43</v>
      </c>
      <c r="O268" s="43"/>
      <c r="P268" s="212">
        <f>O268*H268</f>
        <v>0</v>
      </c>
      <c r="Q268" s="212">
        <v>0</v>
      </c>
      <c r="R268" s="212">
        <f>Q268*H268</f>
        <v>0</v>
      </c>
      <c r="S268" s="212">
        <v>0</v>
      </c>
      <c r="T268" s="213">
        <f>S268*H268</f>
        <v>0</v>
      </c>
      <c r="AR268" s="25" t="s">
        <v>153</v>
      </c>
      <c r="AT268" s="25" t="s">
        <v>149</v>
      </c>
      <c r="AU268" s="25" t="s">
        <v>81</v>
      </c>
      <c r="AY268" s="25" t="s">
        <v>146</v>
      </c>
      <c r="BE268" s="214">
        <f>IF(N268="základní",J268,0)</f>
        <v>0</v>
      </c>
      <c r="BF268" s="214">
        <f>IF(N268="snížená",J268,0)</f>
        <v>0</v>
      </c>
      <c r="BG268" s="214">
        <f>IF(N268="zákl. přenesená",J268,0)</f>
        <v>0</v>
      </c>
      <c r="BH268" s="214">
        <f>IF(N268="sníž. přenesená",J268,0)</f>
        <v>0</v>
      </c>
      <c r="BI268" s="214">
        <f>IF(N268="nulová",J268,0)</f>
        <v>0</v>
      </c>
      <c r="BJ268" s="25" t="s">
        <v>79</v>
      </c>
      <c r="BK268" s="214">
        <f>ROUND(I268*H268,2)</f>
        <v>0</v>
      </c>
      <c r="BL268" s="25" t="s">
        <v>153</v>
      </c>
      <c r="BM268" s="25" t="s">
        <v>555</v>
      </c>
    </row>
    <row r="269" spans="2:65" s="1" customFormat="1" ht="31.5" customHeight="1">
      <c r="B269" s="42"/>
      <c r="C269" s="203" t="s">
        <v>556</v>
      </c>
      <c r="D269" s="203" t="s">
        <v>149</v>
      </c>
      <c r="E269" s="204" t="s">
        <v>557</v>
      </c>
      <c r="F269" s="205" t="s">
        <v>558</v>
      </c>
      <c r="G269" s="206" t="s">
        <v>307</v>
      </c>
      <c r="H269" s="207">
        <v>45.52</v>
      </c>
      <c r="I269" s="208"/>
      <c r="J269" s="209">
        <f>ROUND(I269*H269,2)</f>
        <v>0</v>
      </c>
      <c r="K269" s="205" t="s">
        <v>308</v>
      </c>
      <c r="L269" s="62"/>
      <c r="M269" s="210" t="s">
        <v>21</v>
      </c>
      <c r="N269" s="211" t="s">
        <v>43</v>
      </c>
      <c r="O269" s="43"/>
      <c r="P269" s="212">
        <f>O269*H269</f>
        <v>0</v>
      </c>
      <c r="Q269" s="212">
        <v>1.4300000000000001E-3</v>
      </c>
      <c r="R269" s="212">
        <f>Q269*H269</f>
        <v>6.5093600000000001E-2</v>
      </c>
      <c r="S269" s="212">
        <v>0</v>
      </c>
      <c r="T269" s="213">
        <f>S269*H269</f>
        <v>0</v>
      </c>
      <c r="AR269" s="25" t="s">
        <v>153</v>
      </c>
      <c r="AT269" s="25" t="s">
        <v>149</v>
      </c>
      <c r="AU269" s="25" t="s">
        <v>81</v>
      </c>
      <c r="AY269" s="25" t="s">
        <v>146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25" t="s">
        <v>79</v>
      </c>
      <c r="BK269" s="214">
        <f>ROUND(I269*H269,2)</f>
        <v>0</v>
      </c>
      <c r="BL269" s="25" t="s">
        <v>153</v>
      </c>
      <c r="BM269" s="25" t="s">
        <v>559</v>
      </c>
    </row>
    <row r="270" spans="2:65" s="1" customFormat="1" ht="31.5" customHeight="1">
      <c r="B270" s="42"/>
      <c r="C270" s="203" t="s">
        <v>560</v>
      </c>
      <c r="D270" s="203" t="s">
        <v>149</v>
      </c>
      <c r="E270" s="204" t="s">
        <v>561</v>
      </c>
      <c r="F270" s="205" t="s">
        <v>562</v>
      </c>
      <c r="G270" s="206" t="s">
        <v>307</v>
      </c>
      <c r="H270" s="207">
        <v>45.52</v>
      </c>
      <c r="I270" s="208"/>
      <c r="J270" s="209">
        <f>ROUND(I270*H270,2)</f>
        <v>0</v>
      </c>
      <c r="K270" s="205" t="s">
        <v>308</v>
      </c>
      <c r="L270" s="62"/>
      <c r="M270" s="210" t="s">
        <v>21</v>
      </c>
      <c r="N270" s="211" t="s">
        <v>43</v>
      </c>
      <c r="O270" s="43"/>
      <c r="P270" s="212">
        <f>O270*H270</f>
        <v>0</v>
      </c>
      <c r="Q270" s="212">
        <v>0</v>
      </c>
      <c r="R270" s="212">
        <f>Q270*H270</f>
        <v>0</v>
      </c>
      <c r="S270" s="212">
        <v>0</v>
      </c>
      <c r="T270" s="213">
        <f>S270*H270</f>
        <v>0</v>
      </c>
      <c r="AR270" s="25" t="s">
        <v>153</v>
      </c>
      <c r="AT270" s="25" t="s">
        <v>149</v>
      </c>
      <c r="AU270" s="25" t="s">
        <v>81</v>
      </c>
      <c r="AY270" s="25" t="s">
        <v>146</v>
      </c>
      <c r="BE270" s="214">
        <f>IF(N270="základní",J270,0)</f>
        <v>0</v>
      </c>
      <c r="BF270" s="214">
        <f>IF(N270="snížená",J270,0)</f>
        <v>0</v>
      </c>
      <c r="BG270" s="214">
        <f>IF(N270="zákl. přenesená",J270,0)</f>
        <v>0</v>
      </c>
      <c r="BH270" s="214">
        <f>IF(N270="sníž. přenesená",J270,0)</f>
        <v>0</v>
      </c>
      <c r="BI270" s="214">
        <f>IF(N270="nulová",J270,0)</f>
        <v>0</v>
      </c>
      <c r="BJ270" s="25" t="s">
        <v>79</v>
      </c>
      <c r="BK270" s="214">
        <f>ROUND(I270*H270,2)</f>
        <v>0</v>
      </c>
      <c r="BL270" s="25" t="s">
        <v>153</v>
      </c>
      <c r="BM270" s="25" t="s">
        <v>563</v>
      </c>
    </row>
    <row r="271" spans="2:65" s="1" customFormat="1" ht="22.5" customHeight="1">
      <c r="B271" s="42"/>
      <c r="C271" s="203" t="s">
        <v>564</v>
      </c>
      <c r="D271" s="203" t="s">
        <v>149</v>
      </c>
      <c r="E271" s="204" t="s">
        <v>565</v>
      </c>
      <c r="F271" s="205" t="s">
        <v>566</v>
      </c>
      <c r="G271" s="206" t="s">
        <v>307</v>
      </c>
      <c r="H271" s="207">
        <v>486.12799999999999</v>
      </c>
      <c r="I271" s="208"/>
      <c r="J271" s="209">
        <f>ROUND(I271*H271,2)</f>
        <v>0</v>
      </c>
      <c r="K271" s="205" t="s">
        <v>308</v>
      </c>
      <c r="L271" s="62"/>
      <c r="M271" s="210" t="s">
        <v>21</v>
      </c>
      <c r="N271" s="211" t="s">
        <v>43</v>
      </c>
      <c r="O271" s="43"/>
      <c r="P271" s="212">
        <f>O271*H271</f>
        <v>0</v>
      </c>
      <c r="Q271" s="212">
        <v>1.0829999999999999E-2</v>
      </c>
      <c r="R271" s="212">
        <f>Q271*H271</f>
        <v>5.2647662399999993</v>
      </c>
      <c r="S271" s="212">
        <v>0</v>
      </c>
      <c r="T271" s="213">
        <f>S271*H271</f>
        <v>0</v>
      </c>
      <c r="AR271" s="25" t="s">
        <v>153</v>
      </c>
      <c r="AT271" s="25" t="s">
        <v>149</v>
      </c>
      <c r="AU271" s="25" t="s">
        <v>81</v>
      </c>
      <c r="AY271" s="25" t="s">
        <v>146</v>
      </c>
      <c r="BE271" s="214">
        <f>IF(N271="základní",J271,0)</f>
        <v>0</v>
      </c>
      <c r="BF271" s="214">
        <f>IF(N271="snížená",J271,0)</f>
        <v>0</v>
      </c>
      <c r="BG271" s="214">
        <f>IF(N271="zákl. přenesená",J271,0)</f>
        <v>0</v>
      </c>
      <c r="BH271" s="214">
        <f>IF(N271="sníž. přenesená",J271,0)</f>
        <v>0</v>
      </c>
      <c r="BI271" s="214">
        <f>IF(N271="nulová",J271,0)</f>
        <v>0</v>
      </c>
      <c r="BJ271" s="25" t="s">
        <v>79</v>
      </c>
      <c r="BK271" s="214">
        <f>ROUND(I271*H271,2)</f>
        <v>0</v>
      </c>
      <c r="BL271" s="25" t="s">
        <v>153</v>
      </c>
      <c r="BM271" s="25" t="s">
        <v>567</v>
      </c>
    </row>
    <row r="272" spans="2:65" s="12" customFormat="1" ht="13.5">
      <c r="B272" s="218"/>
      <c r="C272" s="219"/>
      <c r="D272" s="220" t="s">
        <v>160</v>
      </c>
      <c r="E272" s="221" t="s">
        <v>21</v>
      </c>
      <c r="F272" s="222" t="s">
        <v>388</v>
      </c>
      <c r="G272" s="219"/>
      <c r="H272" s="223" t="s">
        <v>21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160</v>
      </c>
      <c r="AU272" s="229" t="s">
        <v>81</v>
      </c>
      <c r="AV272" s="12" t="s">
        <v>79</v>
      </c>
      <c r="AW272" s="12" t="s">
        <v>35</v>
      </c>
      <c r="AX272" s="12" t="s">
        <v>72</v>
      </c>
      <c r="AY272" s="229" t="s">
        <v>146</v>
      </c>
    </row>
    <row r="273" spans="2:65" s="13" customFormat="1" ht="27">
      <c r="B273" s="230"/>
      <c r="C273" s="231"/>
      <c r="D273" s="220" t="s">
        <v>160</v>
      </c>
      <c r="E273" s="232" t="s">
        <v>21</v>
      </c>
      <c r="F273" s="233" t="s">
        <v>568</v>
      </c>
      <c r="G273" s="231"/>
      <c r="H273" s="234">
        <v>33.33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AT273" s="240" t="s">
        <v>160</v>
      </c>
      <c r="AU273" s="240" t="s">
        <v>81</v>
      </c>
      <c r="AV273" s="13" t="s">
        <v>81</v>
      </c>
      <c r="AW273" s="13" t="s">
        <v>35</v>
      </c>
      <c r="AX273" s="13" t="s">
        <v>72</v>
      </c>
      <c r="AY273" s="240" t="s">
        <v>146</v>
      </c>
    </row>
    <row r="274" spans="2:65" s="13" customFormat="1" ht="13.5">
      <c r="B274" s="230"/>
      <c r="C274" s="231"/>
      <c r="D274" s="220" t="s">
        <v>160</v>
      </c>
      <c r="E274" s="232" t="s">
        <v>21</v>
      </c>
      <c r="F274" s="233" t="s">
        <v>569</v>
      </c>
      <c r="G274" s="231"/>
      <c r="H274" s="234">
        <v>301.99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160</v>
      </c>
      <c r="AU274" s="240" t="s">
        <v>81</v>
      </c>
      <c r="AV274" s="13" t="s">
        <v>81</v>
      </c>
      <c r="AW274" s="13" t="s">
        <v>35</v>
      </c>
      <c r="AX274" s="13" t="s">
        <v>72</v>
      </c>
      <c r="AY274" s="240" t="s">
        <v>146</v>
      </c>
    </row>
    <row r="275" spans="2:65" s="13" customFormat="1" ht="13.5">
      <c r="B275" s="230"/>
      <c r="C275" s="231"/>
      <c r="D275" s="220" t="s">
        <v>160</v>
      </c>
      <c r="E275" s="232" t="s">
        <v>21</v>
      </c>
      <c r="F275" s="233" t="s">
        <v>570</v>
      </c>
      <c r="G275" s="231"/>
      <c r="H275" s="234">
        <v>87.4</v>
      </c>
      <c r="I275" s="235"/>
      <c r="J275" s="231"/>
      <c r="K275" s="231"/>
      <c r="L275" s="236"/>
      <c r="M275" s="237"/>
      <c r="N275" s="238"/>
      <c r="O275" s="238"/>
      <c r="P275" s="238"/>
      <c r="Q275" s="238"/>
      <c r="R275" s="238"/>
      <c r="S275" s="238"/>
      <c r="T275" s="239"/>
      <c r="AT275" s="240" t="s">
        <v>160</v>
      </c>
      <c r="AU275" s="240" t="s">
        <v>81</v>
      </c>
      <c r="AV275" s="13" t="s">
        <v>81</v>
      </c>
      <c r="AW275" s="13" t="s">
        <v>35</v>
      </c>
      <c r="AX275" s="13" t="s">
        <v>72</v>
      </c>
      <c r="AY275" s="240" t="s">
        <v>146</v>
      </c>
    </row>
    <row r="276" spans="2:65" s="15" customFormat="1" ht="13.5">
      <c r="B276" s="269"/>
      <c r="C276" s="270"/>
      <c r="D276" s="220" t="s">
        <v>160</v>
      </c>
      <c r="E276" s="271" t="s">
        <v>21</v>
      </c>
      <c r="F276" s="272" t="s">
        <v>426</v>
      </c>
      <c r="G276" s="270"/>
      <c r="H276" s="273">
        <v>422.72</v>
      </c>
      <c r="I276" s="274"/>
      <c r="J276" s="270"/>
      <c r="K276" s="270"/>
      <c r="L276" s="275"/>
      <c r="M276" s="276"/>
      <c r="N276" s="277"/>
      <c r="O276" s="277"/>
      <c r="P276" s="277"/>
      <c r="Q276" s="277"/>
      <c r="R276" s="277"/>
      <c r="S276" s="277"/>
      <c r="T276" s="278"/>
      <c r="AT276" s="279" t="s">
        <v>160</v>
      </c>
      <c r="AU276" s="279" t="s">
        <v>81</v>
      </c>
      <c r="AV276" s="15" t="s">
        <v>172</v>
      </c>
      <c r="AW276" s="15" t="s">
        <v>35</v>
      </c>
      <c r="AX276" s="15" t="s">
        <v>72</v>
      </c>
      <c r="AY276" s="279" t="s">
        <v>146</v>
      </c>
    </row>
    <row r="277" spans="2:65" s="13" customFormat="1" ht="13.5">
      <c r="B277" s="230"/>
      <c r="C277" s="231"/>
      <c r="D277" s="220" t="s">
        <v>160</v>
      </c>
      <c r="E277" s="232" t="s">
        <v>21</v>
      </c>
      <c r="F277" s="233" t="s">
        <v>571</v>
      </c>
      <c r="G277" s="231"/>
      <c r="H277" s="234">
        <v>63.408000000000001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160</v>
      </c>
      <c r="AU277" s="240" t="s">
        <v>81</v>
      </c>
      <c r="AV277" s="13" t="s">
        <v>81</v>
      </c>
      <c r="AW277" s="13" t="s">
        <v>35</v>
      </c>
      <c r="AX277" s="13" t="s">
        <v>72</v>
      </c>
      <c r="AY277" s="240" t="s">
        <v>146</v>
      </c>
    </row>
    <row r="278" spans="2:65" s="14" customFormat="1" ht="13.5">
      <c r="B278" s="241"/>
      <c r="C278" s="242"/>
      <c r="D278" s="215" t="s">
        <v>160</v>
      </c>
      <c r="E278" s="243" t="s">
        <v>21</v>
      </c>
      <c r="F278" s="244" t="s">
        <v>171</v>
      </c>
      <c r="G278" s="242"/>
      <c r="H278" s="245">
        <v>486.12799999999999</v>
      </c>
      <c r="I278" s="246"/>
      <c r="J278" s="242"/>
      <c r="K278" s="242"/>
      <c r="L278" s="247"/>
      <c r="M278" s="248"/>
      <c r="N278" s="249"/>
      <c r="O278" s="249"/>
      <c r="P278" s="249"/>
      <c r="Q278" s="249"/>
      <c r="R278" s="249"/>
      <c r="S278" s="249"/>
      <c r="T278" s="250"/>
      <c r="AT278" s="251" t="s">
        <v>160</v>
      </c>
      <c r="AU278" s="251" t="s">
        <v>81</v>
      </c>
      <c r="AV278" s="14" t="s">
        <v>153</v>
      </c>
      <c r="AW278" s="14" t="s">
        <v>35</v>
      </c>
      <c r="AX278" s="14" t="s">
        <v>79</v>
      </c>
      <c r="AY278" s="251" t="s">
        <v>146</v>
      </c>
    </row>
    <row r="279" spans="2:65" s="1" customFormat="1" ht="22.5" customHeight="1">
      <c r="B279" s="42"/>
      <c r="C279" s="203" t="s">
        <v>572</v>
      </c>
      <c r="D279" s="203" t="s">
        <v>149</v>
      </c>
      <c r="E279" s="204" t="s">
        <v>573</v>
      </c>
      <c r="F279" s="205" t="s">
        <v>574</v>
      </c>
      <c r="G279" s="206" t="s">
        <v>355</v>
      </c>
      <c r="H279" s="207">
        <v>1.284</v>
      </c>
      <c r="I279" s="208"/>
      <c r="J279" s="209">
        <f>ROUND(I279*H279,2)</f>
        <v>0</v>
      </c>
      <c r="K279" s="205" t="s">
        <v>308</v>
      </c>
      <c r="L279" s="62"/>
      <c r="M279" s="210" t="s">
        <v>21</v>
      </c>
      <c r="N279" s="211" t="s">
        <v>43</v>
      </c>
      <c r="O279" s="43"/>
      <c r="P279" s="212">
        <f>O279*H279</f>
        <v>0</v>
      </c>
      <c r="Q279" s="212">
        <v>1.0530600000000001</v>
      </c>
      <c r="R279" s="212">
        <f>Q279*H279</f>
        <v>1.3521290400000001</v>
      </c>
      <c r="S279" s="212">
        <v>0</v>
      </c>
      <c r="T279" s="213">
        <f>S279*H279</f>
        <v>0</v>
      </c>
      <c r="AR279" s="25" t="s">
        <v>153</v>
      </c>
      <c r="AT279" s="25" t="s">
        <v>149</v>
      </c>
      <c r="AU279" s="25" t="s">
        <v>81</v>
      </c>
      <c r="AY279" s="25" t="s">
        <v>146</v>
      </c>
      <c r="BE279" s="214">
        <f>IF(N279="základní",J279,0)</f>
        <v>0</v>
      </c>
      <c r="BF279" s="214">
        <f>IF(N279="snížená",J279,0)</f>
        <v>0</v>
      </c>
      <c r="BG279" s="214">
        <f>IF(N279="zákl. přenesená",J279,0)</f>
        <v>0</v>
      </c>
      <c r="BH279" s="214">
        <f>IF(N279="sníž. přenesená",J279,0)</f>
        <v>0</v>
      </c>
      <c r="BI279" s="214">
        <f>IF(N279="nulová",J279,0)</f>
        <v>0</v>
      </c>
      <c r="BJ279" s="25" t="s">
        <v>79</v>
      </c>
      <c r="BK279" s="214">
        <f>ROUND(I279*H279,2)</f>
        <v>0</v>
      </c>
      <c r="BL279" s="25" t="s">
        <v>153</v>
      </c>
      <c r="BM279" s="25" t="s">
        <v>575</v>
      </c>
    </row>
    <row r="280" spans="2:65" s="12" customFormat="1" ht="13.5">
      <c r="B280" s="218"/>
      <c r="C280" s="219"/>
      <c r="D280" s="220" t="s">
        <v>160</v>
      </c>
      <c r="E280" s="221" t="s">
        <v>21</v>
      </c>
      <c r="F280" s="222" t="s">
        <v>388</v>
      </c>
      <c r="G280" s="219"/>
      <c r="H280" s="223" t="s">
        <v>21</v>
      </c>
      <c r="I280" s="224"/>
      <c r="J280" s="219"/>
      <c r="K280" s="219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160</v>
      </c>
      <c r="AU280" s="229" t="s">
        <v>81</v>
      </c>
      <c r="AV280" s="12" t="s">
        <v>79</v>
      </c>
      <c r="AW280" s="12" t="s">
        <v>35</v>
      </c>
      <c r="AX280" s="12" t="s">
        <v>72</v>
      </c>
      <c r="AY280" s="229" t="s">
        <v>146</v>
      </c>
    </row>
    <row r="281" spans="2:65" s="12" customFormat="1" ht="13.5">
      <c r="B281" s="218"/>
      <c r="C281" s="219"/>
      <c r="D281" s="220" t="s">
        <v>160</v>
      </c>
      <c r="E281" s="221" t="s">
        <v>21</v>
      </c>
      <c r="F281" s="222" t="s">
        <v>576</v>
      </c>
      <c r="G281" s="219"/>
      <c r="H281" s="223" t="s">
        <v>21</v>
      </c>
      <c r="I281" s="224"/>
      <c r="J281" s="219"/>
      <c r="K281" s="219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160</v>
      </c>
      <c r="AU281" s="229" t="s">
        <v>81</v>
      </c>
      <c r="AV281" s="12" t="s">
        <v>79</v>
      </c>
      <c r="AW281" s="12" t="s">
        <v>35</v>
      </c>
      <c r="AX281" s="12" t="s">
        <v>72</v>
      </c>
      <c r="AY281" s="229" t="s">
        <v>146</v>
      </c>
    </row>
    <row r="282" spans="2:65" s="13" customFormat="1" ht="13.5">
      <c r="B282" s="230"/>
      <c r="C282" s="231"/>
      <c r="D282" s="220" t="s">
        <v>160</v>
      </c>
      <c r="E282" s="232" t="s">
        <v>21</v>
      </c>
      <c r="F282" s="233" t="s">
        <v>577</v>
      </c>
      <c r="G282" s="231"/>
      <c r="H282" s="234">
        <v>1.07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AT282" s="240" t="s">
        <v>160</v>
      </c>
      <c r="AU282" s="240" t="s">
        <v>81</v>
      </c>
      <c r="AV282" s="13" t="s">
        <v>81</v>
      </c>
      <c r="AW282" s="13" t="s">
        <v>35</v>
      </c>
      <c r="AX282" s="13" t="s">
        <v>72</v>
      </c>
      <c r="AY282" s="240" t="s">
        <v>146</v>
      </c>
    </row>
    <row r="283" spans="2:65" s="15" customFormat="1" ht="13.5">
      <c r="B283" s="269"/>
      <c r="C283" s="270"/>
      <c r="D283" s="220" t="s">
        <v>160</v>
      </c>
      <c r="E283" s="271" t="s">
        <v>21</v>
      </c>
      <c r="F283" s="272" t="s">
        <v>426</v>
      </c>
      <c r="G283" s="270"/>
      <c r="H283" s="273">
        <v>1.07</v>
      </c>
      <c r="I283" s="274"/>
      <c r="J283" s="270"/>
      <c r="K283" s="270"/>
      <c r="L283" s="275"/>
      <c r="M283" s="276"/>
      <c r="N283" s="277"/>
      <c r="O283" s="277"/>
      <c r="P283" s="277"/>
      <c r="Q283" s="277"/>
      <c r="R283" s="277"/>
      <c r="S283" s="277"/>
      <c r="T283" s="278"/>
      <c r="AT283" s="279" t="s">
        <v>160</v>
      </c>
      <c r="AU283" s="279" t="s">
        <v>81</v>
      </c>
      <c r="AV283" s="15" t="s">
        <v>172</v>
      </c>
      <c r="AW283" s="15" t="s">
        <v>35</v>
      </c>
      <c r="AX283" s="15" t="s">
        <v>72</v>
      </c>
      <c r="AY283" s="279" t="s">
        <v>146</v>
      </c>
    </row>
    <row r="284" spans="2:65" s="13" customFormat="1" ht="13.5">
      <c r="B284" s="230"/>
      <c r="C284" s="231"/>
      <c r="D284" s="220" t="s">
        <v>160</v>
      </c>
      <c r="E284" s="232" t="s">
        <v>21</v>
      </c>
      <c r="F284" s="233" t="s">
        <v>578</v>
      </c>
      <c r="G284" s="231"/>
      <c r="H284" s="234">
        <v>0.214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160</v>
      </c>
      <c r="AU284" s="240" t="s">
        <v>81</v>
      </c>
      <c r="AV284" s="13" t="s">
        <v>81</v>
      </c>
      <c r="AW284" s="13" t="s">
        <v>35</v>
      </c>
      <c r="AX284" s="13" t="s">
        <v>72</v>
      </c>
      <c r="AY284" s="240" t="s">
        <v>146</v>
      </c>
    </row>
    <row r="285" spans="2:65" s="14" customFormat="1" ht="13.5">
      <c r="B285" s="241"/>
      <c r="C285" s="242"/>
      <c r="D285" s="215" t="s">
        <v>160</v>
      </c>
      <c r="E285" s="243" t="s">
        <v>21</v>
      </c>
      <c r="F285" s="244" t="s">
        <v>171</v>
      </c>
      <c r="G285" s="242"/>
      <c r="H285" s="245">
        <v>1.284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AT285" s="251" t="s">
        <v>160</v>
      </c>
      <c r="AU285" s="251" t="s">
        <v>81</v>
      </c>
      <c r="AV285" s="14" t="s">
        <v>153</v>
      </c>
      <c r="AW285" s="14" t="s">
        <v>35</v>
      </c>
      <c r="AX285" s="14" t="s">
        <v>79</v>
      </c>
      <c r="AY285" s="251" t="s">
        <v>146</v>
      </c>
    </row>
    <row r="286" spans="2:65" s="1" customFormat="1" ht="22.5" customHeight="1">
      <c r="B286" s="42"/>
      <c r="C286" s="203" t="s">
        <v>579</v>
      </c>
      <c r="D286" s="203" t="s">
        <v>149</v>
      </c>
      <c r="E286" s="204" t="s">
        <v>580</v>
      </c>
      <c r="F286" s="205" t="s">
        <v>581</v>
      </c>
      <c r="G286" s="206" t="s">
        <v>299</v>
      </c>
      <c r="H286" s="207">
        <v>272</v>
      </c>
      <c r="I286" s="208"/>
      <c r="J286" s="209">
        <f>ROUND(I286*H286,2)</f>
        <v>0</v>
      </c>
      <c r="K286" s="205" t="s">
        <v>308</v>
      </c>
      <c r="L286" s="62"/>
      <c r="M286" s="210" t="s">
        <v>21</v>
      </c>
      <c r="N286" s="211" t="s">
        <v>43</v>
      </c>
      <c r="O286" s="43"/>
      <c r="P286" s="212">
        <f>O286*H286</f>
        <v>0</v>
      </c>
      <c r="Q286" s="212">
        <v>5.8999999999999997E-2</v>
      </c>
      <c r="R286" s="212">
        <f>Q286*H286</f>
        <v>16.047999999999998</v>
      </c>
      <c r="S286" s="212">
        <v>0</v>
      </c>
      <c r="T286" s="213">
        <f>S286*H286</f>
        <v>0</v>
      </c>
      <c r="AR286" s="25" t="s">
        <v>153</v>
      </c>
      <c r="AT286" s="25" t="s">
        <v>149</v>
      </c>
      <c r="AU286" s="25" t="s">
        <v>81</v>
      </c>
      <c r="AY286" s="25" t="s">
        <v>146</v>
      </c>
      <c r="BE286" s="214">
        <f>IF(N286="základní",J286,0)</f>
        <v>0</v>
      </c>
      <c r="BF286" s="214">
        <f>IF(N286="snížená",J286,0)</f>
        <v>0</v>
      </c>
      <c r="BG286" s="214">
        <f>IF(N286="zákl. přenesená",J286,0)</f>
        <v>0</v>
      </c>
      <c r="BH286" s="214">
        <f>IF(N286="sníž. přenesená",J286,0)</f>
        <v>0</v>
      </c>
      <c r="BI286" s="214">
        <f>IF(N286="nulová",J286,0)</f>
        <v>0</v>
      </c>
      <c r="BJ286" s="25" t="s">
        <v>79</v>
      </c>
      <c r="BK286" s="214">
        <f>ROUND(I286*H286,2)</f>
        <v>0</v>
      </c>
      <c r="BL286" s="25" t="s">
        <v>153</v>
      </c>
      <c r="BM286" s="25" t="s">
        <v>582</v>
      </c>
    </row>
    <row r="287" spans="2:65" s="1" customFormat="1" ht="22.5" customHeight="1">
      <c r="B287" s="42"/>
      <c r="C287" s="203" t="s">
        <v>583</v>
      </c>
      <c r="D287" s="203" t="s">
        <v>149</v>
      </c>
      <c r="E287" s="204" t="s">
        <v>584</v>
      </c>
      <c r="F287" s="205" t="s">
        <v>585</v>
      </c>
      <c r="G287" s="206" t="s">
        <v>329</v>
      </c>
      <c r="H287" s="207">
        <v>5.1029999999999998</v>
      </c>
      <c r="I287" s="208"/>
      <c r="J287" s="209">
        <f>ROUND(I287*H287,2)</f>
        <v>0</v>
      </c>
      <c r="K287" s="205" t="s">
        <v>308</v>
      </c>
      <c r="L287" s="62"/>
      <c r="M287" s="210" t="s">
        <v>21</v>
      </c>
      <c r="N287" s="211" t="s">
        <v>43</v>
      </c>
      <c r="O287" s="43"/>
      <c r="P287" s="212">
        <f>O287*H287</f>
        <v>0</v>
      </c>
      <c r="Q287" s="212">
        <v>2.4533999999999998</v>
      </c>
      <c r="R287" s="212">
        <f>Q287*H287</f>
        <v>12.519700199999999</v>
      </c>
      <c r="S287" s="212">
        <v>0</v>
      </c>
      <c r="T287" s="213">
        <f>S287*H287</f>
        <v>0</v>
      </c>
      <c r="AR287" s="25" t="s">
        <v>153</v>
      </c>
      <c r="AT287" s="25" t="s">
        <v>149</v>
      </c>
      <c r="AU287" s="25" t="s">
        <v>81</v>
      </c>
      <c r="AY287" s="25" t="s">
        <v>146</v>
      </c>
      <c r="BE287" s="214">
        <f>IF(N287="základní",J287,0)</f>
        <v>0</v>
      </c>
      <c r="BF287" s="214">
        <f>IF(N287="snížená",J287,0)</f>
        <v>0</v>
      </c>
      <c r="BG287" s="214">
        <f>IF(N287="zákl. přenesená",J287,0)</f>
        <v>0</v>
      </c>
      <c r="BH287" s="214">
        <f>IF(N287="sníž. přenesená",J287,0)</f>
        <v>0</v>
      </c>
      <c r="BI287" s="214">
        <f>IF(N287="nulová",J287,0)</f>
        <v>0</v>
      </c>
      <c r="BJ287" s="25" t="s">
        <v>79</v>
      </c>
      <c r="BK287" s="214">
        <f>ROUND(I287*H287,2)</f>
        <v>0</v>
      </c>
      <c r="BL287" s="25" t="s">
        <v>153</v>
      </c>
      <c r="BM287" s="25" t="s">
        <v>586</v>
      </c>
    </row>
    <row r="288" spans="2:65" s="12" customFormat="1" ht="13.5">
      <c r="B288" s="218"/>
      <c r="C288" s="219"/>
      <c r="D288" s="220" t="s">
        <v>160</v>
      </c>
      <c r="E288" s="221" t="s">
        <v>21</v>
      </c>
      <c r="F288" s="222" t="s">
        <v>388</v>
      </c>
      <c r="G288" s="219"/>
      <c r="H288" s="223" t="s">
        <v>21</v>
      </c>
      <c r="I288" s="224"/>
      <c r="J288" s="219"/>
      <c r="K288" s="219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160</v>
      </c>
      <c r="AU288" s="229" t="s">
        <v>81</v>
      </c>
      <c r="AV288" s="12" t="s">
        <v>79</v>
      </c>
      <c r="AW288" s="12" t="s">
        <v>35</v>
      </c>
      <c r="AX288" s="12" t="s">
        <v>72</v>
      </c>
      <c r="AY288" s="229" t="s">
        <v>146</v>
      </c>
    </row>
    <row r="289" spans="2:65" s="13" customFormat="1" ht="13.5">
      <c r="B289" s="230"/>
      <c r="C289" s="231"/>
      <c r="D289" s="220" t="s">
        <v>160</v>
      </c>
      <c r="E289" s="232" t="s">
        <v>21</v>
      </c>
      <c r="F289" s="233" t="s">
        <v>587</v>
      </c>
      <c r="G289" s="231"/>
      <c r="H289" s="234">
        <v>3.024</v>
      </c>
      <c r="I289" s="235"/>
      <c r="J289" s="231"/>
      <c r="K289" s="231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160</v>
      </c>
      <c r="AU289" s="240" t="s">
        <v>81</v>
      </c>
      <c r="AV289" s="13" t="s">
        <v>81</v>
      </c>
      <c r="AW289" s="13" t="s">
        <v>35</v>
      </c>
      <c r="AX289" s="13" t="s">
        <v>72</v>
      </c>
      <c r="AY289" s="240" t="s">
        <v>146</v>
      </c>
    </row>
    <row r="290" spans="2:65" s="13" customFormat="1" ht="13.5">
      <c r="B290" s="230"/>
      <c r="C290" s="231"/>
      <c r="D290" s="220" t="s">
        <v>160</v>
      </c>
      <c r="E290" s="232" t="s">
        <v>21</v>
      </c>
      <c r="F290" s="233" t="s">
        <v>588</v>
      </c>
      <c r="G290" s="231"/>
      <c r="H290" s="234">
        <v>1.411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160</v>
      </c>
      <c r="AU290" s="240" t="s">
        <v>81</v>
      </c>
      <c r="AV290" s="13" t="s">
        <v>81</v>
      </c>
      <c r="AW290" s="13" t="s">
        <v>35</v>
      </c>
      <c r="AX290" s="13" t="s">
        <v>72</v>
      </c>
      <c r="AY290" s="240" t="s">
        <v>146</v>
      </c>
    </row>
    <row r="291" spans="2:65" s="13" customFormat="1" ht="13.5">
      <c r="B291" s="230"/>
      <c r="C291" s="231"/>
      <c r="D291" s="220" t="s">
        <v>160</v>
      </c>
      <c r="E291" s="232" t="s">
        <v>21</v>
      </c>
      <c r="F291" s="233" t="s">
        <v>589</v>
      </c>
      <c r="G291" s="231"/>
      <c r="H291" s="234">
        <v>0.66800000000000004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AT291" s="240" t="s">
        <v>160</v>
      </c>
      <c r="AU291" s="240" t="s">
        <v>81</v>
      </c>
      <c r="AV291" s="13" t="s">
        <v>81</v>
      </c>
      <c r="AW291" s="13" t="s">
        <v>35</v>
      </c>
      <c r="AX291" s="13" t="s">
        <v>72</v>
      </c>
      <c r="AY291" s="240" t="s">
        <v>146</v>
      </c>
    </row>
    <row r="292" spans="2:65" s="14" customFormat="1" ht="13.5">
      <c r="B292" s="241"/>
      <c r="C292" s="242"/>
      <c r="D292" s="215" t="s">
        <v>160</v>
      </c>
      <c r="E292" s="243" t="s">
        <v>21</v>
      </c>
      <c r="F292" s="244" t="s">
        <v>171</v>
      </c>
      <c r="G292" s="242"/>
      <c r="H292" s="245">
        <v>5.1029999999999998</v>
      </c>
      <c r="I292" s="246"/>
      <c r="J292" s="242"/>
      <c r="K292" s="242"/>
      <c r="L292" s="247"/>
      <c r="M292" s="248"/>
      <c r="N292" s="249"/>
      <c r="O292" s="249"/>
      <c r="P292" s="249"/>
      <c r="Q292" s="249"/>
      <c r="R292" s="249"/>
      <c r="S292" s="249"/>
      <c r="T292" s="250"/>
      <c r="AT292" s="251" t="s">
        <v>160</v>
      </c>
      <c r="AU292" s="251" t="s">
        <v>81</v>
      </c>
      <c r="AV292" s="14" t="s">
        <v>153</v>
      </c>
      <c r="AW292" s="14" t="s">
        <v>35</v>
      </c>
      <c r="AX292" s="14" t="s">
        <v>79</v>
      </c>
      <c r="AY292" s="251" t="s">
        <v>146</v>
      </c>
    </row>
    <row r="293" spans="2:65" s="1" customFormat="1" ht="22.5" customHeight="1">
      <c r="B293" s="42"/>
      <c r="C293" s="203" t="s">
        <v>590</v>
      </c>
      <c r="D293" s="203" t="s">
        <v>149</v>
      </c>
      <c r="E293" s="204" t="s">
        <v>591</v>
      </c>
      <c r="F293" s="205" t="s">
        <v>592</v>
      </c>
      <c r="G293" s="206" t="s">
        <v>307</v>
      </c>
      <c r="H293" s="207">
        <v>39.146000000000001</v>
      </c>
      <c r="I293" s="208"/>
      <c r="J293" s="209">
        <f>ROUND(I293*H293,2)</f>
        <v>0</v>
      </c>
      <c r="K293" s="205" t="s">
        <v>308</v>
      </c>
      <c r="L293" s="62"/>
      <c r="M293" s="210" t="s">
        <v>21</v>
      </c>
      <c r="N293" s="211" t="s">
        <v>43</v>
      </c>
      <c r="O293" s="43"/>
      <c r="P293" s="212">
        <f>O293*H293</f>
        <v>0</v>
      </c>
      <c r="Q293" s="212">
        <v>5.1900000000000002E-3</v>
      </c>
      <c r="R293" s="212">
        <f>Q293*H293</f>
        <v>0.20316774000000001</v>
      </c>
      <c r="S293" s="212">
        <v>0</v>
      </c>
      <c r="T293" s="213">
        <f>S293*H293</f>
        <v>0</v>
      </c>
      <c r="AR293" s="25" t="s">
        <v>153</v>
      </c>
      <c r="AT293" s="25" t="s">
        <v>149</v>
      </c>
      <c r="AU293" s="25" t="s">
        <v>81</v>
      </c>
      <c r="AY293" s="25" t="s">
        <v>146</v>
      </c>
      <c r="BE293" s="214">
        <f>IF(N293="základní",J293,0)</f>
        <v>0</v>
      </c>
      <c r="BF293" s="214">
        <f>IF(N293="snížená",J293,0)</f>
        <v>0</v>
      </c>
      <c r="BG293" s="214">
        <f>IF(N293="zákl. přenesená",J293,0)</f>
        <v>0</v>
      </c>
      <c r="BH293" s="214">
        <f>IF(N293="sníž. přenesená",J293,0)</f>
        <v>0</v>
      </c>
      <c r="BI293" s="214">
        <f>IF(N293="nulová",J293,0)</f>
        <v>0</v>
      </c>
      <c r="BJ293" s="25" t="s">
        <v>79</v>
      </c>
      <c r="BK293" s="214">
        <f>ROUND(I293*H293,2)</f>
        <v>0</v>
      </c>
      <c r="BL293" s="25" t="s">
        <v>153</v>
      </c>
      <c r="BM293" s="25" t="s">
        <v>593</v>
      </c>
    </row>
    <row r="294" spans="2:65" s="12" customFormat="1" ht="13.5">
      <c r="B294" s="218"/>
      <c r="C294" s="219"/>
      <c r="D294" s="220" t="s">
        <v>160</v>
      </c>
      <c r="E294" s="221" t="s">
        <v>21</v>
      </c>
      <c r="F294" s="222" t="s">
        <v>388</v>
      </c>
      <c r="G294" s="219"/>
      <c r="H294" s="223" t="s">
        <v>21</v>
      </c>
      <c r="I294" s="224"/>
      <c r="J294" s="219"/>
      <c r="K294" s="219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160</v>
      </c>
      <c r="AU294" s="229" t="s">
        <v>81</v>
      </c>
      <c r="AV294" s="12" t="s">
        <v>79</v>
      </c>
      <c r="AW294" s="12" t="s">
        <v>35</v>
      </c>
      <c r="AX294" s="12" t="s">
        <v>72</v>
      </c>
      <c r="AY294" s="229" t="s">
        <v>146</v>
      </c>
    </row>
    <row r="295" spans="2:65" s="13" customFormat="1" ht="13.5">
      <c r="B295" s="230"/>
      <c r="C295" s="231"/>
      <c r="D295" s="220" t="s">
        <v>160</v>
      </c>
      <c r="E295" s="232" t="s">
        <v>21</v>
      </c>
      <c r="F295" s="233" t="s">
        <v>594</v>
      </c>
      <c r="G295" s="231"/>
      <c r="H295" s="234">
        <v>20.16</v>
      </c>
      <c r="I295" s="235"/>
      <c r="J295" s="231"/>
      <c r="K295" s="231"/>
      <c r="L295" s="236"/>
      <c r="M295" s="237"/>
      <c r="N295" s="238"/>
      <c r="O295" s="238"/>
      <c r="P295" s="238"/>
      <c r="Q295" s="238"/>
      <c r="R295" s="238"/>
      <c r="S295" s="238"/>
      <c r="T295" s="239"/>
      <c r="AT295" s="240" t="s">
        <v>160</v>
      </c>
      <c r="AU295" s="240" t="s">
        <v>81</v>
      </c>
      <c r="AV295" s="13" t="s">
        <v>81</v>
      </c>
      <c r="AW295" s="13" t="s">
        <v>35</v>
      </c>
      <c r="AX295" s="13" t="s">
        <v>72</v>
      </c>
      <c r="AY295" s="240" t="s">
        <v>146</v>
      </c>
    </row>
    <row r="296" spans="2:65" s="13" customFormat="1" ht="13.5">
      <c r="B296" s="230"/>
      <c r="C296" s="231"/>
      <c r="D296" s="220" t="s">
        <v>160</v>
      </c>
      <c r="E296" s="232" t="s">
        <v>21</v>
      </c>
      <c r="F296" s="233" t="s">
        <v>595</v>
      </c>
      <c r="G296" s="231"/>
      <c r="H296" s="234">
        <v>10.08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160</v>
      </c>
      <c r="AU296" s="240" t="s">
        <v>81</v>
      </c>
      <c r="AV296" s="13" t="s">
        <v>81</v>
      </c>
      <c r="AW296" s="13" t="s">
        <v>35</v>
      </c>
      <c r="AX296" s="13" t="s">
        <v>72</v>
      </c>
      <c r="AY296" s="240" t="s">
        <v>146</v>
      </c>
    </row>
    <row r="297" spans="2:65" s="13" customFormat="1" ht="13.5">
      <c r="B297" s="230"/>
      <c r="C297" s="231"/>
      <c r="D297" s="220" t="s">
        <v>160</v>
      </c>
      <c r="E297" s="232" t="s">
        <v>21</v>
      </c>
      <c r="F297" s="233" t="s">
        <v>596</v>
      </c>
      <c r="G297" s="231"/>
      <c r="H297" s="234">
        <v>5.3470000000000004</v>
      </c>
      <c r="I297" s="235"/>
      <c r="J297" s="231"/>
      <c r="K297" s="231"/>
      <c r="L297" s="236"/>
      <c r="M297" s="237"/>
      <c r="N297" s="238"/>
      <c r="O297" s="238"/>
      <c r="P297" s="238"/>
      <c r="Q297" s="238"/>
      <c r="R297" s="238"/>
      <c r="S297" s="238"/>
      <c r="T297" s="239"/>
      <c r="AT297" s="240" t="s">
        <v>160</v>
      </c>
      <c r="AU297" s="240" t="s">
        <v>81</v>
      </c>
      <c r="AV297" s="13" t="s">
        <v>81</v>
      </c>
      <c r="AW297" s="13" t="s">
        <v>35</v>
      </c>
      <c r="AX297" s="13" t="s">
        <v>72</v>
      </c>
      <c r="AY297" s="240" t="s">
        <v>146</v>
      </c>
    </row>
    <row r="298" spans="2:65" s="15" customFormat="1" ht="13.5">
      <c r="B298" s="269"/>
      <c r="C298" s="270"/>
      <c r="D298" s="220" t="s">
        <v>160</v>
      </c>
      <c r="E298" s="271" t="s">
        <v>21</v>
      </c>
      <c r="F298" s="272" t="s">
        <v>426</v>
      </c>
      <c r="G298" s="270"/>
      <c r="H298" s="273">
        <v>35.587000000000003</v>
      </c>
      <c r="I298" s="274"/>
      <c r="J298" s="270"/>
      <c r="K298" s="270"/>
      <c r="L298" s="275"/>
      <c r="M298" s="276"/>
      <c r="N298" s="277"/>
      <c r="O298" s="277"/>
      <c r="P298" s="277"/>
      <c r="Q298" s="277"/>
      <c r="R298" s="277"/>
      <c r="S298" s="277"/>
      <c r="T298" s="278"/>
      <c r="AT298" s="279" t="s">
        <v>160</v>
      </c>
      <c r="AU298" s="279" t="s">
        <v>81</v>
      </c>
      <c r="AV298" s="15" t="s">
        <v>172</v>
      </c>
      <c r="AW298" s="15" t="s">
        <v>35</v>
      </c>
      <c r="AX298" s="15" t="s">
        <v>72</v>
      </c>
      <c r="AY298" s="279" t="s">
        <v>146</v>
      </c>
    </row>
    <row r="299" spans="2:65" s="13" customFormat="1" ht="13.5">
      <c r="B299" s="230"/>
      <c r="C299" s="231"/>
      <c r="D299" s="220" t="s">
        <v>160</v>
      </c>
      <c r="E299" s="232" t="s">
        <v>21</v>
      </c>
      <c r="F299" s="233" t="s">
        <v>597</v>
      </c>
      <c r="G299" s="231"/>
      <c r="H299" s="234">
        <v>3.5590000000000002</v>
      </c>
      <c r="I299" s="235"/>
      <c r="J299" s="231"/>
      <c r="K299" s="231"/>
      <c r="L299" s="236"/>
      <c r="M299" s="237"/>
      <c r="N299" s="238"/>
      <c r="O299" s="238"/>
      <c r="P299" s="238"/>
      <c r="Q299" s="238"/>
      <c r="R299" s="238"/>
      <c r="S299" s="238"/>
      <c r="T299" s="239"/>
      <c r="AT299" s="240" t="s">
        <v>160</v>
      </c>
      <c r="AU299" s="240" t="s">
        <v>81</v>
      </c>
      <c r="AV299" s="13" t="s">
        <v>81</v>
      </c>
      <c r="AW299" s="13" t="s">
        <v>35</v>
      </c>
      <c r="AX299" s="13" t="s">
        <v>72</v>
      </c>
      <c r="AY299" s="240" t="s">
        <v>146</v>
      </c>
    </row>
    <row r="300" spans="2:65" s="14" customFormat="1" ht="13.5">
      <c r="B300" s="241"/>
      <c r="C300" s="242"/>
      <c r="D300" s="215" t="s">
        <v>160</v>
      </c>
      <c r="E300" s="243" t="s">
        <v>21</v>
      </c>
      <c r="F300" s="244" t="s">
        <v>171</v>
      </c>
      <c r="G300" s="242"/>
      <c r="H300" s="245">
        <v>39.146000000000001</v>
      </c>
      <c r="I300" s="246"/>
      <c r="J300" s="242"/>
      <c r="K300" s="242"/>
      <c r="L300" s="247"/>
      <c r="M300" s="248"/>
      <c r="N300" s="249"/>
      <c r="O300" s="249"/>
      <c r="P300" s="249"/>
      <c r="Q300" s="249"/>
      <c r="R300" s="249"/>
      <c r="S300" s="249"/>
      <c r="T300" s="250"/>
      <c r="AT300" s="251" t="s">
        <v>160</v>
      </c>
      <c r="AU300" s="251" t="s">
        <v>81</v>
      </c>
      <c r="AV300" s="14" t="s">
        <v>153</v>
      </c>
      <c r="AW300" s="14" t="s">
        <v>35</v>
      </c>
      <c r="AX300" s="14" t="s">
        <v>79</v>
      </c>
      <c r="AY300" s="251" t="s">
        <v>146</v>
      </c>
    </row>
    <row r="301" spans="2:65" s="1" customFormat="1" ht="22.5" customHeight="1">
      <c r="B301" s="42"/>
      <c r="C301" s="203" t="s">
        <v>598</v>
      </c>
      <c r="D301" s="203" t="s">
        <v>149</v>
      </c>
      <c r="E301" s="204" t="s">
        <v>599</v>
      </c>
      <c r="F301" s="205" t="s">
        <v>600</v>
      </c>
      <c r="G301" s="206" t="s">
        <v>307</v>
      </c>
      <c r="H301" s="207">
        <v>39.146000000000001</v>
      </c>
      <c r="I301" s="208"/>
      <c r="J301" s="209">
        <f>ROUND(I301*H301,2)</f>
        <v>0</v>
      </c>
      <c r="K301" s="205" t="s">
        <v>308</v>
      </c>
      <c r="L301" s="62"/>
      <c r="M301" s="210" t="s">
        <v>21</v>
      </c>
      <c r="N301" s="211" t="s">
        <v>43</v>
      </c>
      <c r="O301" s="43"/>
      <c r="P301" s="212">
        <f>O301*H301</f>
        <v>0</v>
      </c>
      <c r="Q301" s="212">
        <v>0</v>
      </c>
      <c r="R301" s="212">
        <f>Q301*H301</f>
        <v>0</v>
      </c>
      <c r="S301" s="212">
        <v>0</v>
      </c>
      <c r="T301" s="213">
        <f>S301*H301</f>
        <v>0</v>
      </c>
      <c r="AR301" s="25" t="s">
        <v>153</v>
      </c>
      <c r="AT301" s="25" t="s">
        <v>149</v>
      </c>
      <c r="AU301" s="25" t="s">
        <v>81</v>
      </c>
      <c r="AY301" s="25" t="s">
        <v>146</v>
      </c>
      <c r="BE301" s="214">
        <f>IF(N301="základní",J301,0)</f>
        <v>0</v>
      </c>
      <c r="BF301" s="214">
        <f>IF(N301="snížená",J301,0)</f>
        <v>0</v>
      </c>
      <c r="BG301" s="214">
        <f>IF(N301="zákl. přenesená",J301,0)</f>
        <v>0</v>
      </c>
      <c r="BH301" s="214">
        <f>IF(N301="sníž. přenesená",J301,0)</f>
        <v>0</v>
      </c>
      <c r="BI301" s="214">
        <f>IF(N301="nulová",J301,0)</f>
        <v>0</v>
      </c>
      <c r="BJ301" s="25" t="s">
        <v>79</v>
      </c>
      <c r="BK301" s="214">
        <f>ROUND(I301*H301,2)</f>
        <v>0</v>
      </c>
      <c r="BL301" s="25" t="s">
        <v>153</v>
      </c>
      <c r="BM301" s="25" t="s">
        <v>601</v>
      </c>
    </row>
    <row r="302" spans="2:65" s="1" customFormat="1" ht="22.5" customHeight="1">
      <c r="B302" s="42"/>
      <c r="C302" s="203" t="s">
        <v>602</v>
      </c>
      <c r="D302" s="203" t="s">
        <v>149</v>
      </c>
      <c r="E302" s="204" t="s">
        <v>603</v>
      </c>
      <c r="F302" s="205" t="s">
        <v>604</v>
      </c>
      <c r="G302" s="206" t="s">
        <v>307</v>
      </c>
      <c r="H302" s="207">
        <v>5</v>
      </c>
      <c r="I302" s="208"/>
      <c r="J302" s="209">
        <f>ROUND(I302*H302,2)</f>
        <v>0</v>
      </c>
      <c r="K302" s="205" t="s">
        <v>308</v>
      </c>
      <c r="L302" s="62"/>
      <c r="M302" s="210" t="s">
        <v>21</v>
      </c>
      <c r="N302" s="211" t="s">
        <v>43</v>
      </c>
      <c r="O302" s="43"/>
      <c r="P302" s="212">
        <f>O302*H302</f>
        <v>0</v>
      </c>
      <c r="Q302" s="212">
        <v>0</v>
      </c>
      <c r="R302" s="212">
        <f>Q302*H302</f>
        <v>0</v>
      </c>
      <c r="S302" s="212">
        <v>0</v>
      </c>
      <c r="T302" s="213">
        <f>S302*H302</f>
        <v>0</v>
      </c>
      <c r="AR302" s="25" t="s">
        <v>153</v>
      </c>
      <c r="AT302" s="25" t="s">
        <v>149</v>
      </c>
      <c r="AU302" s="25" t="s">
        <v>81</v>
      </c>
      <c r="AY302" s="25" t="s">
        <v>146</v>
      </c>
      <c r="BE302" s="214">
        <f>IF(N302="základní",J302,0)</f>
        <v>0</v>
      </c>
      <c r="BF302" s="214">
        <f>IF(N302="snížená",J302,0)</f>
        <v>0</v>
      </c>
      <c r="BG302" s="214">
        <f>IF(N302="zákl. přenesená",J302,0)</f>
        <v>0</v>
      </c>
      <c r="BH302" s="214">
        <f>IF(N302="sníž. přenesená",J302,0)</f>
        <v>0</v>
      </c>
      <c r="BI302" s="214">
        <f>IF(N302="nulová",J302,0)</f>
        <v>0</v>
      </c>
      <c r="BJ302" s="25" t="s">
        <v>79</v>
      </c>
      <c r="BK302" s="214">
        <f>ROUND(I302*H302,2)</f>
        <v>0</v>
      </c>
      <c r="BL302" s="25" t="s">
        <v>153</v>
      </c>
      <c r="BM302" s="25" t="s">
        <v>605</v>
      </c>
    </row>
    <row r="303" spans="2:65" s="11" customFormat="1" ht="29.85" customHeight="1">
      <c r="B303" s="186"/>
      <c r="C303" s="187"/>
      <c r="D303" s="200" t="s">
        <v>71</v>
      </c>
      <c r="E303" s="201" t="s">
        <v>145</v>
      </c>
      <c r="F303" s="201" t="s">
        <v>606</v>
      </c>
      <c r="G303" s="187"/>
      <c r="H303" s="187"/>
      <c r="I303" s="190"/>
      <c r="J303" s="202">
        <f>BK303</f>
        <v>0</v>
      </c>
      <c r="K303" s="187"/>
      <c r="L303" s="192"/>
      <c r="M303" s="193"/>
      <c r="N303" s="194"/>
      <c r="O303" s="194"/>
      <c r="P303" s="195">
        <f>SUM(P304:P321)</f>
        <v>0</v>
      </c>
      <c r="Q303" s="194"/>
      <c r="R303" s="195">
        <f>SUM(R304:R321)</f>
        <v>34.037999999999997</v>
      </c>
      <c r="S303" s="194"/>
      <c r="T303" s="196">
        <f>SUM(T304:T321)</f>
        <v>0</v>
      </c>
      <c r="AR303" s="197" t="s">
        <v>79</v>
      </c>
      <c r="AT303" s="198" t="s">
        <v>71</v>
      </c>
      <c r="AU303" s="198" t="s">
        <v>79</v>
      </c>
      <c r="AY303" s="197" t="s">
        <v>146</v>
      </c>
      <c r="BK303" s="199">
        <f>SUM(BK304:BK321)</f>
        <v>0</v>
      </c>
    </row>
    <row r="304" spans="2:65" s="1" customFormat="1" ht="22.5" customHeight="1">
      <c r="B304" s="42"/>
      <c r="C304" s="203" t="s">
        <v>607</v>
      </c>
      <c r="D304" s="203" t="s">
        <v>149</v>
      </c>
      <c r="E304" s="204" t="s">
        <v>608</v>
      </c>
      <c r="F304" s="205" t="s">
        <v>609</v>
      </c>
      <c r="G304" s="206" t="s">
        <v>307</v>
      </c>
      <c r="H304" s="207">
        <v>120</v>
      </c>
      <c r="I304" s="208"/>
      <c r="J304" s="209">
        <f>ROUND(I304*H304,2)</f>
        <v>0</v>
      </c>
      <c r="K304" s="205" t="s">
        <v>308</v>
      </c>
      <c r="L304" s="62"/>
      <c r="M304" s="210" t="s">
        <v>21</v>
      </c>
      <c r="N304" s="211" t="s">
        <v>43</v>
      </c>
      <c r="O304" s="43"/>
      <c r="P304" s="212">
        <f>O304*H304</f>
        <v>0</v>
      </c>
      <c r="Q304" s="212">
        <v>0</v>
      </c>
      <c r="R304" s="212">
        <f>Q304*H304</f>
        <v>0</v>
      </c>
      <c r="S304" s="212">
        <v>0</v>
      </c>
      <c r="T304" s="213">
        <f>S304*H304</f>
        <v>0</v>
      </c>
      <c r="AR304" s="25" t="s">
        <v>153</v>
      </c>
      <c r="AT304" s="25" t="s">
        <v>149</v>
      </c>
      <c r="AU304" s="25" t="s">
        <v>81</v>
      </c>
      <c r="AY304" s="25" t="s">
        <v>146</v>
      </c>
      <c r="BE304" s="214">
        <f>IF(N304="základní",J304,0)</f>
        <v>0</v>
      </c>
      <c r="BF304" s="214">
        <f>IF(N304="snížená",J304,0)</f>
        <v>0</v>
      </c>
      <c r="BG304" s="214">
        <f>IF(N304="zákl. přenesená",J304,0)</f>
        <v>0</v>
      </c>
      <c r="BH304" s="214">
        <f>IF(N304="sníž. přenesená",J304,0)</f>
        <v>0</v>
      </c>
      <c r="BI304" s="214">
        <f>IF(N304="nulová",J304,0)</f>
        <v>0</v>
      </c>
      <c r="BJ304" s="25" t="s">
        <v>79</v>
      </c>
      <c r="BK304" s="214">
        <f>ROUND(I304*H304,2)</f>
        <v>0</v>
      </c>
      <c r="BL304" s="25" t="s">
        <v>153</v>
      </c>
      <c r="BM304" s="25" t="s">
        <v>610</v>
      </c>
    </row>
    <row r="305" spans="2:65" s="13" customFormat="1" ht="13.5">
      <c r="B305" s="230"/>
      <c r="C305" s="231"/>
      <c r="D305" s="220" t="s">
        <v>160</v>
      </c>
      <c r="E305" s="232" t="s">
        <v>21</v>
      </c>
      <c r="F305" s="233" t="s">
        <v>611</v>
      </c>
      <c r="G305" s="231"/>
      <c r="H305" s="234">
        <v>120</v>
      </c>
      <c r="I305" s="235"/>
      <c r="J305" s="231"/>
      <c r="K305" s="231"/>
      <c r="L305" s="236"/>
      <c r="M305" s="237"/>
      <c r="N305" s="238"/>
      <c r="O305" s="238"/>
      <c r="P305" s="238"/>
      <c r="Q305" s="238"/>
      <c r="R305" s="238"/>
      <c r="S305" s="238"/>
      <c r="T305" s="239"/>
      <c r="AT305" s="240" t="s">
        <v>160</v>
      </c>
      <c r="AU305" s="240" t="s">
        <v>81</v>
      </c>
      <c r="AV305" s="13" t="s">
        <v>81</v>
      </c>
      <c r="AW305" s="13" t="s">
        <v>35</v>
      </c>
      <c r="AX305" s="13" t="s">
        <v>72</v>
      </c>
      <c r="AY305" s="240" t="s">
        <v>146</v>
      </c>
    </row>
    <row r="306" spans="2:65" s="14" customFormat="1" ht="13.5">
      <c r="B306" s="241"/>
      <c r="C306" s="242"/>
      <c r="D306" s="215" t="s">
        <v>160</v>
      </c>
      <c r="E306" s="243" t="s">
        <v>21</v>
      </c>
      <c r="F306" s="244" t="s">
        <v>171</v>
      </c>
      <c r="G306" s="242"/>
      <c r="H306" s="245">
        <v>120</v>
      </c>
      <c r="I306" s="246"/>
      <c r="J306" s="242"/>
      <c r="K306" s="242"/>
      <c r="L306" s="247"/>
      <c r="M306" s="248"/>
      <c r="N306" s="249"/>
      <c r="O306" s="249"/>
      <c r="P306" s="249"/>
      <c r="Q306" s="249"/>
      <c r="R306" s="249"/>
      <c r="S306" s="249"/>
      <c r="T306" s="250"/>
      <c r="AT306" s="251" t="s">
        <v>160</v>
      </c>
      <c r="AU306" s="251" t="s">
        <v>81</v>
      </c>
      <c r="AV306" s="14" t="s">
        <v>153</v>
      </c>
      <c r="AW306" s="14" t="s">
        <v>35</v>
      </c>
      <c r="AX306" s="14" t="s">
        <v>79</v>
      </c>
      <c r="AY306" s="251" t="s">
        <v>146</v>
      </c>
    </row>
    <row r="307" spans="2:65" s="1" customFormat="1" ht="22.5" customHeight="1">
      <c r="B307" s="42"/>
      <c r="C307" s="203" t="s">
        <v>612</v>
      </c>
      <c r="D307" s="203" t="s">
        <v>149</v>
      </c>
      <c r="E307" s="204" t="s">
        <v>613</v>
      </c>
      <c r="F307" s="205" t="s">
        <v>614</v>
      </c>
      <c r="G307" s="206" t="s">
        <v>307</v>
      </c>
      <c r="H307" s="207">
        <v>120</v>
      </c>
      <c r="I307" s="208"/>
      <c r="J307" s="209">
        <f>ROUND(I307*H307,2)</f>
        <v>0</v>
      </c>
      <c r="K307" s="205" t="s">
        <v>308</v>
      </c>
      <c r="L307" s="62"/>
      <c r="M307" s="210" t="s">
        <v>21</v>
      </c>
      <c r="N307" s="211" t="s">
        <v>43</v>
      </c>
      <c r="O307" s="43"/>
      <c r="P307" s="212">
        <f>O307*H307</f>
        <v>0</v>
      </c>
      <c r="Q307" s="212">
        <v>0</v>
      </c>
      <c r="R307" s="212">
        <f>Q307*H307</f>
        <v>0</v>
      </c>
      <c r="S307" s="212">
        <v>0</v>
      </c>
      <c r="T307" s="213">
        <f>S307*H307</f>
        <v>0</v>
      </c>
      <c r="AR307" s="25" t="s">
        <v>153</v>
      </c>
      <c r="AT307" s="25" t="s">
        <v>149</v>
      </c>
      <c r="AU307" s="25" t="s">
        <v>81</v>
      </c>
      <c r="AY307" s="25" t="s">
        <v>146</v>
      </c>
      <c r="BE307" s="214">
        <f>IF(N307="základní",J307,0)</f>
        <v>0</v>
      </c>
      <c r="BF307" s="214">
        <f>IF(N307="snížená",J307,0)</f>
        <v>0</v>
      </c>
      <c r="BG307" s="214">
        <f>IF(N307="zákl. přenesená",J307,0)</f>
        <v>0</v>
      </c>
      <c r="BH307" s="214">
        <f>IF(N307="sníž. přenesená",J307,0)</f>
        <v>0</v>
      </c>
      <c r="BI307" s="214">
        <f>IF(N307="nulová",J307,0)</f>
        <v>0</v>
      </c>
      <c r="BJ307" s="25" t="s">
        <v>79</v>
      </c>
      <c r="BK307" s="214">
        <f>ROUND(I307*H307,2)</f>
        <v>0</v>
      </c>
      <c r="BL307" s="25" t="s">
        <v>153</v>
      </c>
      <c r="BM307" s="25" t="s">
        <v>615</v>
      </c>
    </row>
    <row r="308" spans="2:65" s="13" customFormat="1" ht="13.5">
      <c r="B308" s="230"/>
      <c r="C308" s="231"/>
      <c r="D308" s="220" t="s">
        <v>160</v>
      </c>
      <c r="E308" s="232" t="s">
        <v>21</v>
      </c>
      <c r="F308" s="233" t="s">
        <v>611</v>
      </c>
      <c r="G308" s="231"/>
      <c r="H308" s="234">
        <v>120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160</v>
      </c>
      <c r="AU308" s="240" t="s">
        <v>81</v>
      </c>
      <c r="AV308" s="13" t="s">
        <v>81</v>
      </c>
      <c r="AW308" s="13" t="s">
        <v>35</v>
      </c>
      <c r="AX308" s="13" t="s">
        <v>72</v>
      </c>
      <c r="AY308" s="240" t="s">
        <v>146</v>
      </c>
    </row>
    <row r="309" spans="2:65" s="14" customFormat="1" ht="13.5">
      <c r="B309" s="241"/>
      <c r="C309" s="242"/>
      <c r="D309" s="215" t="s">
        <v>160</v>
      </c>
      <c r="E309" s="243" t="s">
        <v>21</v>
      </c>
      <c r="F309" s="244" t="s">
        <v>171</v>
      </c>
      <c r="G309" s="242"/>
      <c r="H309" s="245">
        <v>120</v>
      </c>
      <c r="I309" s="246"/>
      <c r="J309" s="242"/>
      <c r="K309" s="242"/>
      <c r="L309" s="247"/>
      <c r="M309" s="248"/>
      <c r="N309" s="249"/>
      <c r="O309" s="249"/>
      <c r="P309" s="249"/>
      <c r="Q309" s="249"/>
      <c r="R309" s="249"/>
      <c r="S309" s="249"/>
      <c r="T309" s="250"/>
      <c r="AT309" s="251" t="s">
        <v>160</v>
      </c>
      <c r="AU309" s="251" t="s">
        <v>81</v>
      </c>
      <c r="AV309" s="14" t="s">
        <v>153</v>
      </c>
      <c r="AW309" s="14" t="s">
        <v>35</v>
      </c>
      <c r="AX309" s="14" t="s">
        <v>79</v>
      </c>
      <c r="AY309" s="251" t="s">
        <v>146</v>
      </c>
    </row>
    <row r="310" spans="2:65" s="1" customFormat="1" ht="22.5" customHeight="1">
      <c r="B310" s="42"/>
      <c r="C310" s="203" t="s">
        <v>616</v>
      </c>
      <c r="D310" s="203" t="s">
        <v>149</v>
      </c>
      <c r="E310" s="204" t="s">
        <v>617</v>
      </c>
      <c r="F310" s="205" t="s">
        <v>618</v>
      </c>
      <c r="G310" s="206" t="s">
        <v>307</v>
      </c>
      <c r="H310" s="207">
        <v>120</v>
      </c>
      <c r="I310" s="208"/>
      <c r="J310" s="209">
        <f>ROUND(I310*H310,2)</f>
        <v>0</v>
      </c>
      <c r="K310" s="205" t="s">
        <v>308</v>
      </c>
      <c r="L310" s="62"/>
      <c r="M310" s="210" t="s">
        <v>21</v>
      </c>
      <c r="N310" s="211" t="s">
        <v>43</v>
      </c>
      <c r="O310" s="43"/>
      <c r="P310" s="212">
        <f>O310*H310</f>
        <v>0</v>
      </c>
      <c r="Q310" s="212">
        <v>0</v>
      </c>
      <c r="R310" s="212">
        <f>Q310*H310</f>
        <v>0</v>
      </c>
      <c r="S310" s="212">
        <v>0</v>
      </c>
      <c r="T310" s="213">
        <f>S310*H310</f>
        <v>0</v>
      </c>
      <c r="AR310" s="25" t="s">
        <v>153</v>
      </c>
      <c r="AT310" s="25" t="s">
        <v>149</v>
      </c>
      <c r="AU310" s="25" t="s">
        <v>81</v>
      </c>
      <c r="AY310" s="25" t="s">
        <v>146</v>
      </c>
      <c r="BE310" s="214">
        <f>IF(N310="základní",J310,0)</f>
        <v>0</v>
      </c>
      <c r="BF310" s="214">
        <f>IF(N310="snížená",J310,0)</f>
        <v>0</v>
      </c>
      <c r="BG310" s="214">
        <f>IF(N310="zákl. přenesená",J310,0)</f>
        <v>0</v>
      </c>
      <c r="BH310" s="214">
        <f>IF(N310="sníž. přenesená",J310,0)</f>
        <v>0</v>
      </c>
      <c r="BI310" s="214">
        <f>IF(N310="nulová",J310,0)</f>
        <v>0</v>
      </c>
      <c r="BJ310" s="25" t="s">
        <v>79</v>
      </c>
      <c r="BK310" s="214">
        <f>ROUND(I310*H310,2)</f>
        <v>0</v>
      </c>
      <c r="BL310" s="25" t="s">
        <v>153</v>
      </c>
      <c r="BM310" s="25" t="s">
        <v>619</v>
      </c>
    </row>
    <row r="311" spans="2:65" s="13" customFormat="1" ht="13.5">
      <c r="B311" s="230"/>
      <c r="C311" s="231"/>
      <c r="D311" s="220" t="s">
        <v>160</v>
      </c>
      <c r="E311" s="232" t="s">
        <v>21</v>
      </c>
      <c r="F311" s="233" t="s">
        <v>611</v>
      </c>
      <c r="G311" s="231"/>
      <c r="H311" s="234">
        <v>120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AT311" s="240" t="s">
        <v>160</v>
      </c>
      <c r="AU311" s="240" t="s">
        <v>81</v>
      </c>
      <c r="AV311" s="13" t="s">
        <v>81</v>
      </c>
      <c r="AW311" s="13" t="s">
        <v>35</v>
      </c>
      <c r="AX311" s="13" t="s">
        <v>72</v>
      </c>
      <c r="AY311" s="240" t="s">
        <v>146</v>
      </c>
    </row>
    <row r="312" spans="2:65" s="14" customFormat="1" ht="13.5">
      <c r="B312" s="241"/>
      <c r="C312" s="242"/>
      <c r="D312" s="215" t="s">
        <v>160</v>
      </c>
      <c r="E312" s="243" t="s">
        <v>21</v>
      </c>
      <c r="F312" s="244" t="s">
        <v>171</v>
      </c>
      <c r="G312" s="242"/>
      <c r="H312" s="245">
        <v>120</v>
      </c>
      <c r="I312" s="246"/>
      <c r="J312" s="242"/>
      <c r="K312" s="242"/>
      <c r="L312" s="247"/>
      <c r="M312" s="248"/>
      <c r="N312" s="249"/>
      <c r="O312" s="249"/>
      <c r="P312" s="249"/>
      <c r="Q312" s="249"/>
      <c r="R312" s="249"/>
      <c r="S312" s="249"/>
      <c r="T312" s="250"/>
      <c r="AT312" s="251" t="s">
        <v>160</v>
      </c>
      <c r="AU312" s="251" t="s">
        <v>81</v>
      </c>
      <c r="AV312" s="14" t="s">
        <v>153</v>
      </c>
      <c r="AW312" s="14" t="s">
        <v>35</v>
      </c>
      <c r="AX312" s="14" t="s">
        <v>79</v>
      </c>
      <c r="AY312" s="251" t="s">
        <v>146</v>
      </c>
    </row>
    <row r="313" spans="2:65" s="1" customFormat="1" ht="22.5" customHeight="1">
      <c r="B313" s="42"/>
      <c r="C313" s="203" t="s">
        <v>620</v>
      </c>
      <c r="D313" s="203" t="s">
        <v>149</v>
      </c>
      <c r="E313" s="204" t="s">
        <v>621</v>
      </c>
      <c r="F313" s="205" t="s">
        <v>622</v>
      </c>
      <c r="G313" s="206" t="s">
        <v>307</v>
      </c>
      <c r="H313" s="207">
        <v>120</v>
      </c>
      <c r="I313" s="208"/>
      <c r="J313" s="209">
        <f>ROUND(I313*H313,2)</f>
        <v>0</v>
      </c>
      <c r="K313" s="205" t="s">
        <v>308</v>
      </c>
      <c r="L313" s="62"/>
      <c r="M313" s="210" t="s">
        <v>21</v>
      </c>
      <c r="N313" s="211" t="s">
        <v>43</v>
      </c>
      <c r="O313" s="43"/>
      <c r="P313" s="212">
        <f>O313*H313</f>
        <v>0</v>
      </c>
      <c r="Q313" s="212">
        <v>0</v>
      </c>
      <c r="R313" s="212">
        <f>Q313*H313</f>
        <v>0</v>
      </c>
      <c r="S313" s="212">
        <v>0</v>
      </c>
      <c r="T313" s="213">
        <f>S313*H313</f>
        <v>0</v>
      </c>
      <c r="AR313" s="25" t="s">
        <v>153</v>
      </c>
      <c r="AT313" s="25" t="s">
        <v>149</v>
      </c>
      <c r="AU313" s="25" t="s">
        <v>81</v>
      </c>
      <c r="AY313" s="25" t="s">
        <v>146</v>
      </c>
      <c r="BE313" s="214">
        <f>IF(N313="základní",J313,0)</f>
        <v>0</v>
      </c>
      <c r="BF313" s="214">
        <f>IF(N313="snížená",J313,0)</f>
        <v>0</v>
      </c>
      <c r="BG313" s="214">
        <f>IF(N313="zákl. přenesená",J313,0)</f>
        <v>0</v>
      </c>
      <c r="BH313" s="214">
        <f>IF(N313="sníž. přenesená",J313,0)</f>
        <v>0</v>
      </c>
      <c r="BI313" s="214">
        <f>IF(N313="nulová",J313,0)</f>
        <v>0</v>
      </c>
      <c r="BJ313" s="25" t="s">
        <v>79</v>
      </c>
      <c r="BK313" s="214">
        <f>ROUND(I313*H313,2)</f>
        <v>0</v>
      </c>
      <c r="BL313" s="25" t="s">
        <v>153</v>
      </c>
      <c r="BM313" s="25" t="s">
        <v>623</v>
      </c>
    </row>
    <row r="314" spans="2:65" s="13" customFormat="1" ht="13.5">
      <c r="B314" s="230"/>
      <c r="C314" s="231"/>
      <c r="D314" s="220" t="s">
        <v>160</v>
      </c>
      <c r="E314" s="232" t="s">
        <v>21</v>
      </c>
      <c r="F314" s="233" t="s">
        <v>611</v>
      </c>
      <c r="G314" s="231"/>
      <c r="H314" s="234">
        <v>120</v>
      </c>
      <c r="I314" s="235"/>
      <c r="J314" s="231"/>
      <c r="K314" s="231"/>
      <c r="L314" s="236"/>
      <c r="M314" s="237"/>
      <c r="N314" s="238"/>
      <c r="O314" s="238"/>
      <c r="P314" s="238"/>
      <c r="Q314" s="238"/>
      <c r="R314" s="238"/>
      <c r="S314" s="238"/>
      <c r="T314" s="239"/>
      <c r="AT314" s="240" t="s">
        <v>160</v>
      </c>
      <c r="AU314" s="240" t="s">
        <v>81</v>
      </c>
      <c r="AV314" s="13" t="s">
        <v>81</v>
      </c>
      <c r="AW314" s="13" t="s">
        <v>35</v>
      </c>
      <c r="AX314" s="13" t="s">
        <v>72</v>
      </c>
      <c r="AY314" s="240" t="s">
        <v>146</v>
      </c>
    </row>
    <row r="315" spans="2:65" s="14" customFormat="1" ht="13.5">
      <c r="B315" s="241"/>
      <c r="C315" s="242"/>
      <c r="D315" s="215" t="s">
        <v>160</v>
      </c>
      <c r="E315" s="243" t="s">
        <v>21</v>
      </c>
      <c r="F315" s="244" t="s">
        <v>171</v>
      </c>
      <c r="G315" s="242"/>
      <c r="H315" s="245">
        <v>120</v>
      </c>
      <c r="I315" s="246"/>
      <c r="J315" s="242"/>
      <c r="K315" s="242"/>
      <c r="L315" s="247"/>
      <c r="M315" s="248"/>
      <c r="N315" s="249"/>
      <c r="O315" s="249"/>
      <c r="P315" s="249"/>
      <c r="Q315" s="249"/>
      <c r="R315" s="249"/>
      <c r="S315" s="249"/>
      <c r="T315" s="250"/>
      <c r="AT315" s="251" t="s">
        <v>160</v>
      </c>
      <c r="AU315" s="251" t="s">
        <v>81</v>
      </c>
      <c r="AV315" s="14" t="s">
        <v>153</v>
      </c>
      <c r="AW315" s="14" t="s">
        <v>35</v>
      </c>
      <c r="AX315" s="14" t="s">
        <v>79</v>
      </c>
      <c r="AY315" s="251" t="s">
        <v>146</v>
      </c>
    </row>
    <row r="316" spans="2:65" s="1" customFormat="1" ht="22.5" customHeight="1">
      <c r="B316" s="42"/>
      <c r="C316" s="203" t="s">
        <v>624</v>
      </c>
      <c r="D316" s="203" t="s">
        <v>149</v>
      </c>
      <c r="E316" s="204" t="s">
        <v>625</v>
      </c>
      <c r="F316" s="205" t="s">
        <v>626</v>
      </c>
      <c r="G316" s="206" t="s">
        <v>307</v>
      </c>
      <c r="H316" s="207">
        <v>120</v>
      </c>
      <c r="I316" s="208"/>
      <c r="J316" s="209">
        <f>ROUND(I316*H316,2)</f>
        <v>0</v>
      </c>
      <c r="K316" s="205" t="s">
        <v>308</v>
      </c>
      <c r="L316" s="62"/>
      <c r="M316" s="210" t="s">
        <v>21</v>
      </c>
      <c r="N316" s="211" t="s">
        <v>43</v>
      </c>
      <c r="O316" s="43"/>
      <c r="P316" s="212">
        <f>O316*H316</f>
        <v>0</v>
      </c>
      <c r="Q316" s="212">
        <v>8.5650000000000004E-2</v>
      </c>
      <c r="R316" s="212">
        <f>Q316*H316</f>
        <v>10.278</v>
      </c>
      <c r="S316" s="212">
        <v>0</v>
      </c>
      <c r="T316" s="213">
        <f>S316*H316</f>
        <v>0</v>
      </c>
      <c r="AR316" s="25" t="s">
        <v>153</v>
      </c>
      <c r="AT316" s="25" t="s">
        <v>149</v>
      </c>
      <c r="AU316" s="25" t="s">
        <v>81</v>
      </c>
      <c r="AY316" s="25" t="s">
        <v>146</v>
      </c>
      <c r="BE316" s="214">
        <f>IF(N316="základní",J316,0)</f>
        <v>0</v>
      </c>
      <c r="BF316" s="214">
        <f>IF(N316="snížená",J316,0)</f>
        <v>0</v>
      </c>
      <c r="BG316" s="214">
        <f>IF(N316="zákl. přenesená",J316,0)</f>
        <v>0</v>
      </c>
      <c r="BH316" s="214">
        <f>IF(N316="sníž. přenesená",J316,0)</f>
        <v>0</v>
      </c>
      <c r="BI316" s="214">
        <f>IF(N316="nulová",J316,0)</f>
        <v>0</v>
      </c>
      <c r="BJ316" s="25" t="s">
        <v>79</v>
      </c>
      <c r="BK316" s="214">
        <f>ROUND(I316*H316,2)</f>
        <v>0</v>
      </c>
      <c r="BL316" s="25" t="s">
        <v>153</v>
      </c>
      <c r="BM316" s="25" t="s">
        <v>627</v>
      </c>
    </row>
    <row r="317" spans="2:65" s="13" customFormat="1" ht="13.5">
      <c r="B317" s="230"/>
      <c r="C317" s="231"/>
      <c r="D317" s="220" t="s">
        <v>160</v>
      </c>
      <c r="E317" s="232" t="s">
        <v>21</v>
      </c>
      <c r="F317" s="233" t="s">
        <v>611</v>
      </c>
      <c r="G317" s="231"/>
      <c r="H317" s="234">
        <v>120</v>
      </c>
      <c r="I317" s="235"/>
      <c r="J317" s="231"/>
      <c r="K317" s="231"/>
      <c r="L317" s="236"/>
      <c r="M317" s="237"/>
      <c r="N317" s="238"/>
      <c r="O317" s="238"/>
      <c r="P317" s="238"/>
      <c r="Q317" s="238"/>
      <c r="R317" s="238"/>
      <c r="S317" s="238"/>
      <c r="T317" s="239"/>
      <c r="AT317" s="240" t="s">
        <v>160</v>
      </c>
      <c r="AU317" s="240" t="s">
        <v>81</v>
      </c>
      <c r="AV317" s="13" t="s">
        <v>81</v>
      </c>
      <c r="AW317" s="13" t="s">
        <v>35</v>
      </c>
      <c r="AX317" s="13" t="s">
        <v>72</v>
      </c>
      <c r="AY317" s="240" t="s">
        <v>146</v>
      </c>
    </row>
    <row r="318" spans="2:65" s="14" customFormat="1" ht="13.5">
      <c r="B318" s="241"/>
      <c r="C318" s="242"/>
      <c r="D318" s="215" t="s">
        <v>160</v>
      </c>
      <c r="E318" s="243" t="s">
        <v>21</v>
      </c>
      <c r="F318" s="244" t="s">
        <v>171</v>
      </c>
      <c r="G318" s="242"/>
      <c r="H318" s="245">
        <v>120</v>
      </c>
      <c r="I318" s="246"/>
      <c r="J318" s="242"/>
      <c r="K318" s="242"/>
      <c r="L318" s="247"/>
      <c r="M318" s="248"/>
      <c r="N318" s="249"/>
      <c r="O318" s="249"/>
      <c r="P318" s="249"/>
      <c r="Q318" s="249"/>
      <c r="R318" s="249"/>
      <c r="S318" s="249"/>
      <c r="T318" s="250"/>
      <c r="AT318" s="251" t="s">
        <v>160</v>
      </c>
      <c r="AU318" s="251" t="s">
        <v>81</v>
      </c>
      <c r="AV318" s="14" t="s">
        <v>153</v>
      </c>
      <c r="AW318" s="14" t="s">
        <v>35</v>
      </c>
      <c r="AX318" s="14" t="s">
        <v>79</v>
      </c>
      <c r="AY318" s="251" t="s">
        <v>146</v>
      </c>
    </row>
    <row r="319" spans="2:65" s="1" customFormat="1" ht="22.5" customHeight="1">
      <c r="B319" s="42"/>
      <c r="C319" s="259" t="s">
        <v>628</v>
      </c>
      <c r="D319" s="259" t="s">
        <v>365</v>
      </c>
      <c r="E319" s="260" t="s">
        <v>629</v>
      </c>
      <c r="F319" s="261" t="s">
        <v>630</v>
      </c>
      <c r="G319" s="262" t="s">
        <v>307</v>
      </c>
      <c r="H319" s="263">
        <v>132</v>
      </c>
      <c r="I319" s="264"/>
      <c r="J319" s="265">
        <f>ROUND(I319*H319,2)</f>
        <v>0</v>
      </c>
      <c r="K319" s="261" t="s">
        <v>308</v>
      </c>
      <c r="L319" s="266"/>
      <c r="M319" s="267" t="s">
        <v>21</v>
      </c>
      <c r="N319" s="268" t="s">
        <v>43</v>
      </c>
      <c r="O319" s="43"/>
      <c r="P319" s="212">
        <f>O319*H319</f>
        <v>0</v>
      </c>
      <c r="Q319" s="212">
        <v>0.18</v>
      </c>
      <c r="R319" s="212">
        <f>Q319*H319</f>
        <v>23.759999999999998</v>
      </c>
      <c r="S319" s="212">
        <v>0</v>
      </c>
      <c r="T319" s="213">
        <f>S319*H319</f>
        <v>0</v>
      </c>
      <c r="AR319" s="25" t="s">
        <v>195</v>
      </c>
      <c r="AT319" s="25" t="s">
        <v>365</v>
      </c>
      <c r="AU319" s="25" t="s">
        <v>81</v>
      </c>
      <c r="AY319" s="25" t="s">
        <v>146</v>
      </c>
      <c r="BE319" s="214">
        <f>IF(N319="základní",J319,0)</f>
        <v>0</v>
      </c>
      <c r="BF319" s="214">
        <f>IF(N319="snížená",J319,0)</f>
        <v>0</v>
      </c>
      <c r="BG319" s="214">
        <f>IF(N319="zákl. přenesená",J319,0)</f>
        <v>0</v>
      </c>
      <c r="BH319" s="214">
        <f>IF(N319="sníž. přenesená",J319,0)</f>
        <v>0</v>
      </c>
      <c r="BI319" s="214">
        <f>IF(N319="nulová",J319,0)</f>
        <v>0</v>
      </c>
      <c r="BJ319" s="25" t="s">
        <v>79</v>
      </c>
      <c r="BK319" s="214">
        <f>ROUND(I319*H319,2)</f>
        <v>0</v>
      </c>
      <c r="BL319" s="25" t="s">
        <v>153</v>
      </c>
      <c r="BM319" s="25" t="s">
        <v>631</v>
      </c>
    </row>
    <row r="320" spans="2:65" s="1" customFormat="1" ht="27">
      <c r="B320" s="42"/>
      <c r="C320" s="64"/>
      <c r="D320" s="220" t="s">
        <v>155</v>
      </c>
      <c r="E320" s="64"/>
      <c r="F320" s="252" t="s">
        <v>632</v>
      </c>
      <c r="G320" s="64"/>
      <c r="H320" s="64"/>
      <c r="I320" s="173"/>
      <c r="J320" s="64"/>
      <c r="K320" s="64"/>
      <c r="L320" s="62"/>
      <c r="M320" s="217"/>
      <c r="N320" s="43"/>
      <c r="O320" s="43"/>
      <c r="P320" s="43"/>
      <c r="Q320" s="43"/>
      <c r="R320" s="43"/>
      <c r="S320" s="43"/>
      <c r="T320" s="79"/>
      <c r="AT320" s="25" t="s">
        <v>155</v>
      </c>
      <c r="AU320" s="25" t="s">
        <v>81</v>
      </c>
    </row>
    <row r="321" spans="2:65" s="13" customFormat="1" ht="13.5">
      <c r="B321" s="230"/>
      <c r="C321" s="231"/>
      <c r="D321" s="220" t="s">
        <v>160</v>
      </c>
      <c r="E321" s="231"/>
      <c r="F321" s="233" t="s">
        <v>633</v>
      </c>
      <c r="G321" s="231"/>
      <c r="H321" s="234">
        <v>132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160</v>
      </c>
      <c r="AU321" s="240" t="s">
        <v>81</v>
      </c>
      <c r="AV321" s="13" t="s">
        <v>81</v>
      </c>
      <c r="AW321" s="13" t="s">
        <v>6</v>
      </c>
      <c r="AX321" s="13" t="s">
        <v>79</v>
      </c>
      <c r="AY321" s="240" t="s">
        <v>146</v>
      </c>
    </row>
    <row r="322" spans="2:65" s="11" customFormat="1" ht="29.85" customHeight="1">
      <c r="B322" s="186"/>
      <c r="C322" s="187"/>
      <c r="D322" s="200" t="s">
        <v>71</v>
      </c>
      <c r="E322" s="201" t="s">
        <v>185</v>
      </c>
      <c r="F322" s="201" t="s">
        <v>634</v>
      </c>
      <c r="G322" s="187"/>
      <c r="H322" s="187"/>
      <c r="I322" s="190"/>
      <c r="J322" s="202">
        <f>BK322</f>
        <v>0</v>
      </c>
      <c r="K322" s="187"/>
      <c r="L322" s="192"/>
      <c r="M322" s="193"/>
      <c r="N322" s="194"/>
      <c r="O322" s="194"/>
      <c r="P322" s="195">
        <f>SUM(P323:P430)</f>
        <v>0</v>
      </c>
      <c r="Q322" s="194"/>
      <c r="R322" s="195">
        <f>SUM(R323:R430)</f>
        <v>302.72366703</v>
      </c>
      <c r="S322" s="194"/>
      <c r="T322" s="196">
        <f>SUM(T323:T430)</f>
        <v>0</v>
      </c>
      <c r="AR322" s="197" t="s">
        <v>79</v>
      </c>
      <c r="AT322" s="198" t="s">
        <v>71</v>
      </c>
      <c r="AU322" s="198" t="s">
        <v>79</v>
      </c>
      <c r="AY322" s="197" t="s">
        <v>146</v>
      </c>
      <c r="BK322" s="199">
        <f>SUM(BK323:BK430)</f>
        <v>0</v>
      </c>
    </row>
    <row r="323" spans="2:65" s="1" customFormat="1" ht="22.5" customHeight="1">
      <c r="B323" s="42"/>
      <c r="C323" s="203" t="s">
        <v>635</v>
      </c>
      <c r="D323" s="203" t="s">
        <v>149</v>
      </c>
      <c r="E323" s="204" t="s">
        <v>636</v>
      </c>
      <c r="F323" s="205" t="s">
        <v>637</v>
      </c>
      <c r="G323" s="206" t="s">
        <v>307</v>
      </c>
      <c r="H323" s="207">
        <v>82.09</v>
      </c>
      <c r="I323" s="208"/>
      <c r="J323" s="209">
        <f>ROUND(I323*H323,2)</f>
        <v>0</v>
      </c>
      <c r="K323" s="205" t="s">
        <v>308</v>
      </c>
      <c r="L323" s="62"/>
      <c r="M323" s="210" t="s">
        <v>21</v>
      </c>
      <c r="N323" s="211" t="s">
        <v>43</v>
      </c>
      <c r="O323" s="43"/>
      <c r="P323" s="212">
        <f>O323*H323</f>
        <v>0</v>
      </c>
      <c r="Q323" s="212">
        <v>4.8900000000000002E-3</v>
      </c>
      <c r="R323" s="212">
        <f>Q323*H323</f>
        <v>0.40142010000000006</v>
      </c>
      <c r="S323" s="212">
        <v>0</v>
      </c>
      <c r="T323" s="213">
        <f>S323*H323</f>
        <v>0</v>
      </c>
      <c r="AR323" s="25" t="s">
        <v>153</v>
      </c>
      <c r="AT323" s="25" t="s">
        <v>149</v>
      </c>
      <c r="AU323" s="25" t="s">
        <v>81</v>
      </c>
      <c r="AY323" s="25" t="s">
        <v>146</v>
      </c>
      <c r="BE323" s="214">
        <f>IF(N323="základní",J323,0)</f>
        <v>0</v>
      </c>
      <c r="BF323" s="214">
        <f>IF(N323="snížená",J323,0)</f>
        <v>0</v>
      </c>
      <c r="BG323" s="214">
        <f>IF(N323="zákl. přenesená",J323,0)</f>
        <v>0</v>
      </c>
      <c r="BH323" s="214">
        <f>IF(N323="sníž. přenesená",J323,0)</f>
        <v>0</v>
      </c>
      <c r="BI323" s="214">
        <f>IF(N323="nulová",J323,0)</f>
        <v>0</v>
      </c>
      <c r="BJ323" s="25" t="s">
        <v>79</v>
      </c>
      <c r="BK323" s="214">
        <f>ROUND(I323*H323,2)</f>
        <v>0</v>
      </c>
      <c r="BL323" s="25" t="s">
        <v>153</v>
      </c>
      <c r="BM323" s="25" t="s">
        <v>638</v>
      </c>
    </row>
    <row r="324" spans="2:65" s="13" customFormat="1" ht="13.5">
      <c r="B324" s="230"/>
      <c r="C324" s="231"/>
      <c r="D324" s="220" t="s">
        <v>160</v>
      </c>
      <c r="E324" s="232" t="s">
        <v>21</v>
      </c>
      <c r="F324" s="233" t="s">
        <v>639</v>
      </c>
      <c r="G324" s="231"/>
      <c r="H324" s="234">
        <v>82.09</v>
      </c>
      <c r="I324" s="235"/>
      <c r="J324" s="231"/>
      <c r="K324" s="231"/>
      <c r="L324" s="236"/>
      <c r="M324" s="237"/>
      <c r="N324" s="238"/>
      <c r="O324" s="238"/>
      <c r="P324" s="238"/>
      <c r="Q324" s="238"/>
      <c r="R324" s="238"/>
      <c r="S324" s="238"/>
      <c r="T324" s="239"/>
      <c r="AT324" s="240" t="s">
        <v>160</v>
      </c>
      <c r="AU324" s="240" t="s">
        <v>81</v>
      </c>
      <c r="AV324" s="13" t="s">
        <v>81</v>
      </c>
      <c r="AW324" s="13" t="s">
        <v>35</v>
      </c>
      <c r="AX324" s="13" t="s">
        <v>72</v>
      </c>
      <c r="AY324" s="240" t="s">
        <v>146</v>
      </c>
    </row>
    <row r="325" spans="2:65" s="14" customFormat="1" ht="13.5">
      <c r="B325" s="241"/>
      <c r="C325" s="242"/>
      <c r="D325" s="215" t="s">
        <v>160</v>
      </c>
      <c r="E325" s="243" t="s">
        <v>21</v>
      </c>
      <c r="F325" s="244" t="s">
        <v>171</v>
      </c>
      <c r="G325" s="242"/>
      <c r="H325" s="245">
        <v>82.09</v>
      </c>
      <c r="I325" s="246"/>
      <c r="J325" s="242"/>
      <c r="K325" s="242"/>
      <c r="L325" s="247"/>
      <c r="M325" s="248"/>
      <c r="N325" s="249"/>
      <c r="O325" s="249"/>
      <c r="P325" s="249"/>
      <c r="Q325" s="249"/>
      <c r="R325" s="249"/>
      <c r="S325" s="249"/>
      <c r="T325" s="250"/>
      <c r="AT325" s="251" t="s">
        <v>160</v>
      </c>
      <c r="AU325" s="251" t="s">
        <v>81</v>
      </c>
      <c r="AV325" s="14" t="s">
        <v>153</v>
      </c>
      <c r="AW325" s="14" t="s">
        <v>35</v>
      </c>
      <c r="AX325" s="14" t="s">
        <v>79</v>
      </c>
      <c r="AY325" s="251" t="s">
        <v>146</v>
      </c>
    </row>
    <row r="326" spans="2:65" s="1" customFormat="1" ht="22.5" customHeight="1">
      <c r="B326" s="42"/>
      <c r="C326" s="203" t="s">
        <v>640</v>
      </c>
      <c r="D326" s="203" t="s">
        <v>149</v>
      </c>
      <c r="E326" s="204" t="s">
        <v>641</v>
      </c>
      <c r="F326" s="205" t="s">
        <v>642</v>
      </c>
      <c r="G326" s="206" t="s">
        <v>307</v>
      </c>
      <c r="H326" s="207">
        <v>820.9</v>
      </c>
      <c r="I326" s="208"/>
      <c r="J326" s="209">
        <f>ROUND(I326*H326,2)</f>
        <v>0</v>
      </c>
      <c r="K326" s="205" t="s">
        <v>308</v>
      </c>
      <c r="L326" s="62"/>
      <c r="M326" s="210" t="s">
        <v>21</v>
      </c>
      <c r="N326" s="211" t="s">
        <v>43</v>
      </c>
      <c r="O326" s="43"/>
      <c r="P326" s="212">
        <f>O326*H326</f>
        <v>0</v>
      </c>
      <c r="Q326" s="212">
        <v>3.0000000000000001E-3</v>
      </c>
      <c r="R326" s="212">
        <f>Q326*H326</f>
        <v>2.4626999999999999</v>
      </c>
      <c r="S326" s="212">
        <v>0</v>
      </c>
      <c r="T326" s="213">
        <f>S326*H326</f>
        <v>0</v>
      </c>
      <c r="AR326" s="25" t="s">
        <v>153</v>
      </c>
      <c r="AT326" s="25" t="s">
        <v>149</v>
      </c>
      <c r="AU326" s="25" t="s">
        <v>81</v>
      </c>
      <c r="AY326" s="25" t="s">
        <v>146</v>
      </c>
      <c r="BE326" s="214">
        <f>IF(N326="základní",J326,0)</f>
        <v>0</v>
      </c>
      <c r="BF326" s="214">
        <f>IF(N326="snížená",J326,0)</f>
        <v>0</v>
      </c>
      <c r="BG326" s="214">
        <f>IF(N326="zákl. přenesená",J326,0)</f>
        <v>0</v>
      </c>
      <c r="BH326" s="214">
        <f>IF(N326="sníž. přenesená",J326,0)</f>
        <v>0</v>
      </c>
      <c r="BI326" s="214">
        <f>IF(N326="nulová",J326,0)</f>
        <v>0</v>
      </c>
      <c r="BJ326" s="25" t="s">
        <v>79</v>
      </c>
      <c r="BK326" s="214">
        <f>ROUND(I326*H326,2)</f>
        <v>0</v>
      </c>
      <c r="BL326" s="25" t="s">
        <v>153</v>
      </c>
      <c r="BM326" s="25" t="s">
        <v>643</v>
      </c>
    </row>
    <row r="327" spans="2:65" s="12" customFormat="1" ht="13.5">
      <c r="B327" s="218"/>
      <c r="C327" s="219"/>
      <c r="D327" s="220" t="s">
        <v>160</v>
      </c>
      <c r="E327" s="221" t="s">
        <v>21</v>
      </c>
      <c r="F327" s="222" t="s">
        <v>644</v>
      </c>
      <c r="G327" s="219"/>
      <c r="H327" s="223" t="s">
        <v>21</v>
      </c>
      <c r="I327" s="224"/>
      <c r="J327" s="219"/>
      <c r="K327" s="219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160</v>
      </c>
      <c r="AU327" s="229" t="s">
        <v>81</v>
      </c>
      <c r="AV327" s="12" t="s">
        <v>79</v>
      </c>
      <c r="AW327" s="12" t="s">
        <v>35</v>
      </c>
      <c r="AX327" s="12" t="s">
        <v>72</v>
      </c>
      <c r="AY327" s="229" t="s">
        <v>146</v>
      </c>
    </row>
    <row r="328" spans="2:65" s="13" customFormat="1" ht="13.5">
      <c r="B328" s="230"/>
      <c r="C328" s="231"/>
      <c r="D328" s="220" t="s">
        <v>160</v>
      </c>
      <c r="E328" s="232" t="s">
        <v>21</v>
      </c>
      <c r="F328" s="233" t="s">
        <v>645</v>
      </c>
      <c r="G328" s="231"/>
      <c r="H328" s="234">
        <v>820.9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160</v>
      </c>
      <c r="AU328" s="240" t="s">
        <v>81</v>
      </c>
      <c r="AV328" s="13" t="s">
        <v>81</v>
      </c>
      <c r="AW328" s="13" t="s">
        <v>35</v>
      </c>
      <c r="AX328" s="13" t="s">
        <v>72</v>
      </c>
      <c r="AY328" s="240" t="s">
        <v>146</v>
      </c>
    </row>
    <row r="329" spans="2:65" s="14" customFormat="1" ht="13.5">
      <c r="B329" s="241"/>
      <c r="C329" s="242"/>
      <c r="D329" s="215" t="s">
        <v>160</v>
      </c>
      <c r="E329" s="243" t="s">
        <v>21</v>
      </c>
      <c r="F329" s="244" t="s">
        <v>171</v>
      </c>
      <c r="G329" s="242"/>
      <c r="H329" s="245">
        <v>820.9</v>
      </c>
      <c r="I329" s="246"/>
      <c r="J329" s="242"/>
      <c r="K329" s="242"/>
      <c r="L329" s="247"/>
      <c r="M329" s="248"/>
      <c r="N329" s="249"/>
      <c r="O329" s="249"/>
      <c r="P329" s="249"/>
      <c r="Q329" s="249"/>
      <c r="R329" s="249"/>
      <c r="S329" s="249"/>
      <c r="T329" s="250"/>
      <c r="AT329" s="251" t="s">
        <v>160</v>
      </c>
      <c r="AU329" s="251" t="s">
        <v>81</v>
      </c>
      <c r="AV329" s="14" t="s">
        <v>153</v>
      </c>
      <c r="AW329" s="14" t="s">
        <v>35</v>
      </c>
      <c r="AX329" s="14" t="s">
        <v>79</v>
      </c>
      <c r="AY329" s="251" t="s">
        <v>146</v>
      </c>
    </row>
    <row r="330" spans="2:65" s="1" customFormat="1" ht="31.5" customHeight="1">
      <c r="B330" s="42"/>
      <c r="C330" s="203" t="s">
        <v>646</v>
      </c>
      <c r="D330" s="203" t="s">
        <v>149</v>
      </c>
      <c r="E330" s="204" t="s">
        <v>647</v>
      </c>
      <c r="F330" s="205" t="s">
        <v>648</v>
      </c>
      <c r="G330" s="206" t="s">
        <v>307</v>
      </c>
      <c r="H330" s="207">
        <v>720.9</v>
      </c>
      <c r="I330" s="208"/>
      <c r="J330" s="209">
        <f>ROUND(I330*H330,2)</f>
        <v>0</v>
      </c>
      <c r="K330" s="205" t="s">
        <v>308</v>
      </c>
      <c r="L330" s="62"/>
      <c r="M330" s="210" t="s">
        <v>21</v>
      </c>
      <c r="N330" s="211" t="s">
        <v>43</v>
      </c>
      <c r="O330" s="43"/>
      <c r="P330" s="212">
        <f>O330*H330</f>
        <v>0</v>
      </c>
      <c r="Q330" s="212">
        <v>1.575E-2</v>
      </c>
      <c r="R330" s="212">
        <f>Q330*H330</f>
        <v>11.354175</v>
      </c>
      <c r="S330" s="212">
        <v>0</v>
      </c>
      <c r="T330" s="213">
        <f>S330*H330</f>
        <v>0</v>
      </c>
      <c r="AR330" s="25" t="s">
        <v>153</v>
      </c>
      <c r="AT330" s="25" t="s">
        <v>149</v>
      </c>
      <c r="AU330" s="25" t="s">
        <v>81</v>
      </c>
      <c r="AY330" s="25" t="s">
        <v>146</v>
      </c>
      <c r="BE330" s="214">
        <f>IF(N330="základní",J330,0)</f>
        <v>0</v>
      </c>
      <c r="BF330" s="214">
        <f>IF(N330="snížená",J330,0)</f>
        <v>0</v>
      </c>
      <c r="BG330" s="214">
        <f>IF(N330="zákl. přenesená",J330,0)</f>
        <v>0</v>
      </c>
      <c r="BH330" s="214">
        <f>IF(N330="sníž. přenesená",J330,0)</f>
        <v>0</v>
      </c>
      <c r="BI330" s="214">
        <f>IF(N330="nulová",J330,0)</f>
        <v>0</v>
      </c>
      <c r="BJ330" s="25" t="s">
        <v>79</v>
      </c>
      <c r="BK330" s="214">
        <f>ROUND(I330*H330,2)</f>
        <v>0</v>
      </c>
      <c r="BL330" s="25" t="s">
        <v>153</v>
      </c>
      <c r="BM330" s="25" t="s">
        <v>649</v>
      </c>
    </row>
    <row r="331" spans="2:65" s="12" customFormat="1" ht="13.5">
      <c r="B331" s="218"/>
      <c r="C331" s="219"/>
      <c r="D331" s="220" t="s">
        <v>160</v>
      </c>
      <c r="E331" s="221" t="s">
        <v>21</v>
      </c>
      <c r="F331" s="222" t="s">
        <v>644</v>
      </c>
      <c r="G331" s="219"/>
      <c r="H331" s="223" t="s">
        <v>21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160</v>
      </c>
      <c r="AU331" s="229" t="s">
        <v>81</v>
      </c>
      <c r="AV331" s="12" t="s">
        <v>79</v>
      </c>
      <c r="AW331" s="12" t="s">
        <v>35</v>
      </c>
      <c r="AX331" s="12" t="s">
        <v>72</v>
      </c>
      <c r="AY331" s="229" t="s">
        <v>146</v>
      </c>
    </row>
    <row r="332" spans="2:65" s="13" customFormat="1" ht="13.5">
      <c r="B332" s="230"/>
      <c r="C332" s="231"/>
      <c r="D332" s="220" t="s">
        <v>160</v>
      </c>
      <c r="E332" s="232" t="s">
        <v>21</v>
      </c>
      <c r="F332" s="233" t="s">
        <v>650</v>
      </c>
      <c r="G332" s="231"/>
      <c r="H332" s="234">
        <v>720.9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160</v>
      </c>
      <c r="AU332" s="240" t="s">
        <v>81</v>
      </c>
      <c r="AV332" s="13" t="s">
        <v>81</v>
      </c>
      <c r="AW332" s="13" t="s">
        <v>35</v>
      </c>
      <c r="AX332" s="13" t="s">
        <v>72</v>
      </c>
      <c r="AY332" s="240" t="s">
        <v>146</v>
      </c>
    </row>
    <row r="333" spans="2:65" s="14" customFormat="1" ht="13.5">
      <c r="B333" s="241"/>
      <c r="C333" s="242"/>
      <c r="D333" s="215" t="s">
        <v>160</v>
      </c>
      <c r="E333" s="243" t="s">
        <v>21</v>
      </c>
      <c r="F333" s="244" t="s">
        <v>171</v>
      </c>
      <c r="G333" s="242"/>
      <c r="H333" s="245">
        <v>720.9</v>
      </c>
      <c r="I333" s="246"/>
      <c r="J333" s="242"/>
      <c r="K333" s="242"/>
      <c r="L333" s="247"/>
      <c r="M333" s="248"/>
      <c r="N333" s="249"/>
      <c r="O333" s="249"/>
      <c r="P333" s="249"/>
      <c r="Q333" s="249"/>
      <c r="R333" s="249"/>
      <c r="S333" s="249"/>
      <c r="T333" s="250"/>
      <c r="AT333" s="251" t="s">
        <v>160</v>
      </c>
      <c r="AU333" s="251" t="s">
        <v>81</v>
      </c>
      <c r="AV333" s="14" t="s">
        <v>153</v>
      </c>
      <c r="AW333" s="14" t="s">
        <v>35</v>
      </c>
      <c r="AX333" s="14" t="s">
        <v>79</v>
      </c>
      <c r="AY333" s="251" t="s">
        <v>146</v>
      </c>
    </row>
    <row r="334" spans="2:65" s="1" customFormat="1" ht="31.5" customHeight="1">
      <c r="B334" s="42"/>
      <c r="C334" s="203" t="s">
        <v>651</v>
      </c>
      <c r="D334" s="203" t="s">
        <v>149</v>
      </c>
      <c r="E334" s="204" t="s">
        <v>652</v>
      </c>
      <c r="F334" s="205" t="s">
        <v>653</v>
      </c>
      <c r="G334" s="206" t="s">
        <v>307</v>
      </c>
      <c r="H334" s="207">
        <v>1441.8</v>
      </c>
      <c r="I334" s="208"/>
      <c r="J334" s="209">
        <f>ROUND(I334*H334,2)</f>
        <v>0</v>
      </c>
      <c r="K334" s="205" t="s">
        <v>308</v>
      </c>
      <c r="L334" s="62"/>
      <c r="M334" s="210" t="s">
        <v>21</v>
      </c>
      <c r="N334" s="211" t="s">
        <v>43</v>
      </c>
      <c r="O334" s="43"/>
      <c r="P334" s="212">
        <f>O334*H334</f>
        <v>0</v>
      </c>
      <c r="Q334" s="212">
        <v>7.9000000000000008E-3</v>
      </c>
      <c r="R334" s="212">
        <f>Q334*H334</f>
        <v>11.390220000000001</v>
      </c>
      <c r="S334" s="212">
        <v>0</v>
      </c>
      <c r="T334" s="213">
        <f>S334*H334</f>
        <v>0</v>
      </c>
      <c r="AR334" s="25" t="s">
        <v>153</v>
      </c>
      <c r="AT334" s="25" t="s">
        <v>149</v>
      </c>
      <c r="AU334" s="25" t="s">
        <v>81</v>
      </c>
      <c r="AY334" s="25" t="s">
        <v>146</v>
      </c>
      <c r="BE334" s="214">
        <f>IF(N334="základní",J334,0)</f>
        <v>0</v>
      </c>
      <c r="BF334" s="214">
        <f>IF(N334="snížená",J334,0)</f>
        <v>0</v>
      </c>
      <c r="BG334" s="214">
        <f>IF(N334="zákl. přenesená",J334,0)</f>
        <v>0</v>
      </c>
      <c r="BH334" s="214">
        <f>IF(N334="sníž. přenesená",J334,0)</f>
        <v>0</v>
      </c>
      <c r="BI334" s="214">
        <f>IF(N334="nulová",J334,0)</f>
        <v>0</v>
      </c>
      <c r="BJ334" s="25" t="s">
        <v>79</v>
      </c>
      <c r="BK334" s="214">
        <f>ROUND(I334*H334,2)</f>
        <v>0</v>
      </c>
      <c r="BL334" s="25" t="s">
        <v>153</v>
      </c>
      <c r="BM334" s="25" t="s">
        <v>654</v>
      </c>
    </row>
    <row r="335" spans="2:65" s="13" customFormat="1" ht="13.5">
      <c r="B335" s="230"/>
      <c r="C335" s="231"/>
      <c r="D335" s="215" t="s">
        <v>160</v>
      </c>
      <c r="E335" s="231"/>
      <c r="F335" s="257" t="s">
        <v>655</v>
      </c>
      <c r="G335" s="231"/>
      <c r="H335" s="258">
        <v>1441.8</v>
      </c>
      <c r="I335" s="235"/>
      <c r="J335" s="231"/>
      <c r="K335" s="231"/>
      <c r="L335" s="236"/>
      <c r="M335" s="237"/>
      <c r="N335" s="238"/>
      <c r="O335" s="238"/>
      <c r="P335" s="238"/>
      <c r="Q335" s="238"/>
      <c r="R335" s="238"/>
      <c r="S335" s="238"/>
      <c r="T335" s="239"/>
      <c r="AT335" s="240" t="s">
        <v>160</v>
      </c>
      <c r="AU335" s="240" t="s">
        <v>81</v>
      </c>
      <c r="AV335" s="13" t="s">
        <v>81</v>
      </c>
      <c r="AW335" s="13" t="s">
        <v>6</v>
      </c>
      <c r="AX335" s="13" t="s">
        <v>79</v>
      </c>
      <c r="AY335" s="240" t="s">
        <v>146</v>
      </c>
    </row>
    <row r="336" spans="2:65" s="1" customFormat="1" ht="22.5" customHeight="1">
      <c r="B336" s="42"/>
      <c r="C336" s="203" t="s">
        <v>656</v>
      </c>
      <c r="D336" s="203" t="s">
        <v>149</v>
      </c>
      <c r="E336" s="204" t="s">
        <v>657</v>
      </c>
      <c r="F336" s="205" t="s">
        <v>658</v>
      </c>
      <c r="G336" s="206" t="s">
        <v>307</v>
      </c>
      <c r="H336" s="207">
        <v>45</v>
      </c>
      <c r="I336" s="208"/>
      <c r="J336" s="209">
        <f>ROUND(I336*H336,2)</f>
        <v>0</v>
      </c>
      <c r="K336" s="205" t="s">
        <v>308</v>
      </c>
      <c r="L336" s="62"/>
      <c r="M336" s="210" t="s">
        <v>21</v>
      </c>
      <c r="N336" s="211" t="s">
        <v>43</v>
      </c>
      <c r="O336" s="43"/>
      <c r="P336" s="212">
        <f>O336*H336</f>
        <v>0</v>
      </c>
      <c r="Q336" s="212">
        <v>5.1999999999999998E-3</v>
      </c>
      <c r="R336" s="212">
        <f>Q336*H336</f>
        <v>0.23399999999999999</v>
      </c>
      <c r="S336" s="212">
        <v>0</v>
      </c>
      <c r="T336" s="213">
        <f>S336*H336</f>
        <v>0</v>
      </c>
      <c r="AR336" s="25" t="s">
        <v>153</v>
      </c>
      <c r="AT336" s="25" t="s">
        <v>149</v>
      </c>
      <c r="AU336" s="25" t="s">
        <v>81</v>
      </c>
      <c r="AY336" s="25" t="s">
        <v>146</v>
      </c>
      <c r="BE336" s="214">
        <f>IF(N336="základní",J336,0)</f>
        <v>0</v>
      </c>
      <c r="BF336" s="214">
        <f>IF(N336="snížená",J336,0)</f>
        <v>0</v>
      </c>
      <c r="BG336" s="214">
        <f>IF(N336="zákl. přenesená",J336,0)</f>
        <v>0</v>
      </c>
      <c r="BH336" s="214">
        <f>IF(N336="sníž. přenesená",J336,0)</f>
        <v>0</v>
      </c>
      <c r="BI336" s="214">
        <f>IF(N336="nulová",J336,0)</f>
        <v>0</v>
      </c>
      <c r="BJ336" s="25" t="s">
        <v>79</v>
      </c>
      <c r="BK336" s="214">
        <f>ROUND(I336*H336,2)</f>
        <v>0</v>
      </c>
      <c r="BL336" s="25" t="s">
        <v>153</v>
      </c>
      <c r="BM336" s="25" t="s">
        <v>659</v>
      </c>
    </row>
    <row r="337" spans="2:65" s="1" customFormat="1" ht="22.5" customHeight="1">
      <c r="B337" s="42"/>
      <c r="C337" s="203" t="s">
        <v>660</v>
      </c>
      <c r="D337" s="203" t="s">
        <v>149</v>
      </c>
      <c r="E337" s="204" t="s">
        <v>661</v>
      </c>
      <c r="F337" s="205" t="s">
        <v>662</v>
      </c>
      <c r="G337" s="206" t="s">
        <v>307</v>
      </c>
      <c r="H337" s="207">
        <v>55</v>
      </c>
      <c r="I337" s="208"/>
      <c r="J337" s="209">
        <f>ROUND(I337*H337,2)</f>
        <v>0</v>
      </c>
      <c r="K337" s="205" t="s">
        <v>308</v>
      </c>
      <c r="L337" s="62"/>
      <c r="M337" s="210" t="s">
        <v>21</v>
      </c>
      <c r="N337" s="211" t="s">
        <v>43</v>
      </c>
      <c r="O337" s="43"/>
      <c r="P337" s="212">
        <f>O337*H337</f>
        <v>0</v>
      </c>
      <c r="Q337" s="212">
        <v>1.5699999999999999E-2</v>
      </c>
      <c r="R337" s="212">
        <f>Q337*H337</f>
        <v>0.86349999999999993</v>
      </c>
      <c r="S337" s="212">
        <v>0</v>
      </c>
      <c r="T337" s="213">
        <f>S337*H337</f>
        <v>0</v>
      </c>
      <c r="AR337" s="25" t="s">
        <v>153</v>
      </c>
      <c r="AT337" s="25" t="s">
        <v>149</v>
      </c>
      <c r="AU337" s="25" t="s">
        <v>81</v>
      </c>
      <c r="AY337" s="25" t="s">
        <v>146</v>
      </c>
      <c r="BE337" s="214">
        <f>IF(N337="základní",J337,0)</f>
        <v>0</v>
      </c>
      <c r="BF337" s="214">
        <f>IF(N337="snížená",J337,0)</f>
        <v>0</v>
      </c>
      <c r="BG337" s="214">
        <f>IF(N337="zákl. přenesená",J337,0)</f>
        <v>0</v>
      </c>
      <c r="BH337" s="214">
        <f>IF(N337="sníž. přenesená",J337,0)</f>
        <v>0</v>
      </c>
      <c r="BI337" s="214">
        <f>IF(N337="nulová",J337,0)</f>
        <v>0</v>
      </c>
      <c r="BJ337" s="25" t="s">
        <v>79</v>
      </c>
      <c r="BK337" s="214">
        <f>ROUND(I337*H337,2)</f>
        <v>0</v>
      </c>
      <c r="BL337" s="25" t="s">
        <v>153</v>
      </c>
      <c r="BM337" s="25" t="s">
        <v>663</v>
      </c>
    </row>
    <row r="338" spans="2:65" s="1" customFormat="1" ht="22.5" customHeight="1">
      <c r="B338" s="42"/>
      <c r="C338" s="203" t="s">
        <v>664</v>
      </c>
      <c r="D338" s="203" t="s">
        <v>149</v>
      </c>
      <c r="E338" s="204" t="s">
        <v>665</v>
      </c>
      <c r="F338" s="205" t="s">
        <v>666</v>
      </c>
      <c r="G338" s="206" t="s">
        <v>307</v>
      </c>
      <c r="H338" s="207">
        <v>41.045000000000002</v>
      </c>
      <c r="I338" s="208"/>
      <c r="J338" s="209">
        <f>ROUND(I338*H338,2)</f>
        <v>0</v>
      </c>
      <c r="K338" s="205" t="s">
        <v>21</v>
      </c>
      <c r="L338" s="62"/>
      <c r="M338" s="210" t="s">
        <v>21</v>
      </c>
      <c r="N338" s="211" t="s">
        <v>43</v>
      </c>
      <c r="O338" s="43"/>
      <c r="P338" s="212">
        <f>O338*H338</f>
        <v>0</v>
      </c>
      <c r="Q338" s="212">
        <v>0.10712000000000001</v>
      </c>
      <c r="R338" s="212">
        <f>Q338*H338</f>
        <v>4.3967404000000005</v>
      </c>
      <c r="S338" s="212">
        <v>0</v>
      </c>
      <c r="T338" s="213">
        <f>S338*H338</f>
        <v>0</v>
      </c>
      <c r="AR338" s="25" t="s">
        <v>153</v>
      </c>
      <c r="AT338" s="25" t="s">
        <v>149</v>
      </c>
      <c r="AU338" s="25" t="s">
        <v>81</v>
      </c>
      <c r="AY338" s="25" t="s">
        <v>146</v>
      </c>
      <c r="BE338" s="214">
        <f>IF(N338="základní",J338,0)</f>
        <v>0</v>
      </c>
      <c r="BF338" s="214">
        <f>IF(N338="snížená",J338,0)</f>
        <v>0</v>
      </c>
      <c r="BG338" s="214">
        <f>IF(N338="zákl. přenesená",J338,0)</f>
        <v>0</v>
      </c>
      <c r="BH338" s="214">
        <f>IF(N338="sníž. přenesená",J338,0)</f>
        <v>0</v>
      </c>
      <c r="BI338" s="214">
        <f>IF(N338="nulová",J338,0)</f>
        <v>0</v>
      </c>
      <c r="BJ338" s="25" t="s">
        <v>79</v>
      </c>
      <c r="BK338" s="214">
        <f>ROUND(I338*H338,2)</f>
        <v>0</v>
      </c>
      <c r="BL338" s="25" t="s">
        <v>153</v>
      </c>
      <c r="BM338" s="25" t="s">
        <v>667</v>
      </c>
    </row>
    <row r="339" spans="2:65" s="12" customFormat="1" ht="13.5">
      <c r="B339" s="218"/>
      <c r="C339" s="219"/>
      <c r="D339" s="220" t="s">
        <v>160</v>
      </c>
      <c r="E339" s="221" t="s">
        <v>21</v>
      </c>
      <c r="F339" s="222" t="s">
        <v>644</v>
      </c>
      <c r="G339" s="219"/>
      <c r="H339" s="223" t="s">
        <v>21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160</v>
      </c>
      <c r="AU339" s="229" t="s">
        <v>81</v>
      </c>
      <c r="AV339" s="12" t="s">
        <v>79</v>
      </c>
      <c r="AW339" s="12" t="s">
        <v>35</v>
      </c>
      <c r="AX339" s="12" t="s">
        <v>72</v>
      </c>
      <c r="AY339" s="229" t="s">
        <v>146</v>
      </c>
    </row>
    <row r="340" spans="2:65" s="13" customFormat="1" ht="13.5">
      <c r="B340" s="230"/>
      <c r="C340" s="231"/>
      <c r="D340" s="220" t="s">
        <v>160</v>
      </c>
      <c r="E340" s="232" t="s">
        <v>21</v>
      </c>
      <c r="F340" s="233" t="s">
        <v>668</v>
      </c>
      <c r="G340" s="231"/>
      <c r="H340" s="234">
        <v>41.045000000000002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160</v>
      </c>
      <c r="AU340" s="240" t="s">
        <v>81</v>
      </c>
      <c r="AV340" s="13" t="s">
        <v>81</v>
      </c>
      <c r="AW340" s="13" t="s">
        <v>35</v>
      </c>
      <c r="AX340" s="13" t="s">
        <v>72</v>
      </c>
      <c r="AY340" s="240" t="s">
        <v>146</v>
      </c>
    </row>
    <row r="341" spans="2:65" s="14" customFormat="1" ht="13.5">
      <c r="B341" s="241"/>
      <c r="C341" s="242"/>
      <c r="D341" s="215" t="s">
        <v>160</v>
      </c>
      <c r="E341" s="243" t="s">
        <v>21</v>
      </c>
      <c r="F341" s="244" t="s">
        <v>171</v>
      </c>
      <c r="G341" s="242"/>
      <c r="H341" s="245">
        <v>41.045000000000002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AT341" s="251" t="s">
        <v>160</v>
      </c>
      <c r="AU341" s="251" t="s">
        <v>81</v>
      </c>
      <c r="AV341" s="14" t="s">
        <v>153</v>
      </c>
      <c r="AW341" s="14" t="s">
        <v>35</v>
      </c>
      <c r="AX341" s="14" t="s">
        <v>79</v>
      </c>
      <c r="AY341" s="251" t="s">
        <v>146</v>
      </c>
    </row>
    <row r="342" spans="2:65" s="1" customFormat="1" ht="22.5" customHeight="1">
      <c r="B342" s="42"/>
      <c r="C342" s="203" t="s">
        <v>669</v>
      </c>
      <c r="D342" s="203" t="s">
        <v>149</v>
      </c>
      <c r="E342" s="204" t="s">
        <v>670</v>
      </c>
      <c r="F342" s="205" t="s">
        <v>671</v>
      </c>
      <c r="G342" s="206" t="s">
        <v>307</v>
      </c>
      <c r="H342" s="207">
        <v>3574.7779999999998</v>
      </c>
      <c r="I342" s="208"/>
      <c r="J342" s="209">
        <f>ROUND(I342*H342,2)</f>
        <v>0</v>
      </c>
      <c r="K342" s="205" t="s">
        <v>308</v>
      </c>
      <c r="L342" s="62"/>
      <c r="M342" s="210" t="s">
        <v>21</v>
      </c>
      <c r="N342" s="211" t="s">
        <v>43</v>
      </c>
      <c r="O342" s="43"/>
      <c r="P342" s="212">
        <f>O342*H342</f>
        <v>0</v>
      </c>
      <c r="Q342" s="212">
        <v>4.9399999999999999E-3</v>
      </c>
      <c r="R342" s="212">
        <f>Q342*H342</f>
        <v>17.659403319999999</v>
      </c>
      <c r="S342" s="212">
        <v>0</v>
      </c>
      <c r="T342" s="213">
        <f>S342*H342</f>
        <v>0</v>
      </c>
      <c r="AR342" s="25" t="s">
        <v>153</v>
      </c>
      <c r="AT342" s="25" t="s">
        <v>149</v>
      </c>
      <c r="AU342" s="25" t="s">
        <v>81</v>
      </c>
      <c r="AY342" s="25" t="s">
        <v>146</v>
      </c>
      <c r="BE342" s="214">
        <f>IF(N342="základní",J342,0)</f>
        <v>0</v>
      </c>
      <c r="BF342" s="214">
        <f>IF(N342="snížená",J342,0)</f>
        <v>0</v>
      </c>
      <c r="BG342" s="214">
        <f>IF(N342="zákl. přenesená",J342,0)</f>
        <v>0</v>
      </c>
      <c r="BH342" s="214">
        <f>IF(N342="sníž. přenesená",J342,0)</f>
        <v>0</v>
      </c>
      <c r="BI342" s="214">
        <f>IF(N342="nulová",J342,0)</f>
        <v>0</v>
      </c>
      <c r="BJ342" s="25" t="s">
        <v>79</v>
      </c>
      <c r="BK342" s="214">
        <f>ROUND(I342*H342,2)</f>
        <v>0</v>
      </c>
      <c r="BL342" s="25" t="s">
        <v>153</v>
      </c>
      <c r="BM342" s="25" t="s">
        <v>672</v>
      </c>
    </row>
    <row r="343" spans="2:65" s="1" customFormat="1" ht="22.5" customHeight="1">
      <c r="B343" s="42"/>
      <c r="C343" s="203" t="s">
        <v>673</v>
      </c>
      <c r="D343" s="203" t="s">
        <v>149</v>
      </c>
      <c r="E343" s="204" t="s">
        <v>674</v>
      </c>
      <c r="F343" s="205" t="s">
        <v>675</v>
      </c>
      <c r="G343" s="206" t="s">
        <v>307</v>
      </c>
      <c r="H343" s="207">
        <v>377.41199999999998</v>
      </c>
      <c r="I343" s="208"/>
      <c r="J343" s="209">
        <f>ROUND(I343*H343,2)</f>
        <v>0</v>
      </c>
      <c r="K343" s="205" t="s">
        <v>308</v>
      </c>
      <c r="L343" s="62"/>
      <c r="M343" s="210" t="s">
        <v>21</v>
      </c>
      <c r="N343" s="211" t="s">
        <v>43</v>
      </c>
      <c r="O343" s="43"/>
      <c r="P343" s="212">
        <f>O343*H343</f>
        <v>0</v>
      </c>
      <c r="Q343" s="212">
        <v>4.8900000000000002E-3</v>
      </c>
      <c r="R343" s="212">
        <f>Q343*H343</f>
        <v>1.8455446799999999</v>
      </c>
      <c r="S343" s="212">
        <v>0</v>
      </c>
      <c r="T343" s="213">
        <f>S343*H343</f>
        <v>0</v>
      </c>
      <c r="AR343" s="25" t="s">
        <v>153</v>
      </c>
      <c r="AT343" s="25" t="s">
        <v>149</v>
      </c>
      <c r="AU343" s="25" t="s">
        <v>81</v>
      </c>
      <c r="AY343" s="25" t="s">
        <v>146</v>
      </c>
      <c r="BE343" s="214">
        <f>IF(N343="základní",J343,0)</f>
        <v>0</v>
      </c>
      <c r="BF343" s="214">
        <f>IF(N343="snížená",J343,0)</f>
        <v>0</v>
      </c>
      <c r="BG343" s="214">
        <f>IF(N343="zákl. přenesená",J343,0)</f>
        <v>0</v>
      </c>
      <c r="BH343" s="214">
        <f>IF(N343="sníž. přenesená",J343,0)</f>
        <v>0</v>
      </c>
      <c r="BI343" s="214">
        <f>IF(N343="nulová",J343,0)</f>
        <v>0</v>
      </c>
      <c r="BJ343" s="25" t="s">
        <v>79</v>
      </c>
      <c r="BK343" s="214">
        <f>ROUND(I343*H343,2)</f>
        <v>0</v>
      </c>
      <c r="BL343" s="25" t="s">
        <v>153</v>
      </c>
      <c r="BM343" s="25" t="s">
        <v>676</v>
      </c>
    </row>
    <row r="344" spans="2:65" s="13" customFormat="1" ht="13.5">
      <c r="B344" s="230"/>
      <c r="C344" s="231"/>
      <c r="D344" s="220" t="s">
        <v>160</v>
      </c>
      <c r="E344" s="232" t="s">
        <v>21</v>
      </c>
      <c r="F344" s="233" t="s">
        <v>677</v>
      </c>
      <c r="G344" s="231"/>
      <c r="H344" s="234">
        <v>377.41199999999998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160</v>
      </c>
      <c r="AU344" s="240" t="s">
        <v>81</v>
      </c>
      <c r="AV344" s="13" t="s">
        <v>81</v>
      </c>
      <c r="AW344" s="13" t="s">
        <v>35</v>
      </c>
      <c r="AX344" s="13" t="s">
        <v>72</v>
      </c>
      <c r="AY344" s="240" t="s">
        <v>146</v>
      </c>
    </row>
    <row r="345" spans="2:65" s="14" customFormat="1" ht="13.5">
      <c r="B345" s="241"/>
      <c r="C345" s="242"/>
      <c r="D345" s="215" t="s">
        <v>160</v>
      </c>
      <c r="E345" s="243" t="s">
        <v>21</v>
      </c>
      <c r="F345" s="244" t="s">
        <v>171</v>
      </c>
      <c r="G345" s="242"/>
      <c r="H345" s="245">
        <v>377.41199999999998</v>
      </c>
      <c r="I345" s="246"/>
      <c r="J345" s="242"/>
      <c r="K345" s="242"/>
      <c r="L345" s="247"/>
      <c r="M345" s="248"/>
      <c r="N345" s="249"/>
      <c r="O345" s="249"/>
      <c r="P345" s="249"/>
      <c r="Q345" s="249"/>
      <c r="R345" s="249"/>
      <c r="S345" s="249"/>
      <c r="T345" s="250"/>
      <c r="AT345" s="251" t="s">
        <v>160</v>
      </c>
      <c r="AU345" s="251" t="s">
        <v>81</v>
      </c>
      <c r="AV345" s="14" t="s">
        <v>153</v>
      </c>
      <c r="AW345" s="14" t="s">
        <v>35</v>
      </c>
      <c r="AX345" s="14" t="s">
        <v>79</v>
      </c>
      <c r="AY345" s="251" t="s">
        <v>146</v>
      </c>
    </row>
    <row r="346" spans="2:65" s="1" customFormat="1" ht="31.5" customHeight="1">
      <c r="B346" s="42"/>
      <c r="C346" s="203" t="s">
        <v>678</v>
      </c>
      <c r="D346" s="203" t="s">
        <v>149</v>
      </c>
      <c r="E346" s="204" t="s">
        <v>679</v>
      </c>
      <c r="F346" s="205" t="s">
        <v>680</v>
      </c>
      <c r="G346" s="206" t="s">
        <v>307</v>
      </c>
      <c r="H346" s="207">
        <v>3643.62</v>
      </c>
      <c r="I346" s="208"/>
      <c r="J346" s="209">
        <f>ROUND(I346*H346,2)</f>
        <v>0</v>
      </c>
      <c r="K346" s="205" t="s">
        <v>21</v>
      </c>
      <c r="L346" s="62"/>
      <c r="M346" s="210" t="s">
        <v>21</v>
      </c>
      <c r="N346" s="211" t="s">
        <v>43</v>
      </c>
      <c r="O346" s="43"/>
      <c r="P346" s="212">
        <f>O346*H346</f>
        <v>0</v>
      </c>
      <c r="Q346" s="212">
        <v>0</v>
      </c>
      <c r="R346" s="212">
        <f>Q346*H346</f>
        <v>0</v>
      </c>
      <c r="S346" s="212">
        <v>0</v>
      </c>
      <c r="T346" s="213">
        <f>S346*H346</f>
        <v>0</v>
      </c>
      <c r="AR346" s="25" t="s">
        <v>153</v>
      </c>
      <c r="AT346" s="25" t="s">
        <v>149</v>
      </c>
      <c r="AU346" s="25" t="s">
        <v>81</v>
      </c>
      <c r="AY346" s="25" t="s">
        <v>146</v>
      </c>
      <c r="BE346" s="214">
        <f>IF(N346="základní",J346,0)</f>
        <v>0</v>
      </c>
      <c r="BF346" s="214">
        <f>IF(N346="snížená",J346,0)</f>
        <v>0</v>
      </c>
      <c r="BG346" s="214">
        <f>IF(N346="zákl. přenesená",J346,0)</f>
        <v>0</v>
      </c>
      <c r="BH346" s="214">
        <f>IF(N346="sníž. přenesená",J346,0)</f>
        <v>0</v>
      </c>
      <c r="BI346" s="214">
        <f>IF(N346="nulová",J346,0)</f>
        <v>0</v>
      </c>
      <c r="BJ346" s="25" t="s">
        <v>79</v>
      </c>
      <c r="BK346" s="214">
        <f>ROUND(I346*H346,2)</f>
        <v>0</v>
      </c>
      <c r="BL346" s="25" t="s">
        <v>153</v>
      </c>
      <c r="BM346" s="25" t="s">
        <v>681</v>
      </c>
    </row>
    <row r="347" spans="2:65" s="12" customFormat="1" ht="13.5">
      <c r="B347" s="218"/>
      <c r="C347" s="219"/>
      <c r="D347" s="220" t="s">
        <v>160</v>
      </c>
      <c r="E347" s="221" t="s">
        <v>21</v>
      </c>
      <c r="F347" s="222" t="s">
        <v>302</v>
      </c>
      <c r="G347" s="219"/>
      <c r="H347" s="223" t="s">
        <v>21</v>
      </c>
      <c r="I347" s="224"/>
      <c r="J347" s="219"/>
      <c r="K347" s="219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160</v>
      </c>
      <c r="AU347" s="229" t="s">
        <v>81</v>
      </c>
      <c r="AV347" s="12" t="s">
        <v>79</v>
      </c>
      <c r="AW347" s="12" t="s">
        <v>35</v>
      </c>
      <c r="AX347" s="12" t="s">
        <v>72</v>
      </c>
      <c r="AY347" s="229" t="s">
        <v>146</v>
      </c>
    </row>
    <row r="348" spans="2:65" s="13" customFormat="1" ht="13.5">
      <c r="B348" s="230"/>
      <c r="C348" s="231"/>
      <c r="D348" s="220" t="s">
        <v>160</v>
      </c>
      <c r="E348" s="232" t="s">
        <v>21</v>
      </c>
      <c r="F348" s="233" t="s">
        <v>682</v>
      </c>
      <c r="G348" s="231"/>
      <c r="H348" s="234">
        <v>3643.62</v>
      </c>
      <c r="I348" s="235"/>
      <c r="J348" s="231"/>
      <c r="K348" s="231"/>
      <c r="L348" s="236"/>
      <c r="M348" s="237"/>
      <c r="N348" s="238"/>
      <c r="O348" s="238"/>
      <c r="P348" s="238"/>
      <c r="Q348" s="238"/>
      <c r="R348" s="238"/>
      <c r="S348" s="238"/>
      <c r="T348" s="239"/>
      <c r="AT348" s="240" t="s">
        <v>160</v>
      </c>
      <c r="AU348" s="240" t="s">
        <v>81</v>
      </c>
      <c r="AV348" s="13" t="s">
        <v>81</v>
      </c>
      <c r="AW348" s="13" t="s">
        <v>35</v>
      </c>
      <c r="AX348" s="13" t="s">
        <v>72</v>
      </c>
      <c r="AY348" s="240" t="s">
        <v>146</v>
      </c>
    </row>
    <row r="349" spans="2:65" s="14" customFormat="1" ht="13.5">
      <c r="B349" s="241"/>
      <c r="C349" s="242"/>
      <c r="D349" s="215" t="s">
        <v>160</v>
      </c>
      <c r="E349" s="243" t="s">
        <v>21</v>
      </c>
      <c r="F349" s="244" t="s">
        <v>171</v>
      </c>
      <c r="G349" s="242"/>
      <c r="H349" s="245">
        <v>3643.62</v>
      </c>
      <c r="I349" s="246"/>
      <c r="J349" s="242"/>
      <c r="K349" s="242"/>
      <c r="L349" s="247"/>
      <c r="M349" s="248"/>
      <c r="N349" s="249"/>
      <c r="O349" s="249"/>
      <c r="P349" s="249"/>
      <c r="Q349" s="249"/>
      <c r="R349" s="249"/>
      <c r="S349" s="249"/>
      <c r="T349" s="250"/>
      <c r="AT349" s="251" t="s">
        <v>160</v>
      </c>
      <c r="AU349" s="251" t="s">
        <v>81</v>
      </c>
      <c r="AV349" s="14" t="s">
        <v>153</v>
      </c>
      <c r="AW349" s="14" t="s">
        <v>35</v>
      </c>
      <c r="AX349" s="14" t="s">
        <v>79</v>
      </c>
      <c r="AY349" s="251" t="s">
        <v>146</v>
      </c>
    </row>
    <row r="350" spans="2:65" s="1" customFormat="1" ht="22.5" customHeight="1">
      <c r="B350" s="42"/>
      <c r="C350" s="203" t="s">
        <v>683</v>
      </c>
      <c r="D350" s="203" t="s">
        <v>149</v>
      </c>
      <c r="E350" s="204" t="s">
        <v>684</v>
      </c>
      <c r="F350" s="205" t="s">
        <v>685</v>
      </c>
      <c r="G350" s="206" t="s">
        <v>307</v>
      </c>
      <c r="H350" s="207">
        <v>3774.12</v>
      </c>
      <c r="I350" s="208"/>
      <c r="J350" s="209">
        <f>ROUND(I350*H350,2)</f>
        <v>0</v>
      </c>
      <c r="K350" s="205" t="s">
        <v>308</v>
      </c>
      <c r="L350" s="62"/>
      <c r="M350" s="210" t="s">
        <v>21</v>
      </c>
      <c r="N350" s="211" t="s">
        <v>43</v>
      </c>
      <c r="O350" s="43"/>
      <c r="P350" s="212">
        <f>O350*H350</f>
        <v>0</v>
      </c>
      <c r="Q350" s="212">
        <v>3.0000000000000001E-3</v>
      </c>
      <c r="R350" s="212">
        <f>Q350*H350</f>
        <v>11.32236</v>
      </c>
      <c r="S350" s="212">
        <v>0</v>
      </c>
      <c r="T350" s="213">
        <f>S350*H350</f>
        <v>0</v>
      </c>
      <c r="AR350" s="25" t="s">
        <v>153</v>
      </c>
      <c r="AT350" s="25" t="s">
        <v>149</v>
      </c>
      <c r="AU350" s="25" t="s">
        <v>81</v>
      </c>
      <c r="AY350" s="25" t="s">
        <v>146</v>
      </c>
      <c r="BE350" s="214">
        <f>IF(N350="základní",J350,0)</f>
        <v>0</v>
      </c>
      <c r="BF350" s="214">
        <f>IF(N350="snížená",J350,0)</f>
        <v>0</v>
      </c>
      <c r="BG350" s="214">
        <f>IF(N350="zákl. přenesená",J350,0)</f>
        <v>0</v>
      </c>
      <c r="BH350" s="214">
        <f>IF(N350="sníž. přenesená",J350,0)</f>
        <v>0</v>
      </c>
      <c r="BI350" s="214">
        <f>IF(N350="nulová",J350,0)</f>
        <v>0</v>
      </c>
      <c r="BJ350" s="25" t="s">
        <v>79</v>
      </c>
      <c r="BK350" s="214">
        <f>ROUND(I350*H350,2)</f>
        <v>0</v>
      </c>
      <c r="BL350" s="25" t="s">
        <v>153</v>
      </c>
      <c r="BM350" s="25" t="s">
        <v>686</v>
      </c>
    </row>
    <row r="351" spans="2:65" s="12" customFormat="1" ht="13.5">
      <c r="B351" s="218"/>
      <c r="C351" s="219"/>
      <c r="D351" s="220" t="s">
        <v>160</v>
      </c>
      <c r="E351" s="221" t="s">
        <v>21</v>
      </c>
      <c r="F351" s="222" t="s">
        <v>644</v>
      </c>
      <c r="G351" s="219"/>
      <c r="H351" s="223" t="s">
        <v>21</v>
      </c>
      <c r="I351" s="224"/>
      <c r="J351" s="219"/>
      <c r="K351" s="219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160</v>
      </c>
      <c r="AU351" s="229" t="s">
        <v>81</v>
      </c>
      <c r="AV351" s="12" t="s">
        <v>79</v>
      </c>
      <c r="AW351" s="12" t="s">
        <v>35</v>
      </c>
      <c r="AX351" s="12" t="s">
        <v>72</v>
      </c>
      <c r="AY351" s="229" t="s">
        <v>146</v>
      </c>
    </row>
    <row r="352" spans="2:65" s="13" customFormat="1" ht="13.5">
      <c r="B352" s="230"/>
      <c r="C352" s="231"/>
      <c r="D352" s="220" t="s">
        <v>160</v>
      </c>
      <c r="E352" s="232" t="s">
        <v>21</v>
      </c>
      <c r="F352" s="233" t="s">
        <v>687</v>
      </c>
      <c r="G352" s="231"/>
      <c r="H352" s="234">
        <v>3774.12</v>
      </c>
      <c r="I352" s="235"/>
      <c r="J352" s="231"/>
      <c r="K352" s="231"/>
      <c r="L352" s="236"/>
      <c r="M352" s="237"/>
      <c r="N352" s="238"/>
      <c r="O352" s="238"/>
      <c r="P352" s="238"/>
      <c r="Q352" s="238"/>
      <c r="R352" s="238"/>
      <c r="S352" s="238"/>
      <c r="T352" s="239"/>
      <c r="AT352" s="240" t="s">
        <v>160</v>
      </c>
      <c r="AU352" s="240" t="s">
        <v>81</v>
      </c>
      <c r="AV352" s="13" t="s">
        <v>81</v>
      </c>
      <c r="AW352" s="13" t="s">
        <v>35</v>
      </c>
      <c r="AX352" s="13" t="s">
        <v>72</v>
      </c>
      <c r="AY352" s="240" t="s">
        <v>146</v>
      </c>
    </row>
    <row r="353" spans="2:65" s="14" customFormat="1" ht="13.5">
      <c r="B353" s="241"/>
      <c r="C353" s="242"/>
      <c r="D353" s="215" t="s">
        <v>160</v>
      </c>
      <c r="E353" s="243" t="s">
        <v>21</v>
      </c>
      <c r="F353" s="244" t="s">
        <v>171</v>
      </c>
      <c r="G353" s="242"/>
      <c r="H353" s="245">
        <v>3774.12</v>
      </c>
      <c r="I353" s="246"/>
      <c r="J353" s="242"/>
      <c r="K353" s="242"/>
      <c r="L353" s="247"/>
      <c r="M353" s="248"/>
      <c r="N353" s="249"/>
      <c r="O353" s="249"/>
      <c r="P353" s="249"/>
      <c r="Q353" s="249"/>
      <c r="R353" s="249"/>
      <c r="S353" s="249"/>
      <c r="T353" s="250"/>
      <c r="AT353" s="251" t="s">
        <v>160</v>
      </c>
      <c r="AU353" s="251" t="s">
        <v>81</v>
      </c>
      <c r="AV353" s="14" t="s">
        <v>153</v>
      </c>
      <c r="AW353" s="14" t="s">
        <v>35</v>
      </c>
      <c r="AX353" s="14" t="s">
        <v>79</v>
      </c>
      <c r="AY353" s="251" t="s">
        <v>146</v>
      </c>
    </row>
    <row r="354" spans="2:65" s="1" customFormat="1" ht="22.5" customHeight="1">
      <c r="B354" s="42"/>
      <c r="C354" s="203" t="s">
        <v>688</v>
      </c>
      <c r="D354" s="203" t="s">
        <v>149</v>
      </c>
      <c r="E354" s="204" t="s">
        <v>689</v>
      </c>
      <c r="F354" s="205" t="s">
        <v>690</v>
      </c>
      <c r="G354" s="206" t="s">
        <v>307</v>
      </c>
      <c r="H354" s="207">
        <v>3643.62</v>
      </c>
      <c r="I354" s="208"/>
      <c r="J354" s="209">
        <f>ROUND(I354*H354,2)</f>
        <v>0</v>
      </c>
      <c r="K354" s="205" t="s">
        <v>308</v>
      </c>
      <c r="L354" s="62"/>
      <c r="M354" s="210" t="s">
        <v>21</v>
      </c>
      <c r="N354" s="211" t="s">
        <v>43</v>
      </c>
      <c r="O354" s="43"/>
      <c r="P354" s="212">
        <f>O354*H354</f>
        <v>0</v>
      </c>
      <c r="Q354" s="212">
        <v>1.575E-2</v>
      </c>
      <c r="R354" s="212">
        <f>Q354*H354</f>
        <v>57.387014999999998</v>
      </c>
      <c r="S354" s="212">
        <v>0</v>
      </c>
      <c r="T354" s="213">
        <f>S354*H354</f>
        <v>0</v>
      </c>
      <c r="AR354" s="25" t="s">
        <v>153</v>
      </c>
      <c r="AT354" s="25" t="s">
        <v>149</v>
      </c>
      <c r="AU354" s="25" t="s">
        <v>81</v>
      </c>
      <c r="AY354" s="25" t="s">
        <v>146</v>
      </c>
      <c r="BE354" s="214">
        <f>IF(N354="základní",J354,0)</f>
        <v>0</v>
      </c>
      <c r="BF354" s="214">
        <f>IF(N354="snížená",J354,0)</f>
        <v>0</v>
      </c>
      <c r="BG354" s="214">
        <f>IF(N354="zákl. přenesená",J354,0)</f>
        <v>0</v>
      </c>
      <c r="BH354" s="214">
        <f>IF(N354="sníž. přenesená",J354,0)</f>
        <v>0</v>
      </c>
      <c r="BI354" s="214">
        <f>IF(N354="nulová",J354,0)</f>
        <v>0</v>
      </c>
      <c r="BJ354" s="25" t="s">
        <v>79</v>
      </c>
      <c r="BK354" s="214">
        <f>ROUND(I354*H354,2)</f>
        <v>0</v>
      </c>
      <c r="BL354" s="25" t="s">
        <v>153</v>
      </c>
      <c r="BM354" s="25" t="s">
        <v>691</v>
      </c>
    </row>
    <row r="355" spans="2:65" s="12" customFormat="1" ht="13.5">
      <c r="B355" s="218"/>
      <c r="C355" s="219"/>
      <c r="D355" s="220" t="s">
        <v>160</v>
      </c>
      <c r="E355" s="221" t="s">
        <v>21</v>
      </c>
      <c r="F355" s="222" t="s">
        <v>644</v>
      </c>
      <c r="G355" s="219"/>
      <c r="H355" s="223" t="s">
        <v>21</v>
      </c>
      <c r="I355" s="224"/>
      <c r="J355" s="219"/>
      <c r="K355" s="219"/>
      <c r="L355" s="225"/>
      <c r="M355" s="226"/>
      <c r="N355" s="227"/>
      <c r="O355" s="227"/>
      <c r="P355" s="227"/>
      <c r="Q355" s="227"/>
      <c r="R355" s="227"/>
      <c r="S355" s="227"/>
      <c r="T355" s="228"/>
      <c r="AT355" s="229" t="s">
        <v>160</v>
      </c>
      <c r="AU355" s="229" t="s">
        <v>81</v>
      </c>
      <c r="AV355" s="12" t="s">
        <v>79</v>
      </c>
      <c r="AW355" s="12" t="s">
        <v>35</v>
      </c>
      <c r="AX355" s="12" t="s">
        <v>72</v>
      </c>
      <c r="AY355" s="229" t="s">
        <v>146</v>
      </c>
    </row>
    <row r="356" spans="2:65" s="13" customFormat="1" ht="13.5">
      <c r="B356" s="230"/>
      <c r="C356" s="231"/>
      <c r="D356" s="220" t="s">
        <v>160</v>
      </c>
      <c r="E356" s="232" t="s">
        <v>21</v>
      </c>
      <c r="F356" s="233" t="s">
        <v>692</v>
      </c>
      <c r="G356" s="231"/>
      <c r="H356" s="234">
        <v>3643.62</v>
      </c>
      <c r="I356" s="235"/>
      <c r="J356" s="231"/>
      <c r="K356" s="231"/>
      <c r="L356" s="236"/>
      <c r="M356" s="237"/>
      <c r="N356" s="238"/>
      <c r="O356" s="238"/>
      <c r="P356" s="238"/>
      <c r="Q356" s="238"/>
      <c r="R356" s="238"/>
      <c r="S356" s="238"/>
      <c r="T356" s="239"/>
      <c r="AT356" s="240" t="s">
        <v>160</v>
      </c>
      <c r="AU356" s="240" t="s">
        <v>81</v>
      </c>
      <c r="AV356" s="13" t="s">
        <v>81</v>
      </c>
      <c r="AW356" s="13" t="s">
        <v>35</v>
      </c>
      <c r="AX356" s="13" t="s">
        <v>72</v>
      </c>
      <c r="AY356" s="240" t="s">
        <v>146</v>
      </c>
    </row>
    <row r="357" spans="2:65" s="14" customFormat="1" ht="13.5">
      <c r="B357" s="241"/>
      <c r="C357" s="242"/>
      <c r="D357" s="215" t="s">
        <v>160</v>
      </c>
      <c r="E357" s="243" t="s">
        <v>21</v>
      </c>
      <c r="F357" s="244" t="s">
        <v>171</v>
      </c>
      <c r="G357" s="242"/>
      <c r="H357" s="245">
        <v>3643.62</v>
      </c>
      <c r="I357" s="246"/>
      <c r="J357" s="242"/>
      <c r="K357" s="242"/>
      <c r="L357" s="247"/>
      <c r="M357" s="248"/>
      <c r="N357" s="249"/>
      <c r="O357" s="249"/>
      <c r="P357" s="249"/>
      <c r="Q357" s="249"/>
      <c r="R357" s="249"/>
      <c r="S357" s="249"/>
      <c r="T357" s="250"/>
      <c r="AT357" s="251" t="s">
        <v>160</v>
      </c>
      <c r="AU357" s="251" t="s">
        <v>81</v>
      </c>
      <c r="AV357" s="14" t="s">
        <v>153</v>
      </c>
      <c r="AW357" s="14" t="s">
        <v>35</v>
      </c>
      <c r="AX357" s="14" t="s">
        <v>79</v>
      </c>
      <c r="AY357" s="251" t="s">
        <v>146</v>
      </c>
    </row>
    <row r="358" spans="2:65" s="1" customFormat="1" ht="31.5" customHeight="1">
      <c r="B358" s="42"/>
      <c r="C358" s="203" t="s">
        <v>693</v>
      </c>
      <c r="D358" s="203" t="s">
        <v>149</v>
      </c>
      <c r="E358" s="204" t="s">
        <v>694</v>
      </c>
      <c r="F358" s="205" t="s">
        <v>695</v>
      </c>
      <c r="G358" s="206" t="s">
        <v>307</v>
      </c>
      <c r="H358" s="207">
        <v>7287.24</v>
      </c>
      <c r="I358" s="208"/>
      <c r="J358" s="209">
        <f>ROUND(I358*H358,2)</f>
        <v>0</v>
      </c>
      <c r="K358" s="205" t="s">
        <v>308</v>
      </c>
      <c r="L358" s="62"/>
      <c r="M358" s="210" t="s">
        <v>21</v>
      </c>
      <c r="N358" s="211" t="s">
        <v>43</v>
      </c>
      <c r="O358" s="43"/>
      <c r="P358" s="212">
        <f>O358*H358</f>
        <v>0</v>
      </c>
      <c r="Q358" s="212">
        <v>7.9000000000000008E-3</v>
      </c>
      <c r="R358" s="212">
        <f>Q358*H358</f>
        <v>57.569196000000005</v>
      </c>
      <c r="S358" s="212">
        <v>0</v>
      </c>
      <c r="T358" s="213">
        <f>S358*H358</f>
        <v>0</v>
      </c>
      <c r="AR358" s="25" t="s">
        <v>153</v>
      </c>
      <c r="AT358" s="25" t="s">
        <v>149</v>
      </c>
      <c r="AU358" s="25" t="s">
        <v>81</v>
      </c>
      <c r="AY358" s="25" t="s">
        <v>146</v>
      </c>
      <c r="BE358" s="214">
        <f>IF(N358="základní",J358,0)</f>
        <v>0</v>
      </c>
      <c r="BF358" s="214">
        <f>IF(N358="snížená",J358,0)</f>
        <v>0</v>
      </c>
      <c r="BG358" s="214">
        <f>IF(N358="zákl. přenesená",J358,0)</f>
        <v>0</v>
      </c>
      <c r="BH358" s="214">
        <f>IF(N358="sníž. přenesená",J358,0)</f>
        <v>0</v>
      </c>
      <c r="BI358" s="214">
        <f>IF(N358="nulová",J358,0)</f>
        <v>0</v>
      </c>
      <c r="BJ358" s="25" t="s">
        <v>79</v>
      </c>
      <c r="BK358" s="214">
        <f>ROUND(I358*H358,2)</f>
        <v>0</v>
      </c>
      <c r="BL358" s="25" t="s">
        <v>153</v>
      </c>
      <c r="BM358" s="25" t="s">
        <v>696</v>
      </c>
    </row>
    <row r="359" spans="2:65" s="13" customFormat="1" ht="13.5">
      <c r="B359" s="230"/>
      <c r="C359" s="231"/>
      <c r="D359" s="215" t="s">
        <v>160</v>
      </c>
      <c r="E359" s="231"/>
      <c r="F359" s="257" t="s">
        <v>697</v>
      </c>
      <c r="G359" s="231"/>
      <c r="H359" s="258">
        <v>7287.24</v>
      </c>
      <c r="I359" s="235"/>
      <c r="J359" s="231"/>
      <c r="K359" s="231"/>
      <c r="L359" s="236"/>
      <c r="M359" s="237"/>
      <c r="N359" s="238"/>
      <c r="O359" s="238"/>
      <c r="P359" s="238"/>
      <c r="Q359" s="238"/>
      <c r="R359" s="238"/>
      <c r="S359" s="238"/>
      <c r="T359" s="239"/>
      <c r="AT359" s="240" t="s">
        <v>160</v>
      </c>
      <c r="AU359" s="240" t="s">
        <v>81</v>
      </c>
      <c r="AV359" s="13" t="s">
        <v>81</v>
      </c>
      <c r="AW359" s="13" t="s">
        <v>6</v>
      </c>
      <c r="AX359" s="13" t="s">
        <v>79</v>
      </c>
      <c r="AY359" s="240" t="s">
        <v>146</v>
      </c>
    </row>
    <row r="360" spans="2:65" s="1" customFormat="1" ht="22.5" customHeight="1">
      <c r="B360" s="42"/>
      <c r="C360" s="203" t="s">
        <v>698</v>
      </c>
      <c r="D360" s="203" t="s">
        <v>149</v>
      </c>
      <c r="E360" s="204" t="s">
        <v>699</v>
      </c>
      <c r="F360" s="205" t="s">
        <v>700</v>
      </c>
      <c r="G360" s="206" t="s">
        <v>307</v>
      </c>
      <c r="H360" s="207">
        <v>55.5</v>
      </c>
      <c r="I360" s="208"/>
      <c r="J360" s="209">
        <f>ROUND(I360*H360,2)</f>
        <v>0</v>
      </c>
      <c r="K360" s="205" t="s">
        <v>308</v>
      </c>
      <c r="L360" s="62"/>
      <c r="M360" s="210" t="s">
        <v>21</v>
      </c>
      <c r="N360" s="211" t="s">
        <v>43</v>
      </c>
      <c r="O360" s="43"/>
      <c r="P360" s="212">
        <f>O360*H360</f>
        <v>0</v>
      </c>
      <c r="Q360" s="212">
        <v>5.1999999999999998E-3</v>
      </c>
      <c r="R360" s="212">
        <f>Q360*H360</f>
        <v>0.28859999999999997</v>
      </c>
      <c r="S360" s="212">
        <v>0</v>
      </c>
      <c r="T360" s="213">
        <f>S360*H360</f>
        <v>0</v>
      </c>
      <c r="AR360" s="25" t="s">
        <v>153</v>
      </c>
      <c r="AT360" s="25" t="s">
        <v>149</v>
      </c>
      <c r="AU360" s="25" t="s">
        <v>81</v>
      </c>
      <c r="AY360" s="25" t="s">
        <v>146</v>
      </c>
      <c r="BE360" s="214">
        <f>IF(N360="základní",J360,0)</f>
        <v>0</v>
      </c>
      <c r="BF360" s="214">
        <f>IF(N360="snížená",J360,0)</f>
        <v>0</v>
      </c>
      <c r="BG360" s="214">
        <f>IF(N360="zákl. přenesená",J360,0)</f>
        <v>0</v>
      </c>
      <c r="BH360" s="214">
        <f>IF(N360="sníž. přenesená",J360,0)</f>
        <v>0</v>
      </c>
      <c r="BI360" s="214">
        <f>IF(N360="nulová",J360,0)</f>
        <v>0</v>
      </c>
      <c r="BJ360" s="25" t="s">
        <v>79</v>
      </c>
      <c r="BK360" s="214">
        <f>ROUND(I360*H360,2)</f>
        <v>0</v>
      </c>
      <c r="BL360" s="25" t="s">
        <v>153</v>
      </c>
      <c r="BM360" s="25" t="s">
        <v>701</v>
      </c>
    </row>
    <row r="361" spans="2:65" s="1" customFormat="1" ht="22.5" customHeight="1">
      <c r="B361" s="42"/>
      <c r="C361" s="203" t="s">
        <v>702</v>
      </c>
      <c r="D361" s="203" t="s">
        <v>149</v>
      </c>
      <c r="E361" s="204" t="s">
        <v>703</v>
      </c>
      <c r="F361" s="205" t="s">
        <v>704</v>
      </c>
      <c r="G361" s="206" t="s">
        <v>307</v>
      </c>
      <c r="H361" s="207">
        <v>75</v>
      </c>
      <c r="I361" s="208"/>
      <c r="J361" s="209">
        <f>ROUND(I361*H361,2)</f>
        <v>0</v>
      </c>
      <c r="K361" s="205" t="s">
        <v>308</v>
      </c>
      <c r="L361" s="62"/>
      <c r="M361" s="210" t="s">
        <v>21</v>
      </c>
      <c r="N361" s="211" t="s">
        <v>43</v>
      </c>
      <c r="O361" s="43"/>
      <c r="P361" s="212">
        <f>O361*H361</f>
        <v>0</v>
      </c>
      <c r="Q361" s="212">
        <v>1.5699999999999999E-2</v>
      </c>
      <c r="R361" s="212">
        <f>Q361*H361</f>
        <v>1.1775</v>
      </c>
      <c r="S361" s="212">
        <v>0</v>
      </c>
      <c r="T361" s="213">
        <f>S361*H361</f>
        <v>0</v>
      </c>
      <c r="AR361" s="25" t="s">
        <v>153</v>
      </c>
      <c r="AT361" s="25" t="s">
        <v>149</v>
      </c>
      <c r="AU361" s="25" t="s">
        <v>81</v>
      </c>
      <c r="AY361" s="25" t="s">
        <v>146</v>
      </c>
      <c r="BE361" s="214">
        <f>IF(N361="základní",J361,0)</f>
        <v>0</v>
      </c>
      <c r="BF361" s="214">
        <f>IF(N361="snížená",J361,0)</f>
        <v>0</v>
      </c>
      <c r="BG361" s="214">
        <f>IF(N361="zákl. přenesená",J361,0)</f>
        <v>0</v>
      </c>
      <c r="BH361" s="214">
        <f>IF(N361="sníž. přenesená",J361,0)</f>
        <v>0</v>
      </c>
      <c r="BI361" s="214">
        <f>IF(N361="nulová",J361,0)</f>
        <v>0</v>
      </c>
      <c r="BJ361" s="25" t="s">
        <v>79</v>
      </c>
      <c r="BK361" s="214">
        <f>ROUND(I361*H361,2)</f>
        <v>0</v>
      </c>
      <c r="BL361" s="25" t="s">
        <v>153</v>
      </c>
      <c r="BM361" s="25" t="s">
        <v>705</v>
      </c>
    </row>
    <row r="362" spans="2:65" s="1" customFormat="1" ht="22.5" customHeight="1">
      <c r="B362" s="42"/>
      <c r="C362" s="203" t="s">
        <v>706</v>
      </c>
      <c r="D362" s="203" t="s">
        <v>149</v>
      </c>
      <c r="E362" s="204" t="s">
        <v>707</v>
      </c>
      <c r="F362" s="205" t="s">
        <v>708</v>
      </c>
      <c r="G362" s="206" t="s">
        <v>307</v>
      </c>
      <c r="H362" s="207">
        <v>188.70599999999999</v>
      </c>
      <c r="I362" s="208"/>
      <c r="J362" s="209">
        <f>ROUND(I362*H362,2)</f>
        <v>0</v>
      </c>
      <c r="K362" s="205" t="s">
        <v>21</v>
      </c>
      <c r="L362" s="62"/>
      <c r="M362" s="210" t="s">
        <v>21</v>
      </c>
      <c r="N362" s="211" t="s">
        <v>43</v>
      </c>
      <c r="O362" s="43"/>
      <c r="P362" s="212">
        <f>O362*H362</f>
        <v>0</v>
      </c>
      <c r="Q362" s="212">
        <v>0.10712000000000001</v>
      </c>
      <c r="R362" s="212">
        <f>Q362*H362</f>
        <v>20.214186720000001</v>
      </c>
      <c r="S362" s="212">
        <v>0</v>
      </c>
      <c r="T362" s="213">
        <f>S362*H362</f>
        <v>0</v>
      </c>
      <c r="AR362" s="25" t="s">
        <v>153</v>
      </c>
      <c r="AT362" s="25" t="s">
        <v>149</v>
      </c>
      <c r="AU362" s="25" t="s">
        <v>81</v>
      </c>
      <c r="AY362" s="25" t="s">
        <v>146</v>
      </c>
      <c r="BE362" s="214">
        <f>IF(N362="základní",J362,0)</f>
        <v>0</v>
      </c>
      <c r="BF362" s="214">
        <f>IF(N362="snížená",J362,0)</f>
        <v>0</v>
      </c>
      <c r="BG362" s="214">
        <f>IF(N362="zákl. přenesená",J362,0)</f>
        <v>0</v>
      </c>
      <c r="BH362" s="214">
        <f>IF(N362="sníž. přenesená",J362,0)</f>
        <v>0</v>
      </c>
      <c r="BI362" s="214">
        <f>IF(N362="nulová",J362,0)</f>
        <v>0</v>
      </c>
      <c r="BJ362" s="25" t="s">
        <v>79</v>
      </c>
      <c r="BK362" s="214">
        <f>ROUND(I362*H362,2)</f>
        <v>0</v>
      </c>
      <c r="BL362" s="25" t="s">
        <v>153</v>
      </c>
      <c r="BM362" s="25" t="s">
        <v>709</v>
      </c>
    </row>
    <row r="363" spans="2:65" s="12" customFormat="1" ht="13.5">
      <c r="B363" s="218"/>
      <c r="C363" s="219"/>
      <c r="D363" s="220" t="s">
        <v>160</v>
      </c>
      <c r="E363" s="221" t="s">
        <v>21</v>
      </c>
      <c r="F363" s="222" t="s">
        <v>644</v>
      </c>
      <c r="G363" s="219"/>
      <c r="H363" s="223" t="s">
        <v>21</v>
      </c>
      <c r="I363" s="224"/>
      <c r="J363" s="219"/>
      <c r="K363" s="219"/>
      <c r="L363" s="225"/>
      <c r="M363" s="226"/>
      <c r="N363" s="227"/>
      <c r="O363" s="227"/>
      <c r="P363" s="227"/>
      <c r="Q363" s="227"/>
      <c r="R363" s="227"/>
      <c r="S363" s="227"/>
      <c r="T363" s="228"/>
      <c r="AT363" s="229" t="s">
        <v>160</v>
      </c>
      <c r="AU363" s="229" t="s">
        <v>81</v>
      </c>
      <c r="AV363" s="12" t="s">
        <v>79</v>
      </c>
      <c r="AW363" s="12" t="s">
        <v>35</v>
      </c>
      <c r="AX363" s="12" t="s">
        <v>72</v>
      </c>
      <c r="AY363" s="229" t="s">
        <v>146</v>
      </c>
    </row>
    <row r="364" spans="2:65" s="13" customFormat="1" ht="13.5">
      <c r="B364" s="230"/>
      <c r="C364" s="231"/>
      <c r="D364" s="220" t="s">
        <v>160</v>
      </c>
      <c r="E364" s="232" t="s">
        <v>21</v>
      </c>
      <c r="F364" s="233" t="s">
        <v>710</v>
      </c>
      <c r="G364" s="231"/>
      <c r="H364" s="234">
        <v>188.70599999999999</v>
      </c>
      <c r="I364" s="235"/>
      <c r="J364" s="231"/>
      <c r="K364" s="231"/>
      <c r="L364" s="236"/>
      <c r="M364" s="237"/>
      <c r="N364" s="238"/>
      <c r="O364" s="238"/>
      <c r="P364" s="238"/>
      <c r="Q364" s="238"/>
      <c r="R364" s="238"/>
      <c r="S364" s="238"/>
      <c r="T364" s="239"/>
      <c r="AT364" s="240" t="s">
        <v>160</v>
      </c>
      <c r="AU364" s="240" t="s">
        <v>81</v>
      </c>
      <c r="AV364" s="13" t="s">
        <v>81</v>
      </c>
      <c r="AW364" s="13" t="s">
        <v>35</v>
      </c>
      <c r="AX364" s="13" t="s">
        <v>72</v>
      </c>
      <c r="AY364" s="240" t="s">
        <v>146</v>
      </c>
    </row>
    <row r="365" spans="2:65" s="14" customFormat="1" ht="13.5">
      <c r="B365" s="241"/>
      <c r="C365" s="242"/>
      <c r="D365" s="215" t="s">
        <v>160</v>
      </c>
      <c r="E365" s="243" t="s">
        <v>21</v>
      </c>
      <c r="F365" s="244" t="s">
        <v>171</v>
      </c>
      <c r="G365" s="242"/>
      <c r="H365" s="245">
        <v>188.70599999999999</v>
      </c>
      <c r="I365" s="246"/>
      <c r="J365" s="242"/>
      <c r="K365" s="242"/>
      <c r="L365" s="247"/>
      <c r="M365" s="248"/>
      <c r="N365" s="249"/>
      <c r="O365" s="249"/>
      <c r="P365" s="249"/>
      <c r="Q365" s="249"/>
      <c r="R365" s="249"/>
      <c r="S365" s="249"/>
      <c r="T365" s="250"/>
      <c r="AT365" s="251" t="s">
        <v>160</v>
      </c>
      <c r="AU365" s="251" t="s">
        <v>81</v>
      </c>
      <c r="AV365" s="14" t="s">
        <v>153</v>
      </c>
      <c r="AW365" s="14" t="s">
        <v>35</v>
      </c>
      <c r="AX365" s="14" t="s">
        <v>79</v>
      </c>
      <c r="AY365" s="251" t="s">
        <v>146</v>
      </c>
    </row>
    <row r="366" spans="2:65" s="1" customFormat="1" ht="22.5" customHeight="1">
      <c r="B366" s="42"/>
      <c r="C366" s="203" t="s">
        <v>711</v>
      </c>
      <c r="D366" s="203" t="s">
        <v>149</v>
      </c>
      <c r="E366" s="204" t="s">
        <v>712</v>
      </c>
      <c r="F366" s="205" t="s">
        <v>713</v>
      </c>
      <c r="G366" s="206" t="s">
        <v>307</v>
      </c>
      <c r="H366" s="207">
        <v>10</v>
      </c>
      <c r="I366" s="208"/>
      <c r="J366" s="209">
        <f>ROUND(I366*H366,2)</f>
        <v>0</v>
      </c>
      <c r="K366" s="205" t="s">
        <v>308</v>
      </c>
      <c r="L366" s="62"/>
      <c r="M366" s="210" t="s">
        <v>21</v>
      </c>
      <c r="N366" s="211" t="s">
        <v>43</v>
      </c>
      <c r="O366" s="43"/>
      <c r="P366" s="212">
        <f>O366*H366</f>
        <v>0</v>
      </c>
      <c r="Q366" s="212">
        <v>8.5000000000000006E-3</v>
      </c>
      <c r="R366" s="212">
        <f>Q366*H366</f>
        <v>8.5000000000000006E-2</v>
      </c>
      <c r="S366" s="212">
        <v>0</v>
      </c>
      <c r="T366" s="213">
        <f>S366*H366</f>
        <v>0</v>
      </c>
      <c r="AR366" s="25" t="s">
        <v>153</v>
      </c>
      <c r="AT366" s="25" t="s">
        <v>149</v>
      </c>
      <c r="AU366" s="25" t="s">
        <v>81</v>
      </c>
      <c r="AY366" s="25" t="s">
        <v>146</v>
      </c>
      <c r="BE366" s="214">
        <f>IF(N366="základní",J366,0)</f>
        <v>0</v>
      </c>
      <c r="BF366" s="214">
        <f>IF(N366="snížená",J366,0)</f>
        <v>0</v>
      </c>
      <c r="BG366" s="214">
        <f>IF(N366="zákl. přenesená",J366,0)</f>
        <v>0</v>
      </c>
      <c r="BH366" s="214">
        <f>IF(N366="sníž. přenesená",J366,0)</f>
        <v>0</v>
      </c>
      <c r="BI366" s="214">
        <f>IF(N366="nulová",J366,0)</f>
        <v>0</v>
      </c>
      <c r="BJ366" s="25" t="s">
        <v>79</v>
      </c>
      <c r="BK366" s="214">
        <f>ROUND(I366*H366,2)</f>
        <v>0</v>
      </c>
      <c r="BL366" s="25" t="s">
        <v>153</v>
      </c>
      <c r="BM366" s="25" t="s">
        <v>714</v>
      </c>
    </row>
    <row r="367" spans="2:65" s="12" customFormat="1" ht="13.5">
      <c r="B367" s="218"/>
      <c r="C367" s="219"/>
      <c r="D367" s="220" t="s">
        <v>160</v>
      </c>
      <c r="E367" s="221" t="s">
        <v>21</v>
      </c>
      <c r="F367" s="222" t="s">
        <v>644</v>
      </c>
      <c r="G367" s="219"/>
      <c r="H367" s="223" t="s">
        <v>21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160</v>
      </c>
      <c r="AU367" s="229" t="s">
        <v>81</v>
      </c>
      <c r="AV367" s="12" t="s">
        <v>79</v>
      </c>
      <c r="AW367" s="12" t="s">
        <v>35</v>
      </c>
      <c r="AX367" s="12" t="s">
        <v>72</v>
      </c>
      <c r="AY367" s="229" t="s">
        <v>146</v>
      </c>
    </row>
    <row r="368" spans="2:65" s="13" customFormat="1" ht="13.5">
      <c r="B368" s="230"/>
      <c r="C368" s="231"/>
      <c r="D368" s="220" t="s">
        <v>160</v>
      </c>
      <c r="E368" s="232" t="s">
        <v>21</v>
      </c>
      <c r="F368" s="233" t="s">
        <v>715</v>
      </c>
      <c r="G368" s="231"/>
      <c r="H368" s="234">
        <v>10</v>
      </c>
      <c r="I368" s="235"/>
      <c r="J368" s="231"/>
      <c r="K368" s="231"/>
      <c r="L368" s="236"/>
      <c r="M368" s="237"/>
      <c r="N368" s="238"/>
      <c r="O368" s="238"/>
      <c r="P368" s="238"/>
      <c r="Q368" s="238"/>
      <c r="R368" s="238"/>
      <c r="S368" s="238"/>
      <c r="T368" s="239"/>
      <c r="AT368" s="240" t="s">
        <v>160</v>
      </c>
      <c r="AU368" s="240" t="s">
        <v>81</v>
      </c>
      <c r="AV368" s="13" t="s">
        <v>81</v>
      </c>
      <c r="AW368" s="13" t="s">
        <v>35</v>
      </c>
      <c r="AX368" s="13" t="s">
        <v>72</v>
      </c>
      <c r="AY368" s="240" t="s">
        <v>146</v>
      </c>
    </row>
    <row r="369" spans="2:65" s="14" customFormat="1" ht="13.5">
      <c r="B369" s="241"/>
      <c r="C369" s="242"/>
      <c r="D369" s="215" t="s">
        <v>160</v>
      </c>
      <c r="E369" s="243" t="s">
        <v>21</v>
      </c>
      <c r="F369" s="244" t="s">
        <v>171</v>
      </c>
      <c r="G369" s="242"/>
      <c r="H369" s="245">
        <v>10</v>
      </c>
      <c r="I369" s="246"/>
      <c r="J369" s="242"/>
      <c r="K369" s="242"/>
      <c r="L369" s="247"/>
      <c r="M369" s="248"/>
      <c r="N369" s="249"/>
      <c r="O369" s="249"/>
      <c r="P369" s="249"/>
      <c r="Q369" s="249"/>
      <c r="R369" s="249"/>
      <c r="S369" s="249"/>
      <c r="T369" s="250"/>
      <c r="AT369" s="251" t="s">
        <v>160</v>
      </c>
      <c r="AU369" s="251" t="s">
        <v>81</v>
      </c>
      <c r="AV369" s="14" t="s">
        <v>153</v>
      </c>
      <c r="AW369" s="14" t="s">
        <v>35</v>
      </c>
      <c r="AX369" s="14" t="s">
        <v>79</v>
      </c>
      <c r="AY369" s="251" t="s">
        <v>146</v>
      </c>
    </row>
    <row r="370" spans="2:65" s="1" customFormat="1" ht="22.5" customHeight="1">
      <c r="B370" s="42"/>
      <c r="C370" s="259" t="s">
        <v>716</v>
      </c>
      <c r="D370" s="259" t="s">
        <v>365</v>
      </c>
      <c r="E370" s="260" t="s">
        <v>717</v>
      </c>
      <c r="F370" s="261" t="s">
        <v>718</v>
      </c>
      <c r="G370" s="262" t="s">
        <v>307</v>
      </c>
      <c r="H370" s="263">
        <v>11</v>
      </c>
      <c r="I370" s="264"/>
      <c r="J370" s="265">
        <f>ROUND(I370*H370,2)</f>
        <v>0</v>
      </c>
      <c r="K370" s="261" t="s">
        <v>308</v>
      </c>
      <c r="L370" s="266"/>
      <c r="M370" s="267" t="s">
        <v>21</v>
      </c>
      <c r="N370" s="268" t="s">
        <v>43</v>
      </c>
      <c r="O370" s="43"/>
      <c r="P370" s="212">
        <f>O370*H370</f>
        <v>0</v>
      </c>
      <c r="Q370" s="212">
        <v>2.3800000000000002E-3</v>
      </c>
      <c r="R370" s="212">
        <f>Q370*H370</f>
        <v>2.6180000000000002E-2</v>
      </c>
      <c r="S370" s="212">
        <v>0</v>
      </c>
      <c r="T370" s="213">
        <f>S370*H370</f>
        <v>0</v>
      </c>
      <c r="AR370" s="25" t="s">
        <v>195</v>
      </c>
      <c r="AT370" s="25" t="s">
        <v>365</v>
      </c>
      <c r="AU370" s="25" t="s">
        <v>81</v>
      </c>
      <c r="AY370" s="25" t="s">
        <v>146</v>
      </c>
      <c r="BE370" s="214">
        <f>IF(N370="základní",J370,0)</f>
        <v>0</v>
      </c>
      <c r="BF370" s="214">
        <f>IF(N370="snížená",J370,0)</f>
        <v>0</v>
      </c>
      <c r="BG370" s="214">
        <f>IF(N370="zákl. přenesená",J370,0)</f>
        <v>0</v>
      </c>
      <c r="BH370" s="214">
        <f>IF(N370="sníž. přenesená",J370,0)</f>
        <v>0</v>
      </c>
      <c r="BI370" s="214">
        <f>IF(N370="nulová",J370,0)</f>
        <v>0</v>
      </c>
      <c r="BJ370" s="25" t="s">
        <v>79</v>
      </c>
      <c r="BK370" s="214">
        <f>ROUND(I370*H370,2)</f>
        <v>0</v>
      </c>
      <c r="BL370" s="25" t="s">
        <v>153</v>
      </c>
      <c r="BM370" s="25" t="s">
        <v>719</v>
      </c>
    </row>
    <row r="371" spans="2:65" s="1" customFormat="1" ht="27">
      <c r="B371" s="42"/>
      <c r="C371" s="64"/>
      <c r="D371" s="220" t="s">
        <v>155</v>
      </c>
      <c r="E371" s="64"/>
      <c r="F371" s="252" t="s">
        <v>720</v>
      </c>
      <c r="G371" s="64"/>
      <c r="H371" s="64"/>
      <c r="I371" s="173"/>
      <c r="J371" s="64"/>
      <c r="K371" s="64"/>
      <c r="L371" s="62"/>
      <c r="M371" s="217"/>
      <c r="N371" s="43"/>
      <c r="O371" s="43"/>
      <c r="P371" s="43"/>
      <c r="Q371" s="43"/>
      <c r="R371" s="43"/>
      <c r="S371" s="43"/>
      <c r="T371" s="79"/>
      <c r="AT371" s="25" t="s">
        <v>155</v>
      </c>
      <c r="AU371" s="25" t="s">
        <v>81</v>
      </c>
    </row>
    <row r="372" spans="2:65" s="13" customFormat="1" ht="13.5">
      <c r="B372" s="230"/>
      <c r="C372" s="231"/>
      <c r="D372" s="215" t="s">
        <v>160</v>
      </c>
      <c r="E372" s="231"/>
      <c r="F372" s="257" t="s">
        <v>721</v>
      </c>
      <c r="G372" s="231"/>
      <c r="H372" s="258">
        <v>11</v>
      </c>
      <c r="I372" s="235"/>
      <c r="J372" s="231"/>
      <c r="K372" s="231"/>
      <c r="L372" s="236"/>
      <c r="M372" s="237"/>
      <c r="N372" s="238"/>
      <c r="O372" s="238"/>
      <c r="P372" s="238"/>
      <c r="Q372" s="238"/>
      <c r="R372" s="238"/>
      <c r="S372" s="238"/>
      <c r="T372" s="239"/>
      <c r="AT372" s="240" t="s">
        <v>160</v>
      </c>
      <c r="AU372" s="240" t="s">
        <v>81</v>
      </c>
      <c r="AV372" s="13" t="s">
        <v>81</v>
      </c>
      <c r="AW372" s="13" t="s">
        <v>6</v>
      </c>
      <c r="AX372" s="13" t="s">
        <v>79</v>
      </c>
      <c r="AY372" s="240" t="s">
        <v>146</v>
      </c>
    </row>
    <row r="373" spans="2:65" s="1" customFormat="1" ht="22.5" customHeight="1">
      <c r="B373" s="42"/>
      <c r="C373" s="203" t="s">
        <v>722</v>
      </c>
      <c r="D373" s="203" t="s">
        <v>149</v>
      </c>
      <c r="E373" s="204" t="s">
        <v>723</v>
      </c>
      <c r="F373" s="205" t="s">
        <v>724</v>
      </c>
      <c r="G373" s="206" t="s">
        <v>307</v>
      </c>
      <c r="H373" s="207">
        <v>10</v>
      </c>
      <c r="I373" s="208"/>
      <c r="J373" s="209">
        <f>ROUND(I373*H373,2)</f>
        <v>0</v>
      </c>
      <c r="K373" s="205" t="s">
        <v>308</v>
      </c>
      <c r="L373" s="62"/>
      <c r="M373" s="210" t="s">
        <v>21</v>
      </c>
      <c r="N373" s="211" t="s">
        <v>43</v>
      </c>
      <c r="O373" s="43"/>
      <c r="P373" s="212">
        <f>O373*H373</f>
        <v>0</v>
      </c>
      <c r="Q373" s="212">
        <v>3.15E-2</v>
      </c>
      <c r="R373" s="212">
        <f>Q373*H373</f>
        <v>0.315</v>
      </c>
      <c r="S373" s="212">
        <v>0</v>
      </c>
      <c r="T373" s="213">
        <f>S373*H373</f>
        <v>0</v>
      </c>
      <c r="AR373" s="25" t="s">
        <v>153</v>
      </c>
      <c r="AT373" s="25" t="s">
        <v>149</v>
      </c>
      <c r="AU373" s="25" t="s">
        <v>81</v>
      </c>
      <c r="AY373" s="25" t="s">
        <v>146</v>
      </c>
      <c r="BE373" s="214">
        <f>IF(N373="základní",J373,0)</f>
        <v>0</v>
      </c>
      <c r="BF373" s="214">
        <f>IF(N373="snížená",J373,0)</f>
        <v>0</v>
      </c>
      <c r="BG373" s="214">
        <f>IF(N373="zákl. přenesená",J373,0)</f>
        <v>0</v>
      </c>
      <c r="BH373" s="214">
        <f>IF(N373="sníž. přenesená",J373,0)</f>
        <v>0</v>
      </c>
      <c r="BI373" s="214">
        <f>IF(N373="nulová",J373,0)</f>
        <v>0</v>
      </c>
      <c r="BJ373" s="25" t="s">
        <v>79</v>
      </c>
      <c r="BK373" s="214">
        <f>ROUND(I373*H373,2)</f>
        <v>0</v>
      </c>
      <c r="BL373" s="25" t="s">
        <v>153</v>
      </c>
      <c r="BM373" s="25" t="s">
        <v>725</v>
      </c>
    </row>
    <row r="374" spans="2:65" s="12" customFormat="1" ht="13.5">
      <c r="B374" s="218"/>
      <c r="C374" s="219"/>
      <c r="D374" s="220" t="s">
        <v>160</v>
      </c>
      <c r="E374" s="221" t="s">
        <v>21</v>
      </c>
      <c r="F374" s="222" t="s">
        <v>644</v>
      </c>
      <c r="G374" s="219"/>
      <c r="H374" s="223" t="s">
        <v>21</v>
      </c>
      <c r="I374" s="224"/>
      <c r="J374" s="219"/>
      <c r="K374" s="219"/>
      <c r="L374" s="225"/>
      <c r="M374" s="226"/>
      <c r="N374" s="227"/>
      <c r="O374" s="227"/>
      <c r="P374" s="227"/>
      <c r="Q374" s="227"/>
      <c r="R374" s="227"/>
      <c r="S374" s="227"/>
      <c r="T374" s="228"/>
      <c r="AT374" s="229" t="s">
        <v>160</v>
      </c>
      <c r="AU374" s="229" t="s">
        <v>81</v>
      </c>
      <c r="AV374" s="12" t="s">
        <v>79</v>
      </c>
      <c r="AW374" s="12" t="s">
        <v>35</v>
      </c>
      <c r="AX374" s="12" t="s">
        <v>72</v>
      </c>
      <c r="AY374" s="229" t="s">
        <v>146</v>
      </c>
    </row>
    <row r="375" spans="2:65" s="13" customFormat="1" ht="13.5">
      <c r="B375" s="230"/>
      <c r="C375" s="231"/>
      <c r="D375" s="220" t="s">
        <v>160</v>
      </c>
      <c r="E375" s="232" t="s">
        <v>21</v>
      </c>
      <c r="F375" s="233" t="s">
        <v>726</v>
      </c>
      <c r="G375" s="231"/>
      <c r="H375" s="234">
        <v>10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AT375" s="240" t="s">
        <v>160</v>
      </c>
      <c r="AU375" s="240" t="s">
        <v>81</v>
      </c>
      <c r="AV375" s="13" t="s">
        <v>81</v>
      </c>
      <c r="AW375" s="13" t="s">
        <v>35</v>
      </c>
      <c r="AX375" s="13" t="s">
        <v>72</v>
      </c>
      <c r="AY375" s="240" t="s">
        <v>146</v>
      </c>
    </row>
    <row r="376" spans="2:65" s="14" customFormat="1" ht="13.5">
      <c r="B376" s="241"/>
      <c r="C376" s="242"/>
      <c r="D376" s="215" t="s">
        <v>160</v>
      </c>
      <c r="E376" s="243" t="s">
        <v>21</v>
      </c>
      <c r="F376" s="244" t="s">
        <v>171</v>
      </c>
      <c r="G376" s="242"/>
      <c r="H376" s="245">
        <v>10</v>
      </c>
      <c r="I376" s="246"/>
      <c r="J376" s="242"/>
      <c r="K376" s="242"/>
      <c r="L376" s="247"/>
      <c r="M376" s="248"/>
      <c r="N376" s="249"/>
      <c r="O376" s="249"/>
      <c r="P376" s="249"/>
      <c r="Q376" s="249"/>
      <c r="R376" s="249"/>
      <c r="S376" s="249"/>
      <c r="T376" s="250"/>
      <c r="AT376" s="251" t="s">
        <v>160</v>
      </c>
      <c r="AU376" s="251" t="s">
        <v>81</v>
      </c>
      <c r="AV376" s="14" t="s">
        <v>153</v>
      </c>
      <c r="AW376" s="14" t="s">
        <v>35</v>
      </c>
      <c r="AX376" s="14" t="s">
        <v>79</v>
      </c>
      <c r="AY376" s="251" t="s">
        <v>146</v>
      </c>
    </row>
    <row r="377" spans="2:65" s="1" customFormat="1" ht="22.5" customHeight="1">
      <c r="B377" s="42"/>
      <c r="C377" s="203" t="s">
        <v>727</v>
      </c>
      <c r="D377" s="203" t="s">
        <v>149</v>
      </c>
      <c r="E377" s="204" t="s">
        <v>728</v>
      </c>
      <c r="F377" s="205" t="s">
        <v>729</v>
      </c>
      <c r="G377" s="206" t="s">
        <v>307</v>
      </c>
      <c r="H377" s="207">
        <v>10</v>
      </c>
      <c r="I377" s="208"/>
      <c r="J377" s="209">
        <f>ROUND(I377*H377,2)</f>
        <v>0</v>
      </c>
      <c r="K377" s="205" t="s">
        <v>308</v>
      </c>
      <c r="L377" s="62"/>
      <c r="M377" s="210" t="s">
        <v>21</v>
      </c>
      <c r="N377" s="211" t="s">
        <v>43</v>
      </c>
      <c r="O377" s="43"/>
      <c r="P377" s="212">
        <f>O377*H377</f>
        <v>0</v>
      </c>
      <c r="Q377" s="212">
        <v>3.48E-3</v>
      </c>
      <c r="R377" s="212">
        <f>Q377*H377</f>
        <v>3.4799999999999998E-2</v>
      </c>
      <c r="S377" s="212">
        <v>0</v>
      </c>
      <c r="T377" s="213">
        <f>S377*H377</f>
        <v>0</v>
      </c>
      <c r="AR377" s="25" t="s">
        <v>153</v>
      </c>
      <c r="AT377" s="25" t="s">
        <v>149</v>
      </c>
      <c r="AU377" s="25" t="s">
        <v>81</v>
      </c>
      <c r="AY377" s="25" t="s">
        <v>146</v>
      </c>
      <c r="BE377" s="214">
        <f>IF(N377="základní",J377,0)</f>
        <v>0</v>
      </c>
      <c r="BF377" s="214">
        <f>IF(N377="snížená",J377,0)</f>
        <v>0</v>
      </c>
      <c r="BG377" s="214">
        <f>IF(N377="zákl. přenesená",J377,0)</f>
        <v>0</v>
      </c>
      <c r="BH377" s="214">
        <f>IF(N377="sníž. přenesená",J377,0)</f>
        <v>0</v>
      </c>
      <c r="BI377" s="214">
        <f>IF(N377="nulová",J377,0)</f>
        <v>0</v>
      </c>
      <c r="BJ377" s="25" t="s">
        <v>79</v>
      </c>
      <c r="BK377" s="214">
        <f>ROUND(I377*H377,2)</f>
        <v>0</v>
      </c>
      <c r="BL377" s="25" t="s">
        <v>153</v>
      </c>
      <c r="BM377" s="25" t="s">
        <v>730</v>
      </c>
    </row>
    <row r="378" spans="2:65" s="1" customFormat="1" ht="22.5" customHeight="1">
      <c r="B378" s="42"/>
      <c r="C378" s="203" t="s">
        <v>731</v>
      </c>
      <c r="D378" s="203" t="s">
        <v>149</v>
      </c>
      <c r="E378" s="204" t="s">
        <v>732</v>
      </c>
      <c r="F378" s="205" t="s">
        <v>733</v>
      </c>
      <c r="G378" s="206" t="s">
        <v>307</v>
      </c>
      <c r="H378" s="207">
        <v>3.4089999999999998</v>
      </c>
      <c r="I378" s="208"/>
      <c r="J378" s="209">
        <f>ROUND(I378*H378,2)</f>
        <v>0</v>
      </c>
      <c r="K378" s="205" t="s">
        <v>21</v>
      </c>
      <c r="L378" s="62"/>
      <c r="M378" s="210" t="s">
        <v>21</v>
      </c>
      <c r="N378" s="211" t="s">
        <v>43</v>
      </c>
      <c r="O378" s="43"/>
      <c r="P378" s="212">
        <f>O378*H378</f>
        <v>0</v>
      </c>
      <c r="Q378" s="212">
        <v>0</v>
      </c>
      <c r="R378" s="212">
        <f>Q378*H378</f>
        <v>0</v>
      </c>
      <c r="S378" s="212">
        <v>0</v>
      </c>
      <c r="T378" s="213">
        <f>S378*H378</f>
        <v>0</v>
      </c>
      <c r="AR378" s="25" t="s">
        <v>153</v>
      </c>
      <c r="AT378" s="25" t="s">
        <v>149</v>
      </c>
      <c r="AU378" s="25" t="s">
        <v>81</v>
      </c>
      <c r="AY378" s="25" t="s">
        <v>146</v>
      </c>
      <c r="BE378" s="214">
        <f>IF(N378="základní",J378,0)</f>
        <v>0</v>
      </c>
      <c r="BF378" s="214">
        <f>IF(N378="snížená",J378,0)</f>
        <v>0</v>
      </c>
      <c r="BG378" s="214">
        <f>IF(N378="zákl. přenesená",J378,0)</f>
        <v>0</v>
      </c>
      <c r="BH378" s="214">
        <f>IF(N378="sníž. přenesená",J378,0)</f>
        <v>0</v>
      </c>
      <c r="BI378" s="214">
        <f>IF(N378="nulová",J378,0)</f>
        <v>0</v>
      </c>
      <c r="BJ378" s="25" t="s">
        <v>79</v>
      </c>
      <c r="BK378" s="214">
        <f>ROUND(I378*H378,2)</f>
        <v>0</v>
      </c>
      <c r="BL378" s="25" t="s">
        <v>153</v>
      </c>
      <c r="BM378" s="25" t="s">
        <v>734</v>
      </c>
    </row>
    <row r="379" spans="2:65" s="1" customFormat="1" ht="27">
      <c r="B379" s="42"/>
      <c r="C379" s="64"/>
      <c r="D379" s="220" t="s">
        <v>155</v>
      </c>
      <c r="E379" s="64"/>
      <c r="F379" s="252" t="s">
        <v>735</v>
      </c>
      <c r="G379" s="64"/>
      <c r="H379" s="64"/>
      <c r="I379" s="173"/>
      <c r="J379" s="64"/>
      <c r="K379" s="64"/>
      <c r="L379" s="62"/>
      <c r="M379" s="217"/>
      <c r="N379" s="43"/>
      <c r="O379" s="43"/>
      <c r="P379" s="43"/>
      <c r="Q379" s="43"/>
      <c r="R379" s="43"/>
      <c r="S379" s="43"/>
      <c r="T379" s="79"/>
      <c r="AT379" s="25" t="s">
        <v>155</v>
      </c>
      <c r="AU379" s="25" t="s">
        <v>81</v>
      </c>
    </row>
    <row r="380" spans="2:65" s="12" customFormat="1" ht="13.5">
      <c r="B380" s="218"/>
      <c r="C380" s="219"/>
      <c r="D380" s="220" t="s">
        <v>160</v>
      </c>
      <c r="E380" s="221" t="s">
        <v>21</v>
      </c>
      <c r="F380" s="222" t="s">
        <v>736</v>
      </c>
      <c r="G380" s="219"/>
      <c r="H380" s="223" t="s">
        <v>21</v>
      </c>
      <c r="I380" s="224"/>
      <c r="J380" s="219"/>
      <c r="K380" s="219"/>
      <c r="L380" s="225"/>
      <c r="M380" s="226"/>
      <c r="N380" s="227"/>
      <c r="O380" s="227"/>
      <c r="P380" s="227"/>
      <c r="Q380" s="227"/>
      <c r="R380" s="227"/>
      <c r="S380" s="227"/>
      <c r="T380" s="228"/>
      <c r="AT380" s="229" t="s">
        <v>160</v>
      </c>
      <c r="AU380" s="229" t="s">
        <v>81</v>
      </c>
      <c r="AV380" s="12" t="s">
        <v>79</v>
      </c>
      <c r="AW380" s="12" t="s">
        <v>35</v>
      </c>
      <c r="AX380" s="12" t="s">
        <v>72</v>
      </c>
      <c r="AY380" s="229" t="s">
        <v>146</v>
      </c>
    </row>
    <row r="381" spans="2:65" s="12" customFormat="1" ht="27">
      <c r="B381" s="218"/>
      <c r="C381" s="219"/>
      <c r="D381" s="220" t="s">
        <v>160</v>
      </c>
      <c r="E381" s="221" t="s">
        <v>21</v>
      </c>
      <c r="F381" s="222" t="s">
        <v>737</v>
      </c>
      <c r="G381" s="219"/>
      <c r="H381" s="223" t="s">
        <v>21</v>
      </c>
      <c r="I381" s="224"/>
      <c r="J381" s="219"/>
      <c r="K381" s="219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160</v>
      </c>
      <c r="AU381" s="229" t="s">
        <v>81</v>
      </c>
      <c r="AV381" s="12" t="s">
        <v>79</v>
      </c>
      <c r="AW381" s="12" t="s">
        <v>35</v>
      </c>
      <c r="AX381" s="12" t="s">
        <v>72</v>
      </c>
      <c r="AY381" s="229" t="s">
        <v>146</v>
      </c>
    </row>
    <row r="382" spans="2:65" s="12" customFormat="1" ht="13.5">
      <c r="B382" s="218"/>
      <c r="C382" s="219"/>
      <c r="D382" s="220" t="s">
        <v>160</v>
      </c>
      <c r="E382" s="221" t="s">
        <v>21</v>
      </c>
      <c r="F382" s="222" t="s">
        <v>738</v>
      </c>
      <c r="G382" s="219"/>
      <c r="H382" s="223" t="s">
        <v>21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160</v>
      </c>
      <c r="AU382" s="229" t="s">
        <v>81</v>
      </c>
      <c r="AV382" s="12" t="s">
        <v>79</v>
      </c>
      <c r="AW382" s="12" t="s">
        <v>35</v>
      </c>
      <c r="AX382" s="12" t="s">
        <v>72</v>
      </c>
      <c r="AY382" s="229" t="s">
        <v>146</v>
      </c>
    </row>
    <row r="383" spans="2:65" s="12" customFormat="1" ht="13.5">
      <c r="B383" s="218"/>
      <c r="C383" s="219"/>
      <c r="D383" s="220" t="s">
        <v>160</v>
      </c>
      <c r="E383" s="221" t="s">
        <v>21</v>
      </c>
      <c r="F383" s="222" t="s">
        <v>739</v>
      </c>
      <c r="G383" s="219"/>
      <c r="H383" s="223" t="s">
        <v>21</v>
      </c>
      <c r="I383" s="224"/>
      <c r="J383" s="219"/>
      <c r="K383" s="219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160</v>
      </c>
      <c r="AU383" s="229" t="s">
        <v>81</v>
      </c>
      <c r="AV383" s="12" t="s">
        <v>79</v>
      </c>
      <c r="AW383" s="12" t="s">
        <v>35</v>
      </c>
      <c r="AX383" s="12" t="s">
        <v>72</v>
      </c>
      <c r="AY383" s="229" t="s">
        <v>146</v>
      </c>
    </row>
    <row r="384" spans="2:65" s="13" customFormat="1" ht="13.5">
      <c r="B384" s="230"/>
      <c r="C384" s="231"/>
      <c r="D384" s="220" t="s">
        <v>160</v>
      </c>
      <c r="E384" s="232" t="s">
        <v>21</v>
      </c>
      <c r="F384" s="233" t="s">
        <v>740</v>
      </c>
      <c r="G384" s="231"/>
      <c r="H384" s="234">
        <v>3.4089999999999998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AT384" s="240" t="s">
        <v>160</v>
      </c>
      <c r="AU384" s="240" t="s">
        <v>81</v>
      </c>
      <c r="AV384" s="13" t="s">
        <v>81</v>
      </c>
      <c r="AW384" s="13" t="s">
        <v>35</v>
      </c>
      <c r="AX384" s="13" t="s">
        <v>72</v>
      </c>
      <c r="AY384" s="240" t="s">
        <v>146</v>
      </c>
    </row>
    <row r="385" spans="2:65" s="14" customFormat="1" ht="13.5">
      <c r="B385" s="241"/>
      <c r="C385" s="242"/>
      <c r="D385" s="215" t="s">
        <v>160</v>
      </c>
      <c r="E385" s="243" t="s">
        <v>21</v>
      </c>
      <c r="F385" s="244" t="s">
        <v>171</v>
      </c>
      <c r="G385" s="242"/>
      <c r="H385" s="245">
        <v>3.4089999999999998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AT385" s="251" t="s">
        <v>160</v>
      </c>
      <c r="AU385" s="251" t="s">
        <v>81</v>
      </c>
      <c r="AV385" s="14" t="s">
        <v>153</v>
      </c>
      <c r="AW385" s="14" t="s">
        <v>35</v>
      </c>
      <c r="AX385" s="14" t="s">
        <v>79</v>
      </c>
      <c r="AY385" s="251" t="s">
        <v>146</v>
      </c>
    </row>
    <row r="386" spans="2:65" s="1" customFormat="1" ht="22.5" customHeight="1">
      <c r="B386" s="42"/>
      <c r="C386" s="203" t="s">
        <v>741</v>
      </c>
      <c r="D386" s="203" t="s">
        <v>149</v>
      </c>
      <c r="E386" s="204" t="s">
        <v>742</v>
      </c>
      <c r="F386" s="205" t="s">
        <v>743</v>
      </c>
      <c r="G386" s="206" t="s">
        <v>329</v>
      </c>
      <c r="H386" s="207">
        <v>3.9809999999999999</v>
      </c>
      <c r="I386" s="208"/>
      <c r="J386" s="209">
        <f>ROUND(I386*H386,2)</f>
        <v>0</v>
      </c>
      <c r="K386" s="205" t="s">
        <v>308</v>
      </c>
      <c r="L386" s="62"/>
      <c r="M386" s="210" t="s">
        <v>21</v>
      </c>
      <c r="N386" s="211" t="s">
        <v>43</v>
      </c>
      <c r="O386" s="43"/>
      <c r="P386" s="212">
        <f>O386*H386</f>
        <v>0</v>
      </c>
      <c r="Q386" s="212">
        <v>2.45329</v>
      </c>
      <c r="R386" s="212">
        <f>Q386*H386</f>
        <v>9.7665474899999989</v>
      </c>
      <c r="S386" s="212">
        <v>0</v>
      </c>
      <c r="T386" s="213">
        <f>S386*H386</f>
        <v>0</v>
      </c>
      <c r="AR386" s="25" t="s">
        <v>153</v>
      </c>
      <c r="AT386" s="25" t="s">
        <v>149</v>
      </c>
      <c r="AU386" s="25" t="s">
        <v>81</v>
      </c>
      <c r="AY386" s="25" t="s">
        <v>146</v>
      </c>
      <c r="BE386" s="214">
        <f>IF(N386="základní",J386,0)</f>
        <v>0</v>
      </c>
      <c r="BF386" s="214">
        <f>IF(N386="snížená",J386,0)</f>
        <v>0</v>
      </c>
      <c r="BG386" s="214">
        <f>IF(N386="zákl. přenesená",J386,0)</f>
        <v>0</v>
      </c>
      <c r="BH386" s="214">
        <f>IF(N386="sníž. přenesená",J386,0)</f>
        <v>0</v>
      </c>
      <c r="BI386" s="214">
        <f>IF(N386="nulová",J386,0)</f>
        <v>0</v>
      </c>
      <c r="BJ386" s="25" t="s">
        <v>79</v>
      </c>
      <c r="BK386" s="214">
        <f>ROUND(I386*H386,2)</f>
        <v>0</v>
      </c>
      <c r="BL386" s="25" t="s">
        <v>153</v>
      </c>
      <c r="BM386" s="25" t="s">
        <v>744</v>
      </c>
    </row>
    <row r="387" spans="2:65" s="12" customFormat="1" ht="13.5">
      <c r="B387" s="218"/>
      <c r="C387" s="219"/>
      <c r="D387" s="220" t="s">
        <v>160</v>
      </c>
      <c r="E387" s="221" t="s">
        <v>21</v>
      </c>
      <c r="F387" s="222" t="s">
        <v>644</v>
      </c>
      <c r="G387" s="219"/>
      <c r="H387" s="223" t="s">
        <v>21</v>
      </c>
      <c r="I387" s="224"/>
      <c r="J387" s="219"/>
      <c r="K387" s="219"/>
      <c r="L387" s="225"/>
      <c r="M387" s="226"/>
      <c r="N387" s="227"/>
      <c r="O387" s="227"/>
      <c r="P387" s="227"/>
      <c r="Q387" s="227"/>
      <c r="R387" s="227"/>
      <c r="S387" s="227"/>
      <c r="T387" s="228"/>
      <c r="AT387" s="229" t="s">
        <v>160</v>
      </c>
      <c r="AU387" s="229" t="s">
        <v>81</v>
      </c>
      <c r="AV387" s="12" t="s">
        <v>79</v>
      </c>
      <c r="AW387" s="12" t="s">
        <v>35</v>
      </c>
      <c r="AX387" s="12" t="s">
        <v>72</v>
      </c>
      <c r="AY387" s="229" t="s">
        <v>146</v>
      </c>
    </row>
    <row r="388" spans="2:65" s="13" customFormat="1" ht="13.5">
      <c r="B388" s="230"/>
      <c r="C388" s="231"/>
      <c r="D388" s="220" t="s">
        <v>160</v>
      </c>
      <c r="E388" s="232" t="s">
        <v>21</v>
      </c>
      <c r="F388" s="233" t="s">
        <v>745</v>
      </c>
      <c r="G388" s="231"/>
      <c r="H388" s="234">
        <v>2.3940000000000001</v>
      </c>
      <c r="I388" s="235"/>
      <c r="J388" s="231"/>
      <c r="K388" s="231"/>
      <c r="L388" s="236"/>
      <c r="M388" s="237"/>
      <c r="N388" s="238"/>
      <c r="O388" s="238"/>
      <c r="P388" s="238"/>
      <c r="Q388" s="238"/>
      <c r="R388" s="238"/>
      <c r="S388" s="238"/>
      <c r="T388" s="239"/>
      <c r="AT388" s="240" t="s">
        <v>160</v>
      </c>
      <c r="AU388" s="240" t="s">
        <v>81</v>
      </c>
      <c r="AV388" s="13" t="s">
        <v>81</v>
      </c>
      <c r="AW388" s="13" t="s">
        <v>35</v>
      </c>
      <c r="AX388" s="13" t="s">
        <v>72</v>
      </c>
      <c r="AY388" s="240" t="s">
        <v>146</v>
      </c>
    </row>
    <row r="389" spans="2:65" s="13" customFormat="1" ht="13.5">
      <c r="B389" s="230"/>
      <c r="C389" s="231"/>
      <c r="D389" s="220" t="s">
        <v>160</v>
      </c>
      <c r="E389" s="232" t="s">
        <v>21</v>
      </c>
      <c r="F389" s="233" t="s">
        <v>746</v>
      </c>
      <c r="G389" s="231"/>
      <c r="H389" s="234">
        <v>1.3919999999999999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160</v>
      </c>
      <c r="AU389" s="240" t="s">
        <v>81</v>
      </c>
      <c r="AV389" s="13" t="s">
        <v>81</v>
      </c>
      <c r="AW389" s="13" t="s">
        <v>35</v>
      </c>
      <c r="AX389" s="13" t="s">
        <v>72</v>
      </c>
      <c r="AY389" s="240" t="s">
        <v>146</v>
      </c>
    </row>
    <row r="390" spans="2:65" s="13" customFormat="1" ht="13.5">
      <c r="B390" s="230"/>
      <c r="C390" s="231"/>
      <c r="D390" s="220" t="s">
        <v>160</v>
      </c>
      <c r="E390" s="232" t="s">
        <v>21</v>
      </c>
      <c r="F390" s="233" t="s">
        <v>747</v>
      </c>
      <c r="G390" s="231"/>
      <c r="H390" s="234">
        <v>0.19500000000000001</v>
      </c>
      <c r="I390" s="235"/>
      <c r="J390" s="231"/>
      <c r="K390" s="231"/>
      <c r="L390" s="236"/>
      <c r="M390" s="237"/>
      <c r="N390" s="238"/>
      <c r="O390" s="238"/>
      <c r="P390" s="238"/>
      <c r="Q390" s="238"/>
      <c r="R390" s="238"/>
      <c r="S390" s="238"/>
      <c r="T390" s="239"/>
      <c r="AT390" s="240" t="s">
        <v>160</v>
      </c>
      <c r="AU390" s="240" t="s">
        <v>81</v>
      </c>
      <c r="AV390" s="13" t="s">
        <v>81</v>
      </c>
      <c r="AW390" s="13" t="s">
        <v>35</v>
      </c>
      <c r="AX390" s="13" t="s">
        <v>72</v>
      </c>
      <c r="AY390" s="240" t="s">
        <v>146</v>
      </c>
    </row>
    <row r="391" spans="2:65" s="14" customFormat="1" ht="13.5">
      <c r="B391" s="241"/>
      <c r="C391" s="242"/>
      <c r="D391" s="215" t="s">
        <v>160</v>
      </c>
      <c r="E391" s="243" t="s">
        <v>21</v>
      </c>
      <c r="F391" s="244" t="s">
        <v>171</v>
      </c>
      <c r="G391" s="242"/>
      <c r="H391" s="245">
        <v>3.9809999999999999</v>
      </c>
      <c r="I391" s="246"/>
      <c r="J391" s="242"/>
      <c r="K391" s="242"/>
      <c r="L391" s="247"/>
      <c r="M391" s="248"/>
      <c r="N391" s="249"/>
      <c r="O391" s="249"/>
      <c r="P391" s="249"/>
      <c r="Q391" s="249"/>
      <c r="R391" s="249"/>
      <c r="S391" s="249"/>
      <c r="T391" s="250"/>
      <c r="AT391" s="251" t="s">
        <v>160</v>
      </c>
      <c r="AU391" s="251" t="s">
        <v>81</v>
      </c>
      <c r="AV391" s="14" t="s">
        <v>153</v>
      </c>
      <c r="AW391" s="14" t="s">
        <v>35</v>
      </c>
      <c r="AX391" s="14" t="s">
        <v>79</v>
      </c>
      <c r="AY391" s="251" t="s">
        <v>146</v>
      </c>
    </row>
    <row r="392" spans="2:65" s="1" customFormat="1" ht="22.5" customHeight="1">
      <c r="B392" s="42"/>
      <c r="C392" s="203" t="s">
        <v>748</v>
      </c>
      <c r="D392" s="203" t="s">
        <v>149</v>
      </c>
      <c r="E392" s="204" t="s">
        <v>749</v>
      </c>
      <c r="F392" s="205" t="s">
        <v>750</v>
      </c>
      <c r="G392" s="206" t="s">
        <v>329</v>
      </c>
      <c r="H392" s="207">
        <v>3.9809999999999999</v>
      </c>
      <c r="I392" s="208"/>
      <c r="J392" s="209">
        <f>ROUND(I392*H392,2)</f>
        <v>0</v>
      </c>
      <c r="K392" s="205" t="s">
        <v>308</v>
      </c>
      <c r="L392" s="62"/>
      <c r="M392" s="210" t="s">
        <v>21</v>
      </c>
      <c r="N392" s="211" t="s">
        <v>43</v>
      </c>
      <c r="O392" s="43"/>
      <c r="P392" s="212">
        <f>O392*H392</f>
        <v>0</v>
      </c>
      <c r="Q392" s="212">
        <v>0</v>
      </c>
      <c r="R392" s="212">
        <f>Q392*H392</f>
        <v>0</v>
      </c>
      <c r="S392" s="212">
        <v>0</v>
      </c>
      <c r="T392" s="213">
        <f>S392*H392</f>
        <v>0</v>
      </c>
      <c r="AR392" s="25" t="s">
        <v>153</v>
      </c>
      <c r="AT392" s="25" t="s">
        <v>149</v>
      </c>
      <c r="AU392" s="25" t="s">
        <v>81</v>
      </c>
      <c r="AY392" s="25" t="s">
        <v>146</v>
      </c>
      <c r="BE392" s="214">
        <f>IF(N392="základní",J392,0)</f>
        <v>0</v>
      </c>
      <c r="BF392" s="214">
        <f>IF(N392="snížená",J392,0)</f>
        <v>0</v>
      </c>
      <c r="BG392" s="214">
        <f>IF(N392="zákl. přenesená",J392,0)</f>
        <v>0</v>
      </c>
      <c r="BH392" s="214">
        <f>IF(N392="sníž. přenesená",J392,0)</f>
        <v>0</v>
      </c>
      <c r="BI392" s="214">
        <f>IF(N392="nulová",J392,0)</f>
        <v>0</v>
      </c>
      <c r="BJ392" s="25" t="s">
        <v>79</v>
      </c>
      <c r="BK392" s="214">
        <f>ROUND(I392*H392,2)</f>
        <v>0</v>
      </c>
      <c r="BL392" s="25" t="s">
        <v>153</v>
      </c>
      <c r="BM392" s="25" t="s">
        <v>751</v>
      </c>
    </row>
    <row r="393" spans="2:65" s="1" customFormat="1" ht="31.5" customHeight="1">
      <c r="B393" s="42"/>
      <c r="C393" s="203" t="s">
        <v>752</v>
      </c>
      <c r="D393" s="203" t="s">
        <v>149</v>
      </c>
      <c r="E393" s="204" t="s">
        <v>753</v>
      </c>
      <c r="F393" s="205" t="s">
        <v>754</v>
      </c>
      <c r="G393" s="206" t="s">
        <v>329</v>
      </c>
      <c r="H393" s="207">
        <v>3.9809999999999999</v>
      </c>
      <c r="I393" s="208"/>
      <c r="J393" s="209">
        <f>ROUND(I393*H393,2)</f>
        <v>0</v>
      </c>
      <c r="K393" s="205" t="s">
        <v>308</v>
      </c>
      <c r="L393" s="62"/>
      <c r="M393" s="210" t="s">
        <v>21</v>
      </c>
      <c r="N393" s="211" t="s">
        <v>43</v>
      </c>
      <c r="O393" s="43"/>
      <c r="P393" s="212">
        <f>O393*H393</f>
        <v>0</v>
      </c>
      <c r="Q393" s="212">
        <v>0</v>
      </c>
      <c r="R393" s="212">
        <f>Q393*H393</f>
        <v>0</v>
      </c>
      <c r="S393" s="212">
        <v>0</v>
      </c>
      <c r="T393" s="213">
        <f>S393*H393</f>
        <v>0</v>
      </c>
      <c r="AR393" s="25" t="s">
        <v>153</v>
      </c>
      <c r="AT393" s="25" t="s">
        <v>149</v>
      </c>
      <c r="AU393" s="25" t="s">
        <v>81</v>
      </c>
      <c r="AY393" s="25" t="s">
        <v>146</v>
      </c>
      <c r="BE393" s="214">
        <f>IF(N393="základní",J393,0)</f>
        <v>0</v>
      </c>
      <c r="BF393" s="214">
        <f>IF(N393="snížená",J393,0)</f>
        <v>0</v>
      </c>
      <c r="BG393" s="214">
        <f>IF(N393="zákl. přenesená",J393,0)</f>
        <v>0</v>
      </c>
      <c r="BH393" s="214">
        <f>IF(N393="sníž. přenesená",J393,0)</f>
        <v>0</v>
      </c>
      <c r="BI393" s="214">
        <f>IF(N393="nulová",J393,0)</f>
        <v>0</v>
      </c>
      <c r="BJ393" s="25" t="s">
        <v>79</v>
      </c>
      <c r="BK393" s="214">
        <f>ROUND(I393*H393,2)</f>
        <v>0</v>
      </c>
      <c r="BL393" s="25" t="s">
        <v>153</v>
      </c>
      <c r="BM393" s="25" t="s">
        <v>755</v>
      </c>
    </row>
    <row r="394" spans="2:65" s="1" customFormat="1" ht="22.5" customHeight="1">
      <c r="B394" s="42"/>
      <c r="C394" s="203" t="s">
        <v>756</v>
      </c>
      <c r="D394" s="203" t="s">
        <v>149</v>
      </c>
      <c r="E394" s="204" t="s">
        <v>757</v>
      </c>
      <c r="F394" s="205" t="s">
        <v>758</v>
      </c>
      <c r="G394" s="206" t="s">
        <v>355</v>
      </c>
      <c r="H394" s="207">
        <v>0.36199999999999999</v>
      </c>
      <c r="I394" s="208"/>
      <c r="J394" s="209">
        <f>ROUND(I394*H394,2)</f>
        <v>0</v>
      </c>
      <c r="K394" s="205" t="s">
        <v>308</v>
      </c>
      <c r="L394" s="62"/>
      <c r="M394" s="210" t="s">
        <v>21</v>
      </c>
      <c r="N394" s="211" t="s">
        <v>43</v>
      </c>
      <c r="O394" s="43"/>
      <c r="P394" s="212">
        <f>O394*H394</f>
        <v>0</v>
      </c>
      <c r="Q394" s="212">
        <v>1.0530600000000001</v>
      </c>
      <c r="R394" s="212">
        <f>Q394*H394</f>
        <v>0.38120772000000003</v>
      </c>
      <c r="S394" s="212">
        <v>0</v>
      </c>
      <c r="T394" s="213">
        <f>S394*H394</f>
        <v>0</v>
      </c>
      <c r="AR394" s="25" t="s">
        <v>153</v>
      </c>
      <c r="AT394" s="25" t="s">
        <v>149</v>
      </c>
      <c r="AU394" s="25" t="s">
        <v>81</v>
      </c>
      <c r="AY394" s="25" t="s">
        <v>146</v>
      </c>
      <c r="BE394" s="214">
        <f>IF(N394="základní",J394,0)</f>
        <v>0</v>
      </c>
      <c r="BF394" s="214">
        <f>IF(N394="snížená",J394,0)</f>
        <v>0</v>
      </c>
      <c r="BG394" s="214">
        <f>IF(N394="zákl. přenesená",J394,0)</f>
        <v>0</v>
      </c>
      <c r="BH394" s="214">
        <f>IF(N394="sníž. přenesená",J394,0)</f>
        <v>0</v>
      </c>
      <c r="BI394" s="214">
        <f>IF(N394="nulová",J394,0)</f>
        <v>0</v>
      </c>
      <c r="BJ394" s="25" t="s">
        <v>79</v>
      </c>
      <c r="BK394" s="214">
        <f>ROUND(I394*H394,2)</f>
        <v>0</v>
      </c>
      <c r="BL394" s="25" t="s">
        <v>153</v>
      </c>
      <c r="BM394" s="25" t="s">
        <v>759</v>
      </c>
    </row>
    <row r="395" spans="2:65" s="1" customFormat="1" ht="22.5" customHeight="1">
      <c r="B395" s="42"/>
      <c r="C395" s="203" t="s">
        <v>760</v>
      </c>
      <c r="D395" s="203" t="s">
        <v>149</v>
      </c>
      <c r="E395" s="204" t="s">
        <v>761</v>
      </c>
      <c r="F395" s="205" t="s">
        <v>762</v>
      </c>
      <c r="G395" s="206" t="s">
        <v>307</v>
      </c>
      <c r="H395" s="207">
        <v>245</v>
      </c>
      <c r="I395" s="208"/>
      <c r="J395" s="209">
        <f>ROUND(I395*H395,2)</f>
        <v>0</v>
      </c>
      <c r="K395" s="205" t="s">
        <v>308</v>
      </c>
      <c r="L395" s="62"/>
      <c r="M395" s="210" t="s">
        <v>21</v>
      </c>
      <c r="N395" s="211" t="s">
        <v>43</v>
      </c>
      <c r="O395" s="43"/>
      <c r="P395" s="212">
        <f>O395*H395</f>
        <v>0</v>
      </c>
      <c r="Q395" s="212">
        <v>4.2000000000000003E-2</v>
      </c>
      <c r="R395" s="212">
        <f>Q395*H395</f>
        <v>10.290000000000001</v>
      </c>
      <c r="S395" s="212">
        <v>0</v>
      </c>
      <c r="T395" s="213">
        <f>S395*H395</f>
        <v>0</v>
      </c>
      <c r="AR395" s="25" t="s">
        <v>153</v>
      </c>
      <c r="AT395" s="25" t="s">
        <v>149</v>
      </c>
      <c r="AU395" s="25" t="s">
        <v>81</v>
      </c>
      <c r="AY395" s="25" t="s">
        <v>146</v>
      </c>
      <c r="BE395" s="214">
        <f>IF(N395="základní",J395,0)</f>
        <v>0</v>
      </c>
      <c r="BF395" s="214">
        <f>IF(N395="snížená",J395,0)</f>
        <v>0</v>
      </c>
      <c r="BG395" s="214">
        <f>IF(N395="zákl. přenesená",J395,0)</f>
        <v>0</v>
      </c>
      <c r="BH395" s="214">
        <f>IF(N395="sníž. přenesená",J395,0)</f>
        <v>0</v>
      </c>
      <c r="BI395" s="214">
        <f>IF(N395="nulová",J395,0)</f>
        <v>0</v>
      </c>
      <c r="BJ395" s="25" t="s">
        <v>79</v>
      </c>
      <c r="BK395" s="214">
        <f>ROUND(I395*H395,2)</f>
        <v>0</v>
      </c>
      <c r="BL395" s="25" t="s">
        <v>153</v>
      </c>
      <c r="BM395" s="25" t="s">
        <v>763</v>
      </c>
    </row>
    <row r="396" spans="2:65" s="12" customFormat="1" ht="13.5">
      <c r="B396" s="218"/>
      <c r="C396" s="219"/>
      <c r="D396" s="220" t="s">
        <v>160</v>
      </c>
      <c r="E396" s="221" t="s">
        <v>21</v>
      </c>
      <c r="F396" s="222" t="s">
        <v>335</v>
      </c>
      <c r="G396" s="219"/>
      <c r="H396" s="223" t="s">
        <v>21</v>
      </c>
      <c r="I396" s="224"/>
      <c r="J396" s="219"/>
      <c r="K396" s="219"/>
      <c r="L396" s="225"/>
      <c r="M396" s="226"/>
      <c r="N396" s="227"/>
      <c r="O396" s="227"/>
      <c r="P396" s="227"/>
      <c r="Q396" s="227"/>
      <c r="R396" s="227"/>
      <c r="S396" s="227"/>
      <c r="T396" s="228"/>
      <c r="AT396" s="229" t="s">
        <v>160</v>
      </c>
      <c r="AU396" s="229" t="s">
        <v>81</v>
      </c>
      <c r="AV396" s="12" t="s">
        <v>79</v>
      </c>
      <c r="AW396" s="12" t="s">
        <v>35</v>
      </c>
      <c r="AX396" s="12" t="s">
        <v>72</v>
      </c>
      <c r="AY396" s="229" t="s">
        <v>146</v>
      </c>
    </row>
    <row r="397" spans="2:65" s="13" customFormat="1" ht="13.5">
      <c r="B397" s="230"/>
      <c r="C397" s="231"/>
      <c r="D397" s="220" t="s">
        <v>160</v>
      </c>
      <c r="E397" s="232" t="s">
        <v>21</v>
      </c>
      <c r="F397" s="233" t="s">
        <v>764</v>
      </c>
      <c r="G397" s="231"/>
      <c r="H397" s="234">
        <v>245</v>
      </c>
      <c r="I397" s="235"/>
      <c r="J397" s="231"/>
      <c r="K397" s="231"/>
      <c r="L397" s="236"/>
      <c r="M397" s="237"/>
      <c r="N397" s="238"/>
      <c r="O397" s="238"/>
      <c r="P397" s="238"/>
      <c r="Q397" s="238"/>
      <c r="R397" s="238"/>
      <c r="S397" s="238"/>
      <c r="T397" s="239"/>
      <c r="AT397" s="240" t="s">
        <v>160</v>
      </c>
      <c r="AU397" s="240" t="s">
        <v>81</v>
      </c>
      <c r="AV397" s="13" t="s">
        <v>81</v>
      </c>
      <c r="AW397" s="13" t="s">
        <v>35</v>
      </c>
      <c r="AX397" s="13" t="s">
        <v>72</v>
      </c>
      <c r="AY397" s="240" t="s">
        <v>146</v>
      </c>
    </row>
    <row r="398" spans="2:65" s="14" customFormat="1" ht="13.5">
      <c r="B398" s="241"/>
      <c r="C398" s="242"/>
      <c r="D398" s="215" t="s">
        <v>160</v>
      </c>
      <c r="E398" s="243" t="s">
        <v>21</v>
      </c>
      <c r="F398" s="244" t="s">
        <v>171</v>
      </c>
      <c r="G398" s="242"/>
      <c r="H398" s="245">
        <v>245</v>
      </c>
      <c r="I398" s="246"/>
      <c r="J398" s="242"/>
      <c r="K398" s="242"/>
      <c r="L398" s="247"/>
      <c r="M398" s="248"/>
      <c r="N398" s="249"/>
      <c r="O398" s="249"/>
      <c r="P398" s="249"/>
      <c r="Q398" s="249"/>
      <c r="R398" s="249"/>
      <c r="S398" s="249"/>
      <c r="T398" s="250"/>
      <c r="AT398" s="251" t="s">
        <v>160</v>
      </c>
      <c r="AU398" s="251" t="s">
        <v>81</v>
      </c>
      <c r="AV398" s="14" t="s">
        <v>153</v>
      </c>
      <c r="AW398" s="14" t="s">
        <v>35</v>
      </c>
      <c r="AX398" s="14" t="s">
        <v>79</v>
      </c>
      <c r="AY398" s="251" t="s">
        <v>146</v>
      </c>
    </row>
    <row r="399" spans="2:65" s="1" customFormat="1" ht="22.5" customHeight="1">
      <c r="B399" s="42"/>
      <c r="C399" s="203" t="s">
        <v>765</v>
      </c>
      <c r="D399" s="203" t="s">
        <v>149</v>
      </c>
      <c r="E399" s="204" t="s">
        <v>766</v>
      </c>
      <c r="F399" s="205" t="s">
        <v>767</v>
      </c>
      <c r="G399" s="206" t="s">
        <v>307</v>
      </c>
      <c r="H399" s="207">
        <v>55.68</v>
      </c>
      <c r="I399" s="208"/>
      <c r="J399" s="209">
        <f>ROUND(I399*H399,2)</f>
        <v>0</v>
      </c>
      <c r="K399" s="205" t="s">
        <v>308</v>
      </c>
      <c r="L399" s="62"/>
      <c r="M399" s="210" t="s">
        <v>21</v>
      </c>
      <c r="N399" s="211" t="s">
        <v>43</v>
      </c>
      <c r="O399" s="43"/>
      <c r="P399" s="212">
        <f>O399*H399</f>
        <v>0</v>
      </c>
      <c r="Q399" s="212">
        <v>6.3E-2</v>
      </c>
      <c r="R399" s="212">
        <f>Q399*H399</f>
        <v>3.5078399999999998</v>
      </c>
      <c r="S399" s="212">
        <v>0</v>
      </c>
      <c r="T399" s="213">
        <f>S399*H399</f>
        <v>0</v>
      </c>
      <c r="AR399" s="25" t="s">
        <v>153</v>
      </c>
      <c r="AT399" s="25" t="s">
        <v>149</v>
      </c>
      <c r="AU399" s="25" t="s">
        <v>81</v>
      </c>
      <c r="AY399" s="25" t="s">
        <v>146</v>
      </c>
      <c r="BE399" s="214">
        <f>IF(N399="základní",J399,0)</f>
        <v>0</v>
      </c>
      <c r="BF399" s="214">
        <f>IF(N399="snížená",J399,0)</f>
        <v>0</v>
      </c>
      <c r="BG399" s="214">
        <f>IF(N399="zákl. přenesená",J399,0)</f>
        <v>0</v>
      </c>
      <c r="BH399" s="214">
        <f>IF(N399="sníž. přenesená",J399,0)</f>
        <v>0</v>
      </c>
      <c r="BI399" s="214">
        <f>IF(N399="nulová",J399,0)</f>
        <v>0</v>
      </c>
      <c r="BJ399" s="25" t="s">
        <v>79</v>
      </c>
      <c r="BK399" s="214">
        <f>ROUND(I399*H399,2)</f>
        <v>0</v>
      </c>
      <c r="BL399" s="25" t="s">
        <v>153</v>
      </c>
      <c r="BM399" s="25" t="s">
        <v>768</v>
      </c>
    </row>
    <row r="400" spans="2:65" s="1" customFormat="1" ht="27">
      <c r="B400" s="42"/>
      <c r="C400" s="64"/>
      <c r="D400" s="220" t="s">
        <v>155</v>
      </c>
      <c r="E400" s="64"/>
      <c r="F400" s="252" t="s">
        <v>769</v>
      </c>
      <c r="G400" s="64"/>
      <c r="H400" s="64"/>
      <c r="I400" s="173"/>
      <c r="J400" s="64"/>
      <c r="K400" s="64"/>
      <c r="L400" s="62"/>
      <c r="M400" s="217"/>
      <c r="N400" s="43"/>
      <c r="O400" s="43"/>
      <c r="P400" s="43"/>
      <c r="Q400" s="43"/>
      <c r="R400" s="43"/>
      <c r="S400" s="43"/>
      <c r="T400" s="79"/>
      <c r="AT400" s="25" t="s">
        <v>155</v>
      </c>
      <c r="AU400" s="25" t="s">
        <v>81</v>
      </c>
    </row>
    <row r="401" spans="2:65" s="12" customFormat="1" ht="13.5">
      <c r="B401" s="218"/>
      <c r="C401" s="219"/>
      <c r="D401" s="220" t="s">
        <v>160</v>
      </c>
      <c r="E401" s="221" t="s">
        <v>21</v>
      </c>
      <c r="F401" s="222" t="s">
        <v>644</v>
      </c>
      <c r="G401" s="219"/>
      <c r="H401" s="223" t="s">
        <v>21</v>
      </c>
      <c r="I401" s="224"/>
      <c r="J401" s="219"/>
      <c r="K401" s="219"/>
      <c r="L401" s="225"/>
      <c r="M401" s="226"/>
      <c r="N401" s="227"/>
      <c r="O401" s="227"/>
      <c r="P401" s="227"/>
      <c r="Q401" s="227"/>
      <c r="R401" s="227"/>
      <c r="S401" s="227"/>
      <c r="T401" s="228"/>
      <c r="AT401" s="229" t="s">
        <v>160</v>
      </c>
      <c r="AU401" s="229" t="s">
        <v>81</v>
      </c>
      <c r="AV401" s="12" t="s">
        <v>79</v>
      </c>
      <c r="AW401" s="12" t="s">
        <v>35</v>
      </c>
      <c r="AX401" s="12" t="s">
        <v>72</v>
      </c>
      <c r="AY401" s="229" t="s">
        <v>146</v>
      </c>
    </row>
    <row r="402" spans="2:65" s="13" customFormat="1" ht="13.5">
      <c r="B402" s="230"/>
      <c r="C402" s="231"/>
      <c r="D402" s="220" t="s">
        <v>160</v>
      </c>
      <c r="E402" s="232" t="s">
        <v>21</v>
      </c>
      <c r="F402" s="233" t="s">
        <v>770</v>
      </c>
      <c r="G402" s="231"/>
      <c r="H402" s="234">
        <v>55.68</v>
      </c>
      <c r="I402" s="235"/>
      <c r="J402" s="231"/>
      <c r="K402" s="231"/>
      <c r="L402" s="236"/>
      <c r="M402" s="237"/>
      <c r="N402" s="238"/>
      <c r="O402" s="238"/>
      <c r="P402" s="238"/>
      <c r="Q402" s="238"/>
      <c r="R402" s="238"/>
      <c r="S402" s="238"/>
      <c r="T402" s="239"/>
      <c r="AT402" s="240" t="s">
        <v>160</v>
      </c>
      <c r="AU402" s="240" t="s">
        <v>81</v>
      </c>
      <c r="AV402" s="13" t="s">
        <v>81</v>
      </c>
      <c r="AW402" s="13" t="s">
        <v>35</v>
      </c>
      <c r="AX402" s="13" t="s">
        <v>72</v>
      </c>
      <c r="AY402" s="240" t="s">
        <v>146</v>
      </c>
    </row>
    <row r="403" spans="2:65" s="14" customFormat="1" ht="13.5">
      <c r="B403" s="241"/>
      <c r="C403" s="242"/>
      <c r="D403" s="215" t="s">
        <v>160</v>
      </c>
      <c r="E403" s="243" t="s">
        <v>21</v>
      </c>
      <c r="F403" s="244" t="s">
        <v>171</v>
      </c>
      <c r="G403" s="242"/>
      <c r="H403" s="245">
        <v>55.68</v>
      </c>
      <c r="I403" s="246"/>
      <c r="J403" s="242"/>
      <c r="K403" s="242"/>
      <c r="L403" s="247"/>
      <c r="M403" s="248"/>
      <c r="N403" s="249"/>
      <c r="O403" s="249"/>
      <c r="P403" s="249"/>
      <c r="Q403" s="249"/>
      <c r="R403" s="249"/>
      <c r="S403" s="249"/>
      <c r="T403" s="250"/>
      <c r="AT403" s="251" t="s">
        <v>160</v>
      </c>
      <c r="AU403" s="251" t="s">
        <v>81</v>
      </c>
      <c r="AV403" s="14" t="s">
        <v>153</v>
      </c>
      <c r="AW403" s="14" t="s">
        <v>35</v>
      </c>
      <c r="AX403" s="14" t="s">
        <v>79</v>
      </c>
      <c r="AY403" s="251" t="s">
        <v>146</v>
      </c>
    </row>
    <row r="404" spans="2:65" s="1" customFormat="1" ht="22.5" customHeight="1">
      <c r="B404" s="42"/>
      <c r="C404" s="203" t="s">
        <v>771</v>
      </c>
      <c r="D404" s="203" t="s">
        <v>149</v>
      </c>
      <c r="E404" s="204" t="s">
        <v>772</v>
      </c>
      <c r="F404" s="205" t="s">
        <v>773</v>
      </c>
      <c r="G404" s="206" t="s">
        <v>307</v>
      </c>
      <c r="H404" s="207">
        <v>821.84799999999996</v>
      </c>
      <c r="I404" s="208"/>
      <c r="J404" s="209">
        <f>ROUND(I404*H404,2)</f>
        <v>0</v>
      </c>
      <c r="K404" s="205" t="s">
        <v>308</v>
      </c>
      <c r="L404" s="62"/>
      <c r="M404" s="210" t="s">
        <v>21</v>
      </c>
      <c r="N404" s="211" t="s">
        <v>43</v>
      </c>
      <c r="O404" s="43"/>
      <c r="P404" s="212">
        <f>O404*H404</f>
        <v>0</v>
      </c>
      <c r="Q404" s="212">
        <v>1.0200000000000001E-2</v>
      </c>
      <c r="R404" s="212">
        <f>Q404*H404</f>
        <v>8.3828496000000001</v>
      </c>
      <c r="S404" s="212">
        <v>0</v>
      </c>
      <c r="T404" s="213">
        <f>S404*H404</f>
        <v>0</v>
      </c>
      <c r="AR404" s="25" t="s">
        <v>153</v>
      </c>
      <c r="AT404" s="25" t="s">
        <v>149</v>
      </c>
      <c r="AU404" s="25" t="s">
        <v>81</v>
      </c>
      <c r="AY404" s="25" t="s">
        <v>146</v>
      </c>
      <c r="BE404" s="214">
        <f>IF(N404="základní",J404,0)</f>
        <v>0</v>
      </c>
      <c r="BF404" s="214">
        <f>IF(N404="snížená",J404,0)</f>
        <v>0</v>
      </c>
      <c r="BG404" s="214">
        <f>IF(N404="zákl. přenesená",J404,0)</f>
        <v>0</v>
      </c>
      <c r="BH404" s="214">
        <f>IF(N404="sníž. přenesená",J404,0)</f>
        <v>0</v>
      </c>
      <c r="BI404" s="214">
        <f>IF(N404="nulová",J404,0)</f>
        <v>0</v>
      </c>
      <c r="BJ404" s="25" t="s">
        <v>79</v>
      </c>
      <c r="BK404" s="214">
        <f>ROUND(I404*H404,2)</f>
        <v>0</v>
      </c>
      <c r="BL404" s="25" t="s">
        <v>153</v>
      </c>
      <c r="BM404" s="25" t="s">
        <v>774</v>
      </c>
    </row>
    <row r="405" spans="2:65" s="1" customFormat="1" ht="27">
      <c r="B405" s="42"/>
      <c r="C405" s="64"/>
      <c r="D405" s="220" t="s">
        <v>155</v>
      </c>
      <c r="E405" s="64"/>
      <c r="F405" s="252" t="s">
        <v>775</v>
      </c>
      <c r="G405" s="64"/>
      <c r="H405" s="64"/>
      <c r="I405" s="173"/>
      <c r="J405" s="64"/>
      <c r="K405" s="64"/>
      <c r="L405" s="62"/>
      <c r="M405" s="217"/>
      <c r="N405" s="43"/>
      <c r="O405" s="43"/>
      <c r="P405" s="43"/>
      <c r="Q405" s="43"/>
      <c r="R405" s="43"/>
      <c r="S405" s="43"/>
      <c r="T405" s="79"/>
      <c r="AT405" s="25" t="s">
        <v>155</v>
      </c>
      <c r="AU405" s="25" t="s">
        <v>81</v>
      </c>
    </row>
    <row r="406" spans="2:65" s="12" customFormat="1" ht="13.5">
      <c r="B406" s="218"/>
      <c r="C406" s="219"/>
      <c r="D406" s="220" t="s">
        <v>160</v>
      </c>
      <c r="E406" s="221" t="s">
        <v>21</v>
      </c>
      <c r="F406" s="222" t="s">
        <v>644</v>
      </c>
      <c r="G406" s="219"/>
      <c r="H406" s="223" t="s">
        <v>21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160</v>
      </c>
      <c r="AU406" s="229" t="s">
        <v>81</v>
      </c>
      <c r="AV406" s="12" t="s">
        <v>79</v>
      </c>
      <c r="AW406" s="12" t="s">
        <v>35</v>
      </c>
      <c r="AX406" s="12" t="s">
        <v>72</v>
      </c>
      <c r="AY406" s="229" t="s">
        <v>146</v>
      </c>
    </row>
    <row r="407" spans="2:65" s="13" customFormat="1" ht="13.5">
      <c r="B407" s="230"/>
      <c r="C407" s="231"/>
      <c r="D407" s="220" t="s">
        <v>160</v>
      </c>
      <c r="E407" s="232" t="s">
        <v>21</v>
      </c>
      <c r="F407" s="233" t="s">
        <v>776</v>
      </c>
      <c r="G407" s="231"/>
      <c r="H407" s="234">
        <v>58.3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160</v>
      </c>
      <c r="AU407" s="240" t="s">
        <v>81</v>
      </c>
      <c r="AV407" s="13" t="s">
        <v>81</v>
      </c>
      <c r="AW407" s="13" t="s">
        <v>35</v>
      </c>
      <c r="AX407" s="13" t="s">
        <v>72</v>
      </c>
      <c r="AY407" s="240" t="s">
        <v>146</v>
      </c>
    </row>
    <row r="408" spans="2:65" s="13" customFormat="1" ht="13.5">
      <c r="B408" s="230"/>
      <c r="C408" s="231"/>
      <c r="D408" s="220" t="s">
        <v>160</v>
      </c>
      <c r="E408" s="232" t="s">
        <v>21</v>
      </c>
      <c r="F408" s="233" t="s">
        <v>777</v>
      </c>
      <c r="G408" s="231"/>
      <c r="H408" s="234">
        <v>57.302999999999997</v>
      </c>
      <c r="I408" s="235"/>
      <c r="J408" s="231"/>
      <c r="K408" s="231"/>
      <c r="L408" s="236"/>
      <c r="M408" s="237"/>
      <c r="N408" s="238"/>
      <c r="O408" s="238"/>
      <c r="P408" s="238"/>
      <c r="Q408" s="238"/>
      <c r="R408" s="238"/>
      <c r="S408" s="238"/>
      <c r="T408" s="239"/>
      <c r="AT408" s="240" t="s">
        <v>160</v>
      </c>
      <c r="AU408" s="240" t="s">
        <v>81</v>
      </c>
      <c r="AV408" s="13" t="s">
        <v>81</v>
      </c>
      <c r="AW408" s="13" t="s">
        <v>35</v>
      </c>
      <c r="AX408" s="13" t="s">
        <v>72</v>
      </c>
      <c r="AY408" s="240" t="s">
        <v>146</v>
      </c>
    </row>
    <row r="409" spans="2:65" s="13" customFormat="1" ht="13.5">
      <c r="B409" s="230"/>
      <c r="C409" s="231"/>
      <c r="D409" s="220" t="s">
        <v>160</v>
      </c>
      <c r="E409" s="232" t="s">
        <v>21</v>
      </c>
      <c r="F409" s="233" t="s">
        <v>778</v>
      </c>
      <c r="G409" s="231"/>
      <c r="H409" s="234">
        <v>26.875</v>
      </c>
      <c r="I409" s="235"/>
      <c r="J409" s="231"/>
      <c r="K409" s="231"/>
      <c r="L409" s="236"/>
      <c r="M409" s="237"/>
      <c r="N409" s="238"/>
      <c r="O409" s="238"/>
      <c r="P409" s="238"/>
      <c r="Q409" s="238"/>
      <c r="R409" s="238"/>
      <c r="S409" s="238"/>
      <c r="T409" s="239"/>
      <c r="AT409" s="240" t="s">
        <v>160</v>
      </c>
      <c r="AU409" s="240" t="s">
        <v>81</v>
      </c>
      <c r="AV409" s="13" t="s">
        <v>81</v>
      </c>
      <c r="AW409" s="13" t="s">
        <v>35</v>
      </c>
      <c r="AX409" s="13" t="s">
        <v>72</v>
      </c>
      <c r="AY409" s="240" t="s">
        <v>146</v>
      </c>
    </row>
    <row r="410" spans="2:65" s="13" customFormat="1" ht="13.5">
      <c r="B410" s="230"/>
      <c r="C410" s="231"/>
      <c r="D410" s="220" t="s">
        <v>160</v>
      </c>
      <c r="E410" s="232" t="s">
        <v>21</v>
      </c>
      <c r="F410" s="233" t="s">
        <v>779</v>
      </c>
      <c r="G410" s="231"/>
      <c r="H410" s="234">
        <v>495.57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160</v>
      </c>
      <c r="AU410" s="240" t="s">
        <v>81</v>
      </c>
      <c r="AV410" s="13" t="s">
        <v>81</v>
      </c>
      <c r="AW410" s="13" t="s">
        <v>35</v>
      </c>
      <c r="AX410" s="13" t="s">
        <v>72</v>
      </c>
      <c r="AY410" s="240" t="s">
        <v>146</v>
      </c>
    </row>
    <row r="411" spans="2:65" s="13" customFormat="1" ht="13.5">
      <c r="B411" s="230"/>
      <c r="C411" s="231"/>
      <c r="D411" s="220" t="s">
        <v>160</v>
      </c>
      <c r="E411" s="232" t="s">
        <v>21</v>
      </c>
      <c r="F411" s="233" t="s">
        <v>780</v>
      </c>
      <c r="G411" s="231"/>
      <c r="H411" s="234">
        <v>34.200000000000003</v>
      </c>
      <c r="I411" s="235"/>
      <c r="J411" s="231"/>
      <c r="K411" s="231"/>
      <c r="L411" s="236"/>
      <c r="M411" s="237"/>
      <c r="N411" s="238"/>
      <c r="O411" s="238"/>
      <c r="P411" s="238"/>
      <c r="Q411" s="238"/>
      <c r="R411" s="238"/>
      <c r="S411" s="238"/>
      <c r="T411" s="239"/>
      <c r="AT411" s="240" t="s">
        <v>160</v>
      </c>
      <c r="AU411" s="240" t="s">
        <v>81</v>
      </c>
      <c r="AV411" s="13" t="s">
        <v>81</v>
      </c>
      <c r="AW411" s="13" t="s">
        <v>35</v>
      </c>
      <c r="AX411" s="13" t="s">
        <v>72</v>
      </c>
      <c r="AY411" s="240" t="s">
        <v>146</v>
      </c>
    </row>
    <row r="412" spans="2:65" s="13" customFormat="1" ht="13.5">
      <c r="B412" s="230"/>
      <c r="C412" s="231"/>
      <c r="D412" s="220" t="s">
        <v>160</v>
      </c>
      <c r="E412" s="232" t="s">
        <v>21</v>
      </c>
      <c r="F412" s="233" t="s">
        <v>781</v>
      </c>
      <c r="G412" s="231"/>
      <c r="H412" s="234">
        <v>76.7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160</v>
      </c>
      <c r="AU412" s="240" t="s">
        <v>81</v>
      </c>
      <c r="AV412" s="13" t="s">
        <v>81</v>
      </c>
      <c r="AW412" s="13" t="s">
        <v>35</v>
      </c>
      <c r="AX412" s="13" t="s">
        <v>72</v>
      </c>
      <c r="AY412" s="240" t="s">
        <v>146</v>
      </c>
    </row>
    <row r="413" spans="2:65" s="13" customFormat="1" ht="13.5">
      <c r="B413" s="230"/>
      <c r="C413" s="231"/>
      <c r="D413" s="220" t="s">
        <v>160</v>
      </c>
      <c r="E413" s="232" t="s">
        <v>21</v>
      </c>
      <c r="F413" s="233" t="s">
        <v>782</v>
      </c>
      <c r="G413" s="231"/>
      <c r="H413" s="234">
        <v>46.7</v>
      </c>
      <c r="I413" s="235"/>
      <c r="J413" s="231"/>
      <c r="K413" s="231"/>
      <c r="L413" s="236"/>
      <c r="M413" s="237"/>
      <c r="N413" s="238"/>
      <c r="O413" s="238"/>
      <c r="P413" s="238"/>
      <c r="Q413" s="238"/>
      <c r="R413" s="238"/>
      <c r="S413" s="238"/>
      <c r="T413" s="239"/>
      <c r="AT413" s="240" t="s">
        <v>160</v>
      </c>
      <c r="AU413" s="240" t="s">
        <v>81</v>
      </c>
      <c r="AV413" s="13" t="s">
        <v>81</v>
      </c>
      <c r="AW413" s="13" t="s">
        <v>35</v>
      </c>
      <c r="AX413" s="13" t="s">
        <v>72</v>
      </c>
      <c r="AY413" s="240" t="s">
        <v>146</v>
      </c>
    </row>
    <row r="414" spans="2:65" s="13" customFormat="1" ht="13.5">
      <c r="B414" s="230"/>
      <c r="C414" s="231"/>
      <c r="D414" s="220" t="s">
        <v>160</v>
      </c>
      <c r="E414" s="232" t="s">
        <v>21</v>
      </c>
      <c r="F414" s="233" t="s">
        <v>783</v>
      </c>
      <c r="G414" s="231"/>
      <c r="H414" s="234">
        <v>23.2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160</v>
      </c>
      <c r="AU414" s="240" t="s">
        <v>81</v>
      </c>
      <c r="AV414" s="13" t="s">
        <v>81</v>
      </c>
      <c r="AW414" s="13" t="s">
        <v>35</v>
      </c>
      <c r="AX414" s="13" t="s">
        <v>72</v>
      </c>
      <c r="AY414" s="240" t="s">
        <v>146</v>
      </c>
    </row>
    <row r="415" spans="2:65" s="13" customFormat="1" ht="13.5">
      <c r="B415" s="230"/>
      <c r="C415" s="231"/>
      <c r="D415" s="220" t="s">
        <v>160</v>
      </c>
      <c r="E415" s="232" t="s">
        <v>21</v>
      </c>
      <c r="F415" s="233" t="s">
        <v>784</v>
      </c>
      <c r="G415" s="231"/>
      <c r="H415" s="234">
        <v>3</v>
      </c>
      <c r="I415" s="235"/>
      <c r="J415" s="231"/>
      <c r="K415" s="231"/>
      <c r="L415" s="236"/>
      <c r="M415" s="237"/>
      <c r="N415" s="238"/>
      <c r="O415" s="238"/>
      <c r="P415" s="238"/>
      <c r="Q415" s="238"/>
      <c r="R415" s="238"/>
      <c r="S415" s="238"/>
      <c r="T415" s="239"/>
      <c r="AT415" s="240" t="s">
        <v>160</v>
      </c>
      <c r="AU415" s="240" t="s">
        <v>81</v>
      </c>
      <c r="AV415" s="13" t="s">
        <v>81</v>
      </c>
      <c r="AW415" s="13" t="s">
        <v>35</v>
      </c>
      <c r="AX415" s="13" t="s">
        <v>72</v>
      </c>
      <c r="AY415" s="240" t="s">
        <v>146</v>
      </c>
    </row>
    <row r="416" spans="2:65" s="14" customFormat="1" ht="13.5">
      <c r="B416" s="241"/>
      <c r="C416" s="242"/>
      <c r="D416" s="215" t="s">
        <v>160</v>
      </c>
      <c r="E416" s="243" t="s">
        <v>21</v>
      </c>
      <c r="F416" s="244" t="s">
        <v>171</v>
      </c>
      <c r="G416" s="242"/>
      <c r="H416" s="245">
        <v>821.84799999999996</v>
      </c>
      <c r="I416" s="246"/>
      <c r="J416" s="242"/>
      <c r="K416" s="242"/>
      <c r="L416" s="247"/>
      <c r="M416" s="248"/>
      <c r="N416" s="249"/>
      <c r="O416" s="249"/>
      <c r="P416" s="249"/>
      <c r="Q416" s="249"/>
      <c r="R416" s="249"/>
      <c r="S416" s="249"/>
      <c r="T416" s="250"/>
      <c r="AT416" s="251" t="s">
        <v>160</v>
      </c>
      <c r="AU416" s="251" t="s">
        <v>81</v>
      </c>
      <c r="AV416" s="14" t="s">
        <v>153</v>
      </c>
      <c r="AW416" s="14" t="s">
        <v>35</v>
      </c>
      <c r="AX416" s="14" t="s">
        <v>79</v>
      </c>
      <c r="AY416" s="251" t="s">
        <v>146</v>
      </c>
    </row>
    <row r="417" spans="2:65" s="1" customFormat="1" ht="22.5" customHeight="1">
      <c r="B417" s="42"/>
      <c r="C417" s="203" t="s">
        <v>785</v>
      </c>
      <c r="D417" s="203" t="s">
        <v>149</v>
      </c>
      <c r="E417" s="204" t="s">
        <v>786</v>
      </c>
      <c r="F417" s="205" t="s">
        <v>787</v>
      </c>
      <c r="G417" s="206" t="s">
        <v>307</v>
      </c>
      <c r="H417" s="207">
        <v>58.7</v>
      </c>
      <c r="I417" s="208"/>
      <c r="J417" s="209">
        <f>ROUND(I417*H417,2)</f>
        <v>0</v>
      </c>
      <c r="K417" s="205" t="s">
        <v>308</v>
      </c>
      <c r="L417" s="62"/>
      <c r="M417" s="210" t="s">
        <v>21</v>
      </c>
      <c r="N417" s="211" t="s">
        <v>43</v>
      </c>
      <c r="O417" s="43"/>
      <c r="P417" s="212">
        <f>O417*H417</f>
        <v>0</v>
      </c>
      <c r="Q417" s="212">
        <v>2.0400000000000001E-2</v>
      </c>
      <c r="R417" s="212">
        <f>Q417*H417</f>
        <v>1.1974800000000001</v>
      </c>
      <c r="S417" s="212">
        <v>0</v>
      </c>
      <c r="T417" s="213">
        <f>S417*H417</f>
        <v>0</v>
      </c>
      <c r="AR417" s="25" t="s">
        <v>153</v>
      </c>
      <c r="AT417" s="25" t="s">
        <v>149</v>
      </c>
      <c r="AU417" s="25" t="s">
        <v>81</v>
      </c>
      <c r="AY417" s="25" t="s">
        <v>146</v>
      </c>
      <c r="BE417" s="214">
        <f>IF(N417="základní",J417,0)</f>
        <v>0</v>
      </c>
      <c r="BF417" s="214">
        <f>IF(N417="snížená",J417,0)</f>
        <v>0</v>
      </c>
      <c r="BG417" s="214">
        <f>IF(N417="zákl. přenesená",J417,0)</f>
        <v>0</v>
      </c>
      <c r="BH417" s="214">
        <f>IF(N417="sníž. přenesená",J417,0)</f>
        <v>0</v>
      </c>
      <c r="BI417" s="214">
        <f>IF(N417="nulová",J417,0)</f>
        <v>0</v>
      </c>
      <c r="BJ417" s="25" t="s">
        <v>79</v>
      </c>
      <c r="BK417" s="214">
        <f>ROUND(I417*H417,2)</f>
        <v>0</v>
      </c>
      <c r="BL417" s="25" t="s">
        <v>153</v>
      </c>
      <c r="BM417" s="25" t="s">
        <v>788</v>
      </c>
    </row>
    <row r="418" spans="2:65" s="1" customFormat="1" ht="27">
      <c r="B418" s="42"/>
      <c r="C418" s="64"/>
      <c r="D418" s="220" t="s">
        <v>155</v>
      </c>
      <c r="E418" s="64"/>
      <c r="F418" s="252" t="s">
        <v>789</v>
      </c>
      <c r="G418" s="64"/>
      <c r="H418" s="64"/>
      <c r="I418" s="173"/>
      <c r="J418" s="64"/>
      <c r="K418" s="64"/>
      <c r="L418" s="62"/>
      <c r="M418" s="217"/>
      <c r="N418" s="43"/>
      <c r="O418" s="43"/>
      <c r="P418" s="43"/>
      <c r="Q418" s="43"/>
      <c r="R418" s="43"/>
      <c r="S418" s="43"/>
      <c r="T418" s="79"/>
      <c r="AT418" s="25" t="s">
        <v>155</v>
      </c>
      <c r="AU418" s="25" t="s">
        <v>81</v>
      </c>
    </row>
    <row r="419" spans="2:65" s="12" customFormat="1" ht="13.5">
      <c r="B419" s="218"/>
      <c r="C419" s="219"/>
      <c r="D419" s="220" t="s">
        <v>160</v>
      </c>
      <c r="E419" s="221" t="s">
        <v>21</v>
      </c>
      <c r="F419" s="222" t="s">
        <v>644</v>
      </c>
      <c r="G419" s="219"/>
      <c r="H419" s="223" t="s">
        <v>21</v>
      </c>
      <c r="I419" s="224"/>
      <c r="J419" s="219"/>
      <c r="K419" s="219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160</v>
      </c>
      <c r="AU419" s="229" t="s">
        <v>81</v>
      </c>
      <c r="AV419" s="12" t="s">
        <v>79</v>
      </c>
      <c r="AW419" s="12" t="s">
        <v>35</v>
      </c>
      <c r="AX419" s="12" t="s">
        <v>72</v>
      </c>
      <c r="AY419" s="229" t="s">
        <v>146</v>
      </c>
    </row>
    <row r="420" spans="2:65" s="13" customFormat="1" ht="13.5">
      <c r="B420" s="230"/>
      <c r="C420" s="231"/>
      <c r="D420" s="220" t="s">
        <v>160</v>
      </c>
      <c r="E420" s="232" t="s">
        <v>21</v>
      </c>
      <c r="F420" s="233" t="s">
        <v>790</v>
      </c>
      <c r="G420" s="231"/>
      <c r="H420" s="234">
        <v>58.7</v>
      </c>
      <c r="I420" s="235"/>
      <c r="J420" s="231"/>
      <c r="K420" s="231"/>
      <c r="L420" s="236"/>
      <c r="M420" s="237"/>
      <c r="N420" s="238"/>
      <c r="O420" s="238"/>
      <c r="P420" s="238"/>
      <c r="Q420" s="238"/>
      <c r="R420" s="238"/>
      <c r="S420" s="238"/>
      <c r="T420" s="239"/>
      <c r="AT420" s="240" t="s">
        <v>160</v>
      </c>
      <c r="AU420" s="240" t="s">
        <v>81</v>
      </c>
      <c r="AV420" s="13" t="s">
        <v>81</v>
      </c>
      <c r="AW420" s="13" t="s">
        <v>35</v>
      </c>
      <c r="AX420" s="13" t="s">
        <v>72</v>
      </c>
      <c r="AY420" s="240" t="s">
        <v>146</v>
      </c>
    </row>
    <row r="421" spans="2:65" s="14" customFormat="1" ht="13.5">
      <c r="B421" s="241"/>
      <c r="C421" s="242"/>
      <c r="D421" s="215" t="s">
        <v>160</v>
      </c>
      <c r="E421" s="243" t="s">
        <v>21</v>
      </c>
      <c r="F421" s="244" t="s">
        <v>171</v>
      </c>
      <c r="G421" s="242"/>
      <c r="H421" s="245">
        <v>58.7</v>
      </c>
      <c r="I421" s="246"/>
      <c r="J421" s="242"/>
      <c r="K421" s="242"/>
      <c r="L421" s="247"/>
      <c r="M421" s="248"/>
      <c r="N421" s="249"/>
      <c r="O421" s="249"/>
      <c r="P421" s="249"/>
      <c r="Q421" s="249"/>
      <c r="R421" s="249"/>
      <c r="S421" s="249"/>
      <c r="T421" s="250"/>
      <c r="AT421" s="251" t="s">
        <v>160</v>
      </c>
      <c r="AU421" s="251" t="s">
        <v>81</v>
      </c>
      <c r="AV421" s="14" t="s">
        <v>153</v>
      </c>
      <c r="AW421" s="14" t="s">
        <v>35</v>
      </c>
      <c r="AX421" s="14" t="s">
        <v>79</v>
      </c>
      <c r="AY421" s="251" t="s">
        <v>146</v>
      </c>
    </row>
    <row r="422" spans="2:65" s="1" customFormat="1" ht="22.5" customHeight="1">
      <c r="B422" s="42"/>
      <c r="C422" s="203" t="s">
        <v>791</v>
      </c>
      <c r="D422" s="203" t="s">
        <v>149</v>
      </c>
      <c r="E422" s="204" t="s">
        <v>792</v>
      </c>
      <c r="F422" s="205" t="s">
        <v>793</v>
      </c>
      <c r="G422" s="206" t="s">
        <v>329</v>
      </c>
      <c r="H422" s="207">
        <v>36.773000000000003</v>
      </c>
      <c r="I422" s="208"/>
      <c r="J422" s="209">
        <f>ROUND(I422*H422,2)</f>
        <v>0</v>
      </c>
      <c r="K422" s="205" t="s">
        <v>308</v>
      </c>
      <c r="L422" s="62"/>
      <c r="M422" s="210" t="s">
        <v>21</v>
      </c>
      <c r="N422" s="211" t="s">
        <v>43</v>
      </c>
      <c r="O422" s="43"/>
      <c r="P422" s="212">
        <f>O422*H422</f>
        <v>0</v>
      </c>
      <c r="Q422" s="212">
        <v>1.837</v>
      </c>
      <c r="R422" s="212">
        <f>Q422*H422</f>
        <v>67.552001000000004</v>
      </c>
      <c r="S422" s="212">
        <v>0</v>
      </c>
      <c r="T422" s="213">
        <f>S422*H422</f>
        <v>0</v>
      </c>
      <c r="AR422" s="25" t="s">
        <v>153</v>
      </c>
      <c r="AT422" s="25" t="s">
        <v>149</v>
      </c>
      <c r="AU422" s="25" t="s">
        <v>81</v>
      </c>
      <c r="AY422" s="25" t="s">
        <v>146</v>
      </c>
      <c r="BE422" s="214">
        <f>IF(N422="základní",J422,0)</f>
        <v>0</v>
      </c>
      <c r="BF422" s="214">
        <f>IF(N422="snížená",J422,0)</f>
        <v>0</v>
      </c>
      <c r="BG422" s="214">
        <f>IF(N422="zákl. přenesená",J422,0)</f>
        <v>0</v>
      </c>
      <c r="BH422" s="214">
        <f>IF(N422="sníž. přenesená",J422,0)</f>
        <v>0</v>
      </c>
      <c r="BI422" s="214">
        <f>IF(N422="nulová",J422,0)</f>
        <v>0</v>
      </c>
      <c r="BJ422" s="25" t="s">
        <v>79</v>
      </c>
      <c r="BK422" s="214">
        <f>ROUND(I422*H422,2)</f>
        <v>0</v>
      </c>
      <c r="BL422" s="25" t="s">
        <v>153</v>
      </c>
      <c r="BM422" s="25" t="s">
        <v>794</v>
      </c>
    </row>
    <row r="423" spans="2:65" s="1" customFormat="1" ht="40.5">
      <c r="B423" s="42"/>
      <c r="C423" s="64"/>
      <c r="D423" s="220" t="s">
        <v>155</v>
      </c>
      <c r="E423" s="64"/>
      <c r="F423" s="252" t="s">
        <v>795</v>
      </c>
      <c r="G423" s="64"/>
      <c r="H423" s="64"/>
      <c r="I423" s="173"/>
      <c r="J423" s="64"/>
      <c r="K423" s="64"/>
      <c r="L423" s="62"/>
      <c r="M423" s="217"/>
      <c r="N423" s="43"/>
      <c r="O423" s="43"/>
      <c r="P423" s="43"/>
      <c r="Q423" s="43"/>
      <c r="R423" s="43"/>
      <c r="S423" s="43"/>
      <c r="T423" s="79"/>
      <c r="AT423" s="25" t="s">
        <v>155</v>
      </c>
      <c r="AU423" s="25" t="s">
        <v>81</v>
      </c>
    </row>
    <row r="424" spans="2:65" s="12" customFormat="1" ht="13.5">
      <c r="B424" s="218"/>
      <c r="C424" s="219"/>
      <c r="D424" s="220" t="s">
        <v>160</v>
      </c>
      <c r="E424" s="221" t="s">
        <v>21</v>
      </c>
      <c r="F424" s="222" t="s">
        <v>644</v>
      </c>
      <c r="G424" s="219"/>
      <c r="H424" s="223" t="s">
        <v>21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160</v>
      </c>
      <c r="AU424" s="229" t="s">
        <v>81</v>
      </c>
      <c r="AV424" s="12" t="s">
        <v>79</v>
      </c>
      <c r="AW424" s="12" t="s">
        <v>35</v>
      </c>
      <c r="AX424" s="12" t="s">
        <v>72</v>
      </c>
      <c r="AY424" s="229" t="s">
        <v>146</v>
      </c>
    </row>
    <row r="425" spans="2:65" s="13" customFormat="1" ht="13.5">
      <c r="B425" s="230"/>
      <c r="C425" s="231"/>
      <c r="D425" s="220" t="s">
        <v>160</v>
      </c>
      <c r="E425" s="232" t="s">
        <v>21</v>
      </c>
      <c r="F425" s="233" t="s">
        <v>796</v>
      </c>
      <c r="G425" s="231"/>
      <c r="H425" s="234">
        <v>10.999000000000001</v>
      </c>
      <c r="I425" s="235"/>
      <c r="J425" s="231"/>
      <c r="K425" s="231"/>
      <c r="L425" s="236"/>
      <c r="M425" s="237"/>
      <c r="N425" s="238"/>
      <c r="O425" s="238"/>
      <c r="P425" s="238"/>
      <c r="Q425" s="238"/>
      <c r="R425" s="238"/>
      <c r="S425" s="238"/>
      <c r="T425" s="239"/>
      <c r="AT425" s="240" t="s">
        <v>160</v>
      </c>
      <c r="AU425" s="240" t="s">
        <v>81</v>
      </c>
      <c r="AV425" s="13" t="s">
        <v>81</v>
      </c>
      <c r="AW425" s="13" t="s">
        <v>35</v>
      </c>
      <c r="AX425" s="13" t="s">
        <v>72</v>
      </c>
      <c r="AY425" s="240" t="s">
        <v>146</v>
      </c>
    </row>
    <row r="426" spans="2:65" s="13" customFormat="1" ht="13.5">
      <c r="B426" s="230"/>
      <c r="C426" s="231"/>
      <c r="D426" s="220" t="s">
        <v>160</v>
      </c>
      <c r="E426" s="232" t="s">
        <v>21</v>
      </c>
      <c r="F426" s="233" t="s">
        <v>797</v>
      </c>
      <c r="G426" s="231"/>
      <c r="H426" s="234">
        <v>8.8249999999999993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160</v>
      </c>
      <c r="AU426" s="240" t="s">
        <v>81</v>
      </c>
      <c r="AV426" s="13" t="s">
        <v>81</v>
      </c>
      <c r="AW426" s="13" t="s">
        <v>35</v>
      </c>
      <c r="AX426" s="13" t="s">
        <v>72</v>
      </c>
      <c r="AY426" s="240" t="s">
        <v>146</v>
      </c>
    </row>
    <row r="427" spans="2:65" s="13" customFormat="1" ht="13.5">
      <c r="B427" s="230"/>
      <c r="C427" s="231"/>
      <c r="D427" s="220" t="s">
        <v>160</v>
      </c>
      <c r="E427" s="232" t="s">
        <v>21</v>
      </c>
      <c r="F427" s="233" t="s">
        <v>798</v>
      </c>
      <c r="G427" s="231"/>
      <c r="H427" s="234">
        <v>11.811999999999999</v>
      </c>
      <c r="I427" s="235"/>
      <c r="J427" s="231"/>
      <c r="K427" s="231"/>
      <c r="L427" s="236"/>
      <c r="M427" s="237"/>
      <c r="N427" s="238"/>
      <c r="O427" s="238"/>
      <c r="P427" s="238"/>
      <c r="Q427" s="238"/>
      <c r="R427" s="238"/>
      <c r="S427" s="238"/>
      <c r="T427" s="239"/>
      <c r="AT427" s="240" t="s">
        <v>160</v>
      </c>
      <c r="AU427" s="240" t="s">
        <v>81</v>
      </c>
      <c r="AV427" s="13" t="s">
        <v>81</v>
      </c>
      <c r="AW427" s="13" t="s">
        <v>35</v>
      </c>
      <c r="AX427" s="13" t="s">
        <v>72</v>
      </c>
      <c r="AY427" s="240" t="s">
        <v>146</v>
      </c>
    </row>
    <row r="428" spans="2:65" s="13" customFormat="1" ht="13.5">
      <c r="B428" s="230"/>
      <c r="C428" s="231"/>
      <c r="D428" s="220" t="s">
        <v>160</v>
      </c>
      <c r="E428" s="232" t="s">
        <v>21</v>
      </c>
      <c r="F428" s="233" t="s">
        <v>799</v>
      </c>
      <c r="G428" s="231"/>
      <c r="H428" s="234">
        <v>5.1369999999999996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160</v>
      </c>
      <c r="AU428" s="240" t="s">
        <v>81</v>
      </c>
      <c r="AV428" s="13" t="s">
        <v>81</v>
      </c>
      <c r="AW428" s="13" t="s">
        <v>35</v>
      </c>
      <c r="AX428" s="13" t="s">
        <v>72</v>
      </c>
      <c r="AY428" s="240" t="s">
        <v>146</v>
      </c>
    </row>
    <row r="429" spans="2:65" s="14" customFormat="1" ht="13.5">
      <c r="B429" s="241"/>
      <c r="C429" s="242"/>
      <c r="D429" s="215" t="s">
        <v>160</v>
      </c>
      <c r="E429" s="243" t="s">
        <v>21</v>
      </c>
      <c r="F429" s="244" t="s">
        <v>171</v>
      </c>
      <c r="G429" s="242"/>
      <c r="H429" s="245">
        <v>36.773000000000003</v>
      </c>
      <c r="I429" s="246"/>
      <c r="J429" s="242"/>
      <c r="K429" s="242"/>
      <c r="L429" s="247"/>
      <c r="M429" s="248"/>
      <c r="N429" s="249"/>
      <c r="O429" s="249"/>
      <c r="P429" s="249"/>
      <c r="Q429" s="249"/>
      <c r="R429" s="249"/>
      <c r="S429" s="249"/>
      <c r="T429" s="250"/>
      <c r="AT429" s="251" t="s">
        <v>160</v>
      </c>
      <c r="AU429" s="251" t="s">
        <v>81</v>
      </c>
      <c r="AV429" s="14" t="s">
        <v>153</v>
      </c>
      <c r="AW429" s="14" t="s">
        <v>35</v>
      </c>
      <c r="AX429" s="14" t="s">
        <v>79</v>
      </c>
      <c r="AY429" s="251" t="s">
        <v>146</v>
      </c>
    </row>
    <row r="430" spans="2:65" s="1" customFormat="1" ht="22.5" customHeight="1">
      <c r="B430" s="42"/>
      <c r="C430" s="203" t="s">
        <v>800</v>
      </c>
      <c r="D430" s="203" t="s">
        <v>149</v>
      </c>
      <c r="E430" s="204" t="s">
        <v>801</v>
      </c>
      <c r="F430" s="205" t="s">
        <v>802</v>
      </c>
      <c r="G430" s="206" t="s">
        <v>307</v>
      </c>
      <c r="H430" s="207">
        <v>9.5</v>
      </c>
      <c r="I430" s="208"/>
      <c r="J430" s="209">
        <f>ROUND(I430*H430,2)</f>
        <v>0</v>
      </c>
      <c r="K430" s="205" t="s">
        <v>308</v>
      </c>
      <c r="L430" s="62"/>
      <c r="M430" s="210" t="s">
        <v>21</v>
      </c>
      <c r="N430" s="211" t="s">
        <v>43</v>
      </c>
      <c r="O430" s="43"/>
      <c r="P430" s="212">
        <f>O430*H430</f>
        <v>0</v>
      </c>
      <c r="Q430" s="212">
        <v>0.27560000000000001</v>
      </c>
      <c r="R430" s="212">
        <f>Q430*H430</f>
        <v>2.6182000000000003</v>
      </c>
      <c r="S430" s="212">
        <v>0</v>
      </c>
      <c r="T430" s="213">
        <f>S430*H430</f>
        <v>0</v>
      </c>
      <c r="AR430" s="25" t="s">
        <v>153</v>
      </c>
      <c r="AT430" s="25" t="s">
        <v>149</v>
      </c>
      <c r="AU430" s="25" t="s">
        <v>81</v>
      </c>
      <c r="AY430" s="25" t="s">
        <v>146</v>
      </c>
      <c r="BE430" s="214">
        <f>IF(N430="základní",J430,0)</f>
        <v>0</v>
      </c>
      <c r="BF430" s="214">
        <f>IF(N430="snížená",J430,0)</f>
        <v>0</v>
      </c>
      <c r="BG430" s="214">
        <f>IF(N430="zákl. přenesená",J430,0)</f>
        <v>0</v>
      </c>
      <c r="BH430" s="214">
        <f>IF(N430="sníž. přenesená",J430,0)</f>
        <v>0</v>
      </c>
      <c r="BI430" s="214">
        <f>IF(N430="nulová",J430,0)</f>
        <v>0</v>
      </c>
      <c r="BJ430" s="25" t="s">
        <v>79</v>
      </c>
      <c r="BK430" s="214">
        <f>ROUND(I430*H430,2)</f>
        <v>0</v>
      </c>
      <c r="BL430" s="25" t="s">
        <v>153</v>
      </c>
      <c r="BM430" s="25" t="s">
        <v>803</v>
      </c>
    </row>
    <row r="431" spans="2:65" s="11" customFormat="1" ht="29.85" customHeight="1">
      <c r="B431" s="186"/>
      <c r="C431" s="187"/>
      <c r="D431" s="200" t="s">
        <v>71</v>
      </c>
      <c r="E431" s="201" t="s">
        <v>199</v>
      </c>
      <c r="F431" s="201" t="s">
        <v>804</v>
      </c>
      <c r="G431" s="187"/>
      <c r="H431" s="187"/>
      <c r="I431" s="190"/>
      <c r="J431" s="202">
        <f>BK431</f>
        <v>0</v>
      </c>
      <c r="K431" s="187"/>
      <c r="L431" s="192"/>
      <c r="M431" s="193"/>
      <c r="N431" s="194"/>
      <c r="O431" s="194"/>
      <c r="P431" s="195">
        <f>P432+SUM(P433:P583)</f>
        <v>0</v>
      </c>
      <c r="Q431" s="194"/>
      <c r="R431" s="195">
        <f>R432+SUM(R433:R583)</f>
        <v>8.8912769999999988</v>
      </c>
      <c r="S431" s="194"/>
      <c r="T431" s="196">
        <f>T432+SUM(T433:T583)</f>
        <v>690.6155500000001</v>
      </c>
      <c r="AR431" s="197" t="s">
        <v>79</v>
      </c>
      <c r="AT431" s="198" t="s">
        <v>71</v>
      </c>
      <c r="AU431" s="198" t="s">
        <v>79</v>
      </c>
      <c r="AY431" s="197" t="s">
        <v>146</v>
      </c>
      <c r="BK431" s="199">
        <f>BK432+SUM(BK433:BK583)</f>
        <v>0</v>
      </c>
    </row>
    <row r="432" spans="2:65" s="1" customFormat="1" ht="22.5" customHeight="1">
      <c r="B432" s="42"/>
      <c r="C432" s="203" t="s">
        <v>805</v>
      </c>
      <c r="D432" s="203" t="s">
        <v>149</v>
      </c>
      <c r="E432" s="204" t="s">
        <v>806</v>
      </c>
      <c r="F432" s="205" t="s">
        <v>807</v>
      </c>
      <c r="G432" s="206" t="s">
        <v>324</v>
      </c>
      <c r="H432" s="207">
        <v>64.209999999999994</v>
      </c>
      <c r="I432" s="208"/>
      <c r="J432" s="209">
        <f>ROUND(I432*H432,2)</f>
        <v>0</v>
      </c>
      <c r="K432" s="205" t="s">
        <v>308</v>
      </c>
      <c r="L432" s="62"/>
      <c r="M432" s="210" t="s">
        <v>21</v>
      </c>
      <c r="N432" s="211" t="s">
        <v>43</v>
      </c>
      <c r="O432" s="43"/>
      <c r="P432" s="212">
        <f>O432*H432</f>
        <v>0</v>
      </c>
      <c r="Q432" s="212">
        <v>0.10095</v>
      </c>
      <c r="R432" s="212">
        <f>Q432*H432</f>
        <v>6.4819994999999988</v>
      </c>
      <c r="S432" s="212">
        <v>0</v>
      </c>
      <c r="T432" s="213">
        <f>S432*H432</f>
        <v>0</v>
      </c>
      <c r="AR432" s="25" t="s">
        <v>153</v>
      </c>
      <c r="AT432" s="25" t="s">
        <v>149</v>
      </c>
      <c r="AU432" s="25" t="s">
        <v>81</v>
      </c>
      <c r="AY432" s="25" t="s">
        <v>146</v>
      </c>
      <c r="BE432" s="214">
        <f>IF(N432="základní",J432,0)</f>
        <v>0</v>
      </c>
      <c r="BF432" s="214">
        <f>IF(N432="snížená",J432,0)</f>
        <v>0</v>
      </c>
      <c r="BG432" s="214">
        <f>IF(N432="zákl. přenesená",J432,0)</f>
        <v>0</v>
      </c>
      <c r="BH432" s="214">
        <f>IF(N432="sníž. přenesená",J432,0)</f>
        <v>0</v>
      </c>
      <c r="BI432" s="214">
        <f>IF(N432="nulová",J432,0)</f>
        <v>0</v>
      </c>
      <c r="BJ432" s="25" t="s">
        <v>79</v>
      </c>
      <c r="BK432" s="214">
        <f>ROUND(I432*H432,2)</f>
        <v>0</v>
      </c>
      <c r="BL432" s="25" t="s">
        <v>153</v>
      </c>
      <c r="BM432" s="25" t="s">
        <v>808</v>
      </c>
    </row>
    <row r="433" spans="2:65" s="12" customFormat="1" ht="13.5">
      <c r="B433" s="218"/>
      <c r="C433" s="219"/>
      <c r="D433" s="220" t="s">
        <v>160</v>
      </c>
      <c r="E433" s="221" t="s">
        <v>21</v>
      </c>
      <c r="F433" s="222" t="s">
        <v>809</v>
      </c>
      <c r="G433" s="219"/>
      <c r="H433" s="223" t="s">
        <v>21</v>
      </c>
      <c r="I433" s="224"/>
      <c r="J433" s="219"/>
      <c r="K433" s="219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160</v>
      </c>
      <c r="AU433" s="229" t="s">
        <v>81</v>
      </c>
      <c r="AV433" s="12" t="s">
        <v>79</v>
      </c>
      <c r="AW433" s="12" t="s">
        <v>35</v>
      </c>
      <c r="AX433" s="12" t="s">
        <v>72</v>
      </c>
      <c r="AY433" s="229" t="s">
        <v>146</v>
      </c>
    </row>
    <row r="434" spans="2:65" s="13" customFormat="1" ht="13.5">
      <c r="B434" s="230"/>
      <c r="C434" s="231"/>
      <c r="D434" s="220" t="s">
        <v>160</v>
      </c>
      <c r="E434" s="232" t="s">
        <v>21</v>
      </c>
      <c r="F434" s="233" t="s">
        <v>810</v>
      </c>
      <c r="G434" s="231"/>
      <c r="H434" s="234">
        <v>64.209999999999994</v>
      </c>
      <c r="I434" s="235"/>
      <c r="J434" s="231"/>
      <c r="K434" s="231"/>
      <c r="L434" s="236"/>
      <c r="M434" s="237"/>
      <c r="N434" s="238"/>
      <c r="O434" s="238"/>
      <c r="P434" s="238"/>
      <c r="Q434" s="238"/>
      <c r="R434" s="238"/>
      <c r="S434" s="238"/>
      <c r="T434" s="239"/>
      <c r="AT434" s="240" t="s">
        <v>160</v>
      </c>
      <c r="AU434" s="240" t="s">
        <v>81</v>
      </c>
      <c r="AV434" s="13" t="s">
        <v>81</v>
      </c>
      <c r="AW434" s="13" t="s">
        <v>35</v>
      </c>
      <c r="AX434" s="13" t="s">
        <v>72</v>
      </c>
      <c r="AY434" s="240" t="s">
        <v>146</v>
      </c>
    </row>
    <row r="435" spans="2:65" s="14" customFormat="1" ht="13.5">
      <c r="B435" s="241"/>
      <c r="C435" s="242"/>
      <c r="D435" s="215" t="s">
        <v>160</v>
      </c>
      <c r="E435" s="243" t="s">
        <v>21</v>
      </c>
      <c r="F435" s="244" t="s">
        <v>171</v>
      </c>
      <c r="G435" s="242"/>
      <c r="H435" s="245">
        <v>64.209999999999994</v>
      </c>
      <c r="I435" s="246"/>
      <c r="J435" s="242"/>
      <c r="K435" s="242"/>
      <c r="L435" s="247"/>
      <c r="M435" s="248"/>
      <c r="N435" s="249"/>
      <c r="O435" s="249"/>
      <c r="P435" s="249"/>
      <c r="Q435" s="249"/>
      <c r="R435" s="249"/>
      <c r="S435" s="249"/>
      <c r="T435" s="250"/>
      <c r="AT435" s="251" t="s">
        <v>160</v>
      </c>
      <c r="AU435" s="251" t="s">
        <v>81</v>
      </c>
      <c r="AV435" s="14" t="s">
        <v>153</v>
      </c>
      <c r="AW435" s="14" t="s">
        <v>35</v>
      </c>
      <c r="AX435" s="14" t="s">
        <v>79</v>
      </c>
      <c r="AY435" s="251" t="s">
        <v>146</v>
      </c>
    </row>
    <row r="436" spans="2:65" s="1" customFormat="1" ht="22.5" customHeight="1">
      <c r="B436" s="42"/>
      <c r="C436" s="259" t="s">
        <v>811</v>
      </c>
      <c r="D436" s="259" t="s">
        <v>365</v>
      </c>
      <c r="E436" s="260" t="s">
        <v>812</v>
      </c>
      <c r="F436" s="261" t="s">
        <v>813</v>
      </c>
      <c r="G436" s="262" t="s">
        <v>299</v>
      </c>
      <c r="H436" s="263">
        <v>70.631</v>
      </c>
      <c r="I436" s="264"/>
      <c r="J436" s="265">
        <f>ROUND(I436*H436,2)</f>
        <v>0</v>
      </c>
      <c r="K436" s="261" t="s">
        <v>308</v>
      </c>
      <c r="L436" s="266"/>
      <c r="M436" s="267" t="s">
        <v>21</v>
      </c>
      <c r="N436" s="268" t="s">
        <v>43</v>
      </c>
      <c r="O436" s="43"/>
      <c r="P436" s="212">
        <f>O436*H436</f>
        <v>0</v>
      </c>
      <c r="Q436" s="212">
        <v>2.8000000000000001E-2</v>
      </c>
      <c r="R436" s="212">
        <f>Q436*H436</f>
        <v>1.977668</v>
      </c>
      <c r="S436" s="212">
        <v>0</v>
      </c>
      <c r="T436" s="213">
        <f>S436*H436</f>
        <v>0</v>
      </c>
      <c r="AR436" s="25" t="s">
        <v>195</v>
      </c>
      <c r="AT436" s="25" t="s">
        <v>365</v>
      </c>
      <c r="AU436" s="25" t="s">
        <v>81</v>
      </c>
      <c r="AY436" s="25" t="s">
        <v>146</v>
      </c>
      <c r="BE436" s="214">
        <f>IF(N436="základní",J436,0)</f>
        <v>0</v>
      </c>
      <c r="BF436" s="214">
        <f>IF(N436="snížená",J436,0)</f>
        <v>0</v>
      </c>
      <c r="BG436" s="214">
        <f>IF(N436="zákl. přenesená",J436,0)</f>
        <v>0</v>
      </c>
      <c r="BH436" s="214">
        <f>IF(N436="sníž. přenesená",J436,0)</f>
        <v>0</v>
      </c>
      <c r="BI436" s="214">
        <f>IF(N436="nulová",J436,0)</f>
        <v>0</v>
      </c>
      <c r="BJ436" s="25" t="s">
        <v>79</v>
      </c>
      <c r="BK436" s="214">
        <f>ROUND(I436*H436,2)</f>
        <v>0</v>
      </c>
      <c r="BL436" s="25" t="s">
        <v>153</v>
      </c>
      <c r="BM436" s="25" t="s">
        <v>814</v>
      </c>
    </row>
    <row r="437" spans="2:65" s="13" customFormat="1" ht="13.5">
      <c r="B437" s="230"/>
      <c r="C437" s="231"/>
      <c r="D437" s="215" t="s">
        <v>160</v>
      </c>
      <c r="E437" s="231"/>
      <c r="F437" s="257" t="s">
        <v>815</v>
      </c>
      <c r="G437" s="231"/>
      <c r="H437" s="258">
        <v>70.631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160</v>
      </c>
      <c r="AU437" s="240" t="s">
        <v>81</v>
      </c>
      <c r="AV437" s="13" t="s">
        <v>81</v>
      </c>
      <c r="AW437" s="13" t="s">
        <v>6</v>
      </c>
      <c r="AX437" s="13" t="s">
        <v>79</v>
      </c>
      <c r="AY437" s="240" t="s">
        <v>146</v>
      </c>
    </row>
    <row r="438" spans="2:65" s="1" customFormat="1" ht="22.5" customHeight="1">
      <c r="B438" s="42"/>
      <c r="C438" s="203" t="s">
        <v>816</v>
      </c>
      <c r="D438" s="203" t="s">
        <v>149</v>
      </c>
      <c r="E438" s="204" t="s">
        <v>817</v>
      </c>
      <c r="F438" s="205" t="s">
        <v>818</v>
      </c>
      <c r="G438" s="206" t="s">
        <v>307</v>
      </c>
      <c r="H438" s="207">
        <v>9.5</v>
      </c>
      <c r="I438" s="208"/>
      <c r="J438" s="209">
        <f>ROUND(I438*H438,2)</f>
        <v>0</v>
      </c>
      <c r="K438" s="205" t="s">
        <v>308</v>
      </c>
      <c r="L438" s="62"/>
      <c r="M438" s="210" t="s">
        <v>21</v>
      </c>
      <c r="N438" s="211" t="s">
        <v>43</v>
      </c>
      <c r="O438" s="43"/>
      <c r="P438" s="212">
        <f>O438*H438</f>
        <v>0</v>
      </c>
      <c r="Q438" s="212">
        <v>4.6999999999999999E-4</v>
      </c>
      <c r="R438" s="212">
        <f>Q438*H438</f>
        <v>4.4650000000000002E-3</v>
      </c>
      <c r="S438" s="212">
        <v>0</v>
      </c>
      <c r="T438" s="213">
        <f>S438*H438</f>
        <v>0</v>
      </c>
      <c r="AR438" s="25" t="s">
        <v>153</v>
      </c>
      <c r="AT438" s="25" t="s">
        <v>149</v>
      </c>
      <c r="AU438" s="25" t="s">
        <v>81</v>
      </c>
      <c r="AY438" s="25" t="s">
        <v>146</v>
      </c>
      <c r="BE438" s="214">
        <f>IF(N438="základní",J438,0)</f>
        <v>0</v>
      </c>
      <c r="BF438" s="214">
        <f>IF(N438="snížená",J438,0)</f>
        <v>0</v>
      </c>
      <c r="BG438" s="214">
        <f>IF(N438="zákl. přenesená",J438,0)</f>
        <v>0</v>
      </c>
      <c r="BH438" s="214">
        <f>IF(N438="sníž. přenesená",J438,0)</f>
        <v>0</v>
      </c>
      <c r="BI438" s="214">
        <f>IF(N438="nulová",J438,0)</f>
        <v>0</v>
      </c>
      <c r="BJ438" s="25" t="s">
        <v>79</v>
      </c>
      <c r="BK438" s="214">
        <f>ROUND(I438*H438,2)</f>
        <v>0</v>
      </c>
      <c r="BL438" s="25" t="s">
        <v>153</v>
      </c>
      <c r="BM438" s="25" t="s">
        <v>819</v>
      </c>
    </row>
    <row r="439" spans="2:65" s="13" customFormat="1" ht="13.5">
      <c r="B439" s="230"/>
      <c r="C439" s="231"/>
      <c r="D439" s="220" t="s">
        <v>160</v>
      </c>
      <c r="E439" s="232" t="s">
        <v>21</v>
      </c>
      <c r="F439" s="233" t="s">
        <v>820</v>
      </c>
      <c r="G439" s="231"/>
      <c r="H439" s="234">
        <v>9.5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160</v>
      </c>
      <c r="AU439" s="240" t="s">
        <v>81</v>
      </c>
      <c r="AV439" s="13" t="s">
        <v>81</v>
      </c>
      <c r="AW439" s="13" t="s">
        <v>35</v>
      </c>
      <c r="AX439" s="13" t="s">
        <v>72</v>
      </c>
      <c r="AY439" s="240" t="s">
        <v>146</v>
      </c>
    </row>
    <row r="440" spans="2:65" s="14" customFormat="1" ht="13.5">
      <c r="B440" s="241"/>
      <c r="C440" s="242"/>
      <c r="D440" s="215" t="s">
        <v>160</v>
      </c>
      <c r="E440" s="243" t="s">
        <v>21</v>
      </c>
      <c r="F440" s="244" t="s">
        <v>171</v>
      </c>
      <c r="G440" s="242"/>
      <c r="H440" s="245">
        <v>9.5</v>
      </c>
      <c r="I440" s="246"/>
      <c r="J440" s="242"/>
      <c r="K440" s="242"/>
      <c r="L440" s="247"/>
      <c r="M440" s="248"/>
      <c r="N440" s="249"/>
      <c r="O440" s="249"/>
      <c r="P440" s="249"/>
      <c r="Q440" s="249"/>
      <c r="R440" s="249"/>
      <c r="S440" s="249"/>
      <c r="T440" s="250"/>
      <c r="AT440" s="251" t="s">
        <v>160</v>
      </c>
      <c r="AU440" s="251" t="s">
        <v>81</v>
      </c>
      <c r="AV440" s="14" t="s">
        <v>153</v>
      </c>
      <c r="AW440" s="14" t="s">
        <v>35</v>
      </c>
      <c r="AX440" s="14" t="s">
        <v>79</v>
      </c>
      <c r="AY440" s="251" t="s">
        <v>146</v>
      </c>
    </row>
    <row r="441" spans="2:65" s="1" customFormat="1" ht="22.5" customHeight="1">
      <c r="B441" s="42"/>
      <c r="C441" s="203" t="s">
        <v>821</v>
      </c>
      <c r="D441" s="203" t="s">
        <v>149</v>
      </c>
      <c r="E441" s="204" t="s">
        <v>822</v>
      </c>
      <c r="F441" s="205" t="s">
        <v>823</v>
      </c>
      <c r="G441" s="206" t="s">
        <v>307</v>
      </c>
      <c r="H441" s="207">
        <v>58.3</v>
      </c>
      <c r="I441" s="208"/>
      <c r="J441" s="209">
        <f>ROUND(I441*H441,2)</f>
        <v>0</v>
      </c>
      <c r="K441" s="205" t="s">
        <v>308</v>
      </c>
      <c r="L441" s="62"/>
      <c r="M441" s="210" t="s">
        <v>21</v>
      </c>
      <c r="N441" s="211" t="s">
        <v>43</v>
      </c>
      <c r="O441" s="43"/>
      <c r="P441" s="212">
        <f>O441*H441</f>
        <v>0</v>
      </c>
      <c r="Q441" s="212">
        <v>6.8999999999999997E-4</v>
      </c>
      <c r="R441" s="212">
        <f>Q441*H441</f>
        <v>4.0226999999999999E-2</v>
      </c>
      <c r="S441" s="212">
        <v>0</v>
      </c>
      <c r="T441" s="213">
        <f>S441*H441</f>
        <v>0</v>
      </c>
      <c r="AR441" s="25" t="s">
        <v>153</v>
      </c>
      <c r="AT441" s="25" t="s">
        <v>149</v>
      </c>
      <c r="AU441" s="25" t="s">
        <v>81</v>
      </c>
      <c r="AY441" s="25" t="s">
        <v>146</v>
      </c>
      <c r="BE441" s="214">
        <f>IF(N441="základní",J441,0)</f>
        <v>0</v>
      </c>
      <c r="BF441" s="214">
        <f>IF(N441="snížená",J441,0)</f>
        <v>0</v>
      </c>
      <c r="BG441" s="214">
        <f>IF(N441="zákl. přenesená",J441,0)</f>
        <v>0</v>
      </c>
      <c r="BH441" s="214">
        <f>IF(N441="sníž. přenesená",J441,0)</f>
        <v>0</v>
      </c>
      <c r="BI441" s="214">
        <f>IF(N441="nulová",J441,0)</f>
        <v>0</v>
      </c>
      <c r="BJ441" s="25" t="s">
        <v>79</v>
      </c>
      <c r="BK441" s="214">
        <f>ROUND(I441*H441,2)</f>
        <v>0</v>
      </c>
      <c r="BL441" s="25" t="s">
        <v>153</v>
      </c>
      <c r="BM441" s="25" t="s">
        <v>824</v>
      </c>
    </row>
    <row r="442" spans="2:65" s="12" customFormat="1" ht="13.5">
      <c r="B442" s="218"/>
      <c r="C442" s="219"/>
      <c r="D442" s="220" t="s">
        <v>160</v>
      </c>
      <c r="E442" s="221" t="s">
        <v>21</v>
      </c>
      <c r="F442" s="222" t="s">
        <v>644</v>
      </c>
      <c r="G442" s="219"/>
      <c r="H442" s="223" t="s">
        <v>21</v>
      </c>
      <c r="I442" s="224"/>
      <c r="J442" s="219"/>
      <c r="K442" s="219"/>
      <c r="L442" s="225"/>
      <c r="M442" s="226"/>
      <c r="N442" s="227"/>
      <c r="O442" s="227"/>
      <c r="P442" s="227"/>
      <c r="Q442" s="227"/>
      <c r="R442" s="227"/>
      <c r="S442" s="227"/>
      <c r="T442" s="228"/>
      <c r="AT442" s="229" t="s">
        <v>160</v>
      </c>
      <c r="AU442" s="229" t="s">
        <v>81</v>
      </c>
      <c r="AV442" s="12" t="s">
        <v>79</v>
      </c>
      <c r="AW442" s="12" t="s">
        <v>35</v>
      </c>
      <c r="AX442" s="12" t="s">
        <v>72</v>
      </c>
      <c r="AY442" s="229" t="s">
        <v>146</v>
      </c>
    </row>
    <row r="443" spans="2:65" s="13" customFormat="1" ht="13.5">
      <c r="B443" s="230"/>
      <c r="C443" s="231"/>
      <c r="D443" s="220" t="s">
        <v>160</v>
      </c>
      <c r="E443" s="232" t="s">
        <v>21</v>
      </c>
      <c r="F443" s="233" t="s">
        <v>776</v>
      </c>
      <c r="G443" s="231"/>
      <c r="H443" s="234">
        <v>58.3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AT443" s="240" t="s">
        <v>160</v>
      </c>
      <c r="AU443" s="240" t="s">
        <v>81</v>
      </c>
      <c r="AV443" s="13" t="s">
        <v>81</v>
      </c>
      <c r="AW443" s="13" t="s">
        <v>35</v>
      </c>
      <c r="AX443" s="13" t="s">
        <v>72</v>
      </c>
      <c r="AY443" s="240" t="s">
        <v>146</v>
      </c>
    </row>
    <row r="444" spans="2:65" s="14" customFormat="1" ht="13.5">
      <c r="B444" s="241"/>
      <c r="C444" s="242"/>
      <c r="D444" s="215" t="s">
        <v>160</v>
      </c>
      <c r="E444" s="243" t="s">
        <v>21</v>
      </c>
      <c r="F444" s="244" t="s">
        <v>171</v>
      </c>
      <c r="G444" s="242"/>
      <c r="H444" s="245">
        <v>58.3</v>
      </c>
      <c r="I444" s="246"/>
      <c r="J444" s="242"/>
      <c r="K444" s="242"/>
      <c r="L444" s="247"/>
      <c r="M444" s="248"/>
      <c r="N444" s="249"/>
      <c r="O444" s="249"/>
      <c r="P444" s="249"/>
      <c r="Q444" s="249"/>
      <c r="R444" s="249"/>
      <c r="S444" s="249"/>
      <c r="T444" s="250"/>
      <c r="AT444" s="251" t="s">
        <v>160</v>
      </c>
      <c r="AU444" s="251" t="s">
        <v>81</v>
      </c>
      <c r="AV444" s="14" t="s">
        <v>153</v>
      </c>
      <c r="AW444" s="14" t="s">
        <v>35</v>
      </c>
      <c r="AX444" s="14" t="s">
        <v>79</v>
      </c>
      <c r="AY444" s="251" t="s">
        <v>146</v>
      </c>
    </row>
    <row r="445" spans="2:65" s="1" customFormat="1" ht="22.5" customHeight="1">
      <c r="B445" s="42"/>
      <c r="C445" s="203" t="s">
        <v>825</v>
      </c>
      <c r="D445" s="203" t="s">
        <v>149</v>
      </c>
      <c r="E445" s="204" t="s">
        <v>826</v>
      </c>
      <c r="F445" s="205" t="s">
        <v>827</v>
      </c>
      <c r="G445" s="206" t="s">
        <v>307</v>
      </c>
      <c r="H445" s="207">
        <v>550</v>
      </c>
      <c r="I445" s="208"/>
      <c r="J445" s="209">
        <f>ROUND(I445*H445,2)</f>
        <v>0</v>
      </c>
      <c r="K445" s="205" t="s">
        <v>308</v>
      </c>
      <c r="L445" s="62"/>
      <c r="M445" s="210" t="s">
        <v>21</v>
      </c>
      <c r="N445" s="211" t="s">
        <v>43</v>
      </c>
      <c r="O445" s="43"/>
      <c r="P445" s="212">
        <f>O445*H445</f>
        <v>0</v>
      </c>
      <c r="Q445" s="212">
        <v>0</v>
      </c>
      <c r="R445" s="212">
        <f>Q445*H445</f>
        <v>0</v>
      </c>
      <c r="S445" s="212">
        <v>0</v>
      </c>
      <c r="T445" s="213">
        <f>S445*H445</f>
        <v>0</v>
      </c>
      <c r="AR445" s="25" t="s">
        <v>153</v>
      </c>
      <c r="AT445" s="25" t="s">
        <v>149</v>
      </c>
      <c r="AU445" s="25" t="s">
        <v>81</v>
      </c>
      <c r="AY445" s="25" t="s">
        <v>146</v>
      </c>
      <c r="BE445" s="214">
        <f>IF(N445="základní",J445,0)</f>
        <v>0</v>
      </c>
      <c r="BF445" s="214">
        <f>IF(N445="snížená",J445,0)</f>
        <v>0</v>
      </c>
      <c r="BG445" s="214">
        <f>IF(N445="zákl. přenesená",J445,0)</f>
        <v>0</v>
      </c>
      <c r="BH445" s="214">
        <f>IF(N445="sníž. přenesená",J445,0)</f>
        <v>0</v>
      </c>
      <c r="BI445" s="214">
        <f>IF(N445="nulová",J445,0)</f>
        <v>0</v>
      </c>
      <c r="BJ445" s="25" t="s">
        <v>79</v>
      </c>
      <c r="BK445" s="214">
        <f>ROUND(I445*H445,2)</f>
        <v>0</v>
      </c>
      <c r="BL445" s="25" t="s">
        <v>153</v>
      </c>
      <c r="BM445" s="25" t="s">
        <v>828</v>
      </c>
    </row>
    <row r="446" spans="2:65" s="1" customFormat="1" ht="31.5" customHeight="1">
      <c r="B446" s="42"/>
      <c r="C446" s="203" t="s">
        <v>829</v>
      </c>
      <c r="D446" s="203" t="s">
        <v>149</v>
      </c>
      <c r="E446" s="204" t="s">
        <v>830</v>
      </c>
      <c r="F446" s="205" t="s">
        <v>831</v>
      </c>
      <c r="G446" s="206" t="s">
        <v>307</v>
      </c>
      <c r="H446" s="207">
        <v>24750</v>
      </c>
      <c r="I446" s="208"/>
      <c r="J446" s="209">
        <f>ROUND(I446*H446,2)</f>
        <v>0</v>
      </c>
      <c r="K446" s="205" t="s">
        <v>308</v>
      </c>
      <c r="L446" s="62"/>
      <c r="M446" s="210" t="s">
        <v>21</v>
      </c>
      <c r="N446" s="211" t="s">
        <v>43</v>
      </c>
      <c r="O446" s="43"/>
      <c r="P446" s="212">
        <f>O446*H446</f>
        <v>0</v>
      </c>
      <c r="Q446" s="212">
        <v>0</v>
      </c>
      <c r="R446" s="212">
        <f>Q446*H446</f>
        <v>0</v>
      </c>
      <c r="S446" s="212">
        <v>0</v>
      </c>
      <c r="T446" s="213">
        <f>S446*H446</f>
        <v>0</v>
      </c>
      <c r="AR446" s="25" t="s">
        <v>153</v>
      </c>
      <c r="AT446" s="25" t="s">
        <v>149</v>
      </c>
      <c r="AU446" s="25" t="s">
        <v>81</v>
      </c>
      <c r="AY446" s="25" t="s">
        <v>146</v>
      </c>
      <c r="BE446" s="214">
        <f>IF(N446="základní",J446,0)</f>
        <v>0</v>
      </c>
      <c r="BF446" s="214">
        <f>IF(N446="snížená",J446,0)</f>
        <v>0</v>
      </c>
      <c r="BG446" s="214">
        <f>IF(N446="zákl. přenesená",J446,0)</f>
        <v>0</v>
      </c>
      <c r="BH446" s="214">
        <f>IF(N446="sníž. přenesená",J446,0)</f>
        <v>0</v>
      </c>
      <c r="BI446" s="214">
        <f>IF(N446="nulová",J446,0)</f>
        <v>0</v>
      </c>
      <c r="BJ446" s="25" t="s">
        <v>79</v>
      </c>
      <c r="BK446" s="214">
        <f>ROUND(I446*H446,2)</f>
        <v>0</v>
      </c>
      <c r="BL446" s="25" t="s">
        <v>153</v>
      </c>
      <c r="BM446" s="25" t="s">
        <v>832</v>
      </c>
    </row>
    <row r="447" spans="2:65" s="13" customFormat="1" ht="13.5">
      <c r="B447" s="230"/>
      <c r="C447" s="231"/>
      <c r="D447" s="215" t="s">
        <v>160</v>
      </c>
      <c r="E447" s="231"/>
      <c r="F447" s="257" t="s">
        <v>833</v>
      </c>
      <c r="G447" s="231"/>
      <c r="H447" s="258">
        <v>24750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160</v>
      </c>
      <c r="AU447" s="240" t="s">
        <v>81</v>
      </c>
      <c r="AV447" s="13" t="s">
        <v>81</v>
      </c>
      <c r="AW447" s="13" t="s">
        <v>6</v>
      </c>
      <c r="AX447" s="13" t="s">
        <v>79</v>
      </c>
      <c r="AY447" s="240" t="s">
        <v>146</v>
      </c>
    </row>
    <row r="448" spans="2:65" s="1" customFormat="1" ht="22.5" customHeight="1">
      <c r="B448" s="42"/>
      <c r="C448" s="203" t="s">
        <v>834</v>
      </c>
      <c r="D448" s="203" t="s">
        <v>149</v>
      </c>
      <c r="E448" s="204" t="s">
        <v>835</v>
      </c>
      <c r="F448" s="205" t="s">
        <v>836</v>
      </c>
      <c r="G448" s="206" t="s">
        <v>307</v>
      </c>
      <c r="H448" s="207">
        <v>550</v>
      </c>
      <c r="I448" s="208"/>
      <c r="J448" s="209">
        <f>ROUND(I448*H448,2)</f>
        <v>0</v>
      </c>
      <c r="K448" s="205" t="s">
        <v>308</v>
      </c>
      <c r="L448" s="62"/>
      <c r="M448" s="210" t="s">
        <v>21</v>
      </c>
      <c r="N448" s="211" t="s">
        <v>43</v>
      </c>
      <c r="O448" s="43"/>
      <c r="P448" s="212">
        <f>O448*H448</f>
        <v>0</v>
      </c>
      <c r="Q448" s="212">
        <v>0</v>
      </c>
      <c r="R448" s="212">
        <f>Q448*H448</f>
        <v>0</v>
      </c>
      <c r="S448" s="212">
        <v>0</v>
      </c>
      <c r="T448" s="213">
        <f>S448*H448</f>
        <v>0</v>
      </c>
      <c r="AR448" s="25" t="s">
        <v>153</v>
      </c>
      <c r="AT448" s="25" t="s">
        <v>149</v>
      </c>
      <c r="AU448" s="25" t="s">
        <v>81</v>
      </c>
      <c r="AY448" s="25" t="s">
        <v>146</v>
      </c>
      <c r="BE448" s="214">
        <f>IF(N448="základní",J448,0)</f>
        <v>0</v>
      </c>
      <c r="BF448" s="214">
        <f>IF(N448="snížená",J448,0)</f>
        <v>0</v>
      </c>
      <c r="BG448" s="214">
        <f>IF(N448="zákl. přenesená",J448,0)</f>
        <v>0</v>
      </c>
      <c r="BH448" s="214">
        <f>IF(N448="sníž. přenesená",J448,0)</f>
        <v>0</v>
      </c>
      <c r="BI448" s="214">
        <f>IF(N448="nulová",J448,0)</f>
        <v>0</v>
      </c>
      <c r="BJ448" s="25" t="s">
        <v>79</v>
      </c>
      <c r="BK448" s="214">
        <f>ROUND(I448*H448,2)</f>
        <v>0</v>
      </c>
      <c r="BL448" s="25" t="s">
        <v>153</v>
      </c>
      <c r="BM448" s="25" t="s">
        <v>837</v>
      </c>
    </row>
    <row r="449" spans="2:65" s="1" customFormat="1" ht="22.5" customHeight="1">
      <c r="B449" s="42"/>
      <c r="C449" s="203" t="s">
        <v>838</v>
      </c>
      <c r="D449" s="203" t="s">
        <v>149</v>
      </c>
      <c r="E449" s="204" t="s">
        <v>839</v>
      </c>
      <c r="F449" s="205" t="s">
        <v>840</v>
      </c>
      <c r="G449" s="206" t="s">
        <v>307</v>
      </c>
      <c r="H449" s="207">
        <v>550</v>
      </c>
      <c r="I449" s="208"/>
      <c r="J449" s="209">
        <f>ROUND(I449*H449,2)</f>
        <v>0</v>
      </c>
      <c r="K449" s="205" t="s">
        <v>308</v>
      </c>
      <c r="L449" s="62"/>
      <c r="M449" s="210" t="s">
        <v>21</v>
      </c>
      <c r="N449" s="211" t="s">
        <v>43</v>
      </c>
      <c r="O449" s="43"/>
      <c r="P449" s="212">
        <f>O449*H449</f>
        <v>0</v>
      </c>
      <c r="Q449" s="212">
        <v>0</v>
      </c>
      <c r="R449" s="212">
        <f>Q449*H449</f>
        <v>0</v>
      </c>
      <c r="S449" s="212">
        <v>0</v>
      </c>
      <c r="T449" s="213">
        <f>S449*H449</f>
        <v>0</v>
      </c>
      <c r="AR449" s="25" t="s">
        <v>153</v>
      </c>
      <c r="AT449" s="25" t="s">
        <v>149</v>
      </c>
      <c r="AU449" s="25" t="s">
        <v>81</v>
      </c>
      <c r="AY449" s="25" t="s">
        <v>146</v>
      </c>
      <c r="BE449" s="214">
        <f>IF(N449="základní",J449,0)</f>
        <v>0</v>
      </c>
      <c r="BF449" s="214">
        <f>IF(N449="snížená",J449,0)</f>
        <v>0</v>
      </c>
      <c r="BG449" s="214">
        <f>IF(N449="zákl. přenesená",J449,0)</f>
        <v>0</v>
      </c>
      <c r="BH449" s="214">
        <f>IF(N449="sníž. přenesená",J449,0)</f>
        <v>0</v>
      </c>
      <c r="BI449" s="214">
        <f>IF(N449="nulová",J449,0)</f>
        <v>0</v>
      </c>
      <c r="BJ449" s="25" t="s">
        <v>79</v>
      </c>
      <c r="BK449" s="214">
        <f>ROUND(I449*H449,2)</f>
        <v>0</v>
      </c>
      <c r="BL449" s="25" t="s">
        <v>153</v>
      </c>
      <c r="BM449" s="25" t="s">
        <v>841</v>
      </c>
    </row>
    <row r="450" spans="2:65" s="1" customFormat="1" ht="22.5" customHeight="1">
      <c r="B450" s="42"/>
      <c r="C450" s="203" t="s">
        <v>842</v>
      </c>
      <c r="D450" s="203" t="s">
        <v>149</v>
      </c>
      <c r="E450" s="204" t="s">
        <v>843</v>
      </c>
      <c r="F450" s="205" t="s">
        <v>844</v>
      </c>
      <c r="G450" s="206" t="s">
        <v>307</v>
      </c>
      <c r="H450" s="207">
        <v>24750</v>
      </c>
      <c r="I450" s="208"/>
      <c r="J450" s="209">
        <f>ROUND(I450*H450,2)</f>
        <v>0</v>
      </c>
      <c r="K450" s="205" t="s">
        <v>308</v>
      </c>
      <c r="L450" s="62"/>
      <c r="M450" s="210" t="s">
        <v>21</v>
      </c>
      <c r="N450" s="211" t="s">
        <v>43</v>
      </c>
      <c r="O450" s="43"/>
      <c r="P450" s="212">
        <f>O450*H450</f>
        <v>0</v>
      </c>
      <c r="Q450" s="212">
        <v>0</v>
      </c>
      <c r="R450" s="212">
        <f>Q450*H450</f>
        <v>0</v>
      </c>
      <c r="S450" s="212">
        <v>0</v>
      </c>
      <c r="T450" s="213">
        <f>S450*H450</f>
        <v>0</v>
      </c>
      <c r="AR450" s="25" t="s">
        <v>153</v>
      </c>
      <c r="AT450" s="25" t="s">
        <v>149</v>
      </c>
      <c r="AU450" s="25" t="s">
        <v>81</v>
      </c>
      <c r="AY450" s="25" t="s">
        <v>146</v>
      </c>
      <c r="BE450" s="214">
        <f>IF(N450="základní",J450,0)</f>
        <v>0</v>
      </c>
      <c r="BF450" s="214">
        <f>IF(N450="snížená",J450,0)</f>
        <v>0</v>
      </c>
      <c r="BG450" s="214">
        <f>IF(N450="zákl. přenesená",J450,0)</f>
        <v>0</v>
      </c>
      <c r="BH450" s="214">
        <f>IF(N450="sníž. přenesená",J450,0)</f>
        <v>0</v>
      </c>
      <c r="BI450" s="214">
        <f>IF(N450="nulová",J450,0)</f>
        <v>0</v>
      </c>
      <c r="BJ450" s="25" t="s">
        <v>79</v>
      </c>
      <c r="BK450" s="214">
        <f>ROUND(I450*H450,2)</f>
        <v>0</v>
      </c>
      <c r="BL450" s="25" t="s">
        <v>153</v>
      </c>
      <c r="BM450" s="25" t="s">
        <v>845</v>
      </c>
    </row>
    <row r="451" spans="2:65" s="13" customFormat="1" ht="13.5">
      <c r="B451" s="230"/>
      <c r="C451" s="231"/>
      <c r="D451" s="215" t="s">
        <v>160</v>
      </c>
      <c r="E451" s="231"/>
      <c r="F451" s="257" t="s">
        <v>833</v>
      </c>
      <c r="G451" s="231"/>
      <c r="H451" s="258">
        <v>24750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160</v>
      </c>
      <c r="AU451" s="240" t="s">
        <v>81</v>
      </c>
      <c r="AV451" s="13" t="s">
        <v>81</v>
      </c>
      <c r="AW451" s="13" t="s">
        <v>6</v>
      </c>
      <c r="AX451" s="13" t="s">
        <v>79</v>
      </c>
      <c r="AY451" s="240" t="s">
        <v>146</v>
      </c>
    </row>
    <row r="452" spans="2:65" s="1" customFormat="1" ht="22.5" customHeight="1">
      <c r="B452" s="42"/>
      <c r="C452" s="203" t="s">
        <v>846</v>
      </c>
      <c r="D452" s="203" t="s">
        <v>149</v>
      </c>
      <c r="E452" s="204" t="s">
        <v>847</v>
      </c>
      <c r="F452" s="205" t="s">
        <v>848</v>
      </c>
      <c r="G452" s="206" t="s">
        <v>307</v>
      </c>
      <c r="H452" s="207">
        <v>550</v>
      </c>
      <c r="I452" s="208"/>
      <c r="J452" s="209">
        <f>ROUND(I452*H452,2)</f>
        <v>0</v>
      </c>
      <c r="K452" s="205" t="s">
        <v>308</v>
      </c>
      <c r="L452" s="62"/>
      <c r="M452" s="210" t="s">
        <v>21</v>
      </c>
      <c r="N452" s="211" t="s">
        <v>43</v>
      </c>
      <c r="O452" s="43"/>
      <c r="P452" s="212">
        <f>O452*H452</f>
        <v>0</v>
      </c>
      <c r="Q452" s="212">
        <v>0</v>
      </c>
      <c r="R452" s="212">
        <f>Q452*H452</f>
        <v>0</v>
      </c>
      <c r="S452" s="212">
        <v>0</v>
      </c>
      <c r="T452" s="213">
        <f>S452*H452</f>
        <v>0</v>
      </c>
      <c r="AR452" s="25" t="s">
        <v>153</v>
      </c>
      <c r="AT452" s="25" t="s">
        <v>149</v>
      </c>
      <c r="AU452" s="25" t="s">
        <v>81</v>
      </c>
      <c r="AY452" s="25" t="s">
        <v>146</v>
      </c>
      <c r="BE452" s="214">
        <f>IF(N452="základní",J452,0)</f>
        <v>0</v>
      </c>
      <c r="BF452" s="214">
        <f>IF(N452="snížená",J452,0)</f>
        <v>0</v>
      </c>
      <c r="BG452" s="214">
        <f>IF(N452="zákl. přenesená",J452,0)</f>
        <v>0</v>
      </c>
      <c r="BH452" s="214">
        <f>IF(N452="sníž. přenesená",J452,0)</f>
        <v>0</v>
      </c>
      <c r="BI452" s="214">
        <f>IF(N452="nulová",J452,0)</f>
        <v>0</v>
      </c>
      <c r="BJ452" s="25" t="s">
        <v>79</v>
      </c>
      <c r="BK452" s="214">
        <f>ROUND(I452*H452,2)</f>
        <v>0</v>
      </c>
      <c r="BL452" s="25" t="s">
        <v>153</v>
      </c>
      <c r="BM452" s="25" t="s">
        <v>849</v>
      </c>
    </row>
    <row r="453" spans="2:65" s="1" customFormat="1" ht="31.5" customHeight="1">
      <c r="B453" s="42"/>
      <c r="C453" s="203" t="s">
        <v>850</v>
      </c>
      <c r="D453" s="203" t="s">
        <v>149</v>
      </c>
      <c r="E453" s="204" t="s">
        <v>851</v>
      </c>
      <c r="F453" s="205" t="s">
        <v>852</v>
      </c>
      <c r="G453" s="206" t="s">
        <v>307</v>
      </c>
      <c r="H453" s="207">
        <v>488.6</v>
      </c>
      <c r="I453" s="208"/>
      <c r="J453" s="209">
        <f>ROUND(I453*H453,2)</f>
        <v>0</v>
      </c>
      <c r="K453" s="205" t="s">
        <v>308</v>
      </c>
      <c r="L453" s="62"/>
      <c r="M453" s="210" t="s">
        <v>21</v>
      </c>
      <c r="N453" s="211" t="s">
        <v>43</v>
      </c>
      <c r="O453" s="43"/>
      <c r="P453" s="212">
        <f>O453*H453</f>
        <v>0</v>
      </c>
      <c r="Q453" s="212">
        <v>1.2999999999999999E-4</v>
      </c>
      <c r="R453" s="212">
        <f>Q453*H453</f>
        <v>6.3517999999999991E-2</v>
      </c>
      <c r="S453" s="212">
        <v>0</v>
      </c>
      <c r="T453" s="213">
        <f>S453*H453</f>
        <v>0</v>
      </c>
      <c r="AR453" s="25" t="s">
        <v>153</v>
      </c>
      <c r="AT453" s="25" t="s">
        <v>149</v>
      </c>
      <c r="AU453" s="25" t="s">
        <v>81</v>
      </c>
      <c r="AY453" s="25" t="s">
        <v>146</v>
      </c>
      <c r="BE453" s="214">
        <f>IF(N453="základní",J453,0)</f>
        <v>0</v>
      </c>
      <c r="BF453" s="214">
        <f>IF(N453="snížená",J453,0)</f>
        <v>0</v>
      </c>
      <c r="BG453" s="214">
        <f>IF(N453="zákl. přenesená",J453,0)</f>
        <v>0</v>
      </c>
      <c r="BH453" s="214">
        <f>IF(N453="sníž. přenesená",J453,0)</f>
        <v>0</v>
      </c>
      <c r="BI453" s="214">
        <f>IF(N453="nulová",J453,0)</f>
        <v>0</v>
      </c>
      <c r="BJ453" s="25" t="s">
        <v>79</v>
      </c>
      <c r="BK453" s="214">
        <f>ROUND(I453*H453,2)</f>
        <v>0</v>
      </c>
      <c r="BL453" s="25" t="s">
        <v>153</v>
      </c>
      <c r="BM453" s="25" t="s">
        <v>853</v>
      </c>
    </row>
    <row r="454" spans="2:65" s="1" customFormat="1" ht="31.5" customHeight="1">
      <c r="B454" s="42"/>
      <c r="C454" s="203" t="s">
        <v>854</v>
      </c>
      <c r="D454" s="203" t="s">
        <v>149</v>
      </c>
      <c r="E454" s="204" t="s">
        <v>855</v>
      </c>
      <c r="F454" s="205" t="s">
        <v>856</v>
      </c>
      <c r="G454" s="206" t="s">
        <v>307</v>
      </c>
      <c r="H454" s="207">
        <v>977.2</v>
      </c>
      <c r="I454" s="208"/>
      <c r="J454" s="209">
        <f>ROUND(I454*H454,2)</f>
        <v>0</v>
      </c>
      <c r="K454" s="205" t="s">
        <v>308</v>
      </c>
      <c r="L454" s="62"/>
      <c r="M454" s="210" t="s">
        <v>21</v>
      </c>
      <c r="N454" s="211" t="s">
        <v>43</v>
      </c>
      <c r="O454" s="43"/>
      <c r="P454" s="212">
        <f>O454*H454</f>
        <v>0</v>
      </c>
      <c r="Q454" s="212">
        <v>2.1000000000000001E-4</v>
      </c>
      <c r="R454" s="212">
        <f>Q454*H454</f>
        <v>0.20521200000000001</v>
      </c>
      <c r="S454" s="212">
        <v>0</v>
      </c>
      <c r="T454" s="213">
        <f>S454*H454</f>
        <v>0</v>
      </c>
      <c r="AR454" s="25" t="s">
        <v>153</v>
      </c>
      <c r="AT454" s="25" t="s">
        <v>149</v>
      </c>
      <c r="AU454" s="25" t="s">
        <v>81</v>
      </c>
      <c r="AY454" s="25" t="s">
        <v>146</v>
      </c>
      <c r="BE454" s="214">
        <f>IF(N454="základní",J454,0)</f>
        <v>0</v>
      </c>
      <c r="BF454" s="214">
        <f>IF(N454="snížená",J454,0)</f>
        <v>0</v>
      </c>
      <c r="BG454" s="214">
        <f>IF(N454="zákl. přenesená",J454,0)</f>
        <v>0</v>
      </c>
      <c r="BH454" s="214">
        <f>IF(N454="sníž. přenesená",J454,0)</f>
        <v>0</v>
      </c>
      <c r="BI454" s="214">
        <f>IF(N454="nulová",J454,0)</f>
        <v>0</v>
      </c>
      <c r="BJ454" s="25" t="s">
        <v>79</v>
      </c>
      <c r="BK454" s="214">
        <f>ROUND(I454*H454,2)</f>
        <v>0</v>
      </c>
      <c r="BL454" s="25" t="s">
        <v>153</v>
      </c>
      <c r="BM454" s="25" t="s">
        <v>857</v>
      </c>
    </row>
    <row r="455" spans="2:65" s="1" customFormat="1" ht="22.5" customHeight="1">
      <c r="B455" s="42"/>
      <c r="C455" s="203" t="s">
        <v>858</v>
      </c>
      <c r="D455" s="203" t="s">
        <v>149</v>
      </c>
      <c r="E455" s="204" t="s">
        <v>859</v>
      </c>
      <c r="F455" s="205" t="s">
        <v>860</v>
      </c>
      <c r="G455" s="206" t="s">
        <v>307</v>
      </c>
      <c r="H455" s="207">
        <v>1935</v>
      </c>
      <c r="I455" s="208"/>
      <c r="J455" s="209">
        <f>ROUND(I455*H455,2)</f>
        <v>0</v>
      </c>
      <c r="K455" s="205" t="s">
        <v>308</v>
      </c>
      <c r="L455" s="62"/>
      <c r="M455" s="210" t="s">
        <v>21</v>
      </c>
      <c r="N455" s="211" t="s">
        <v>43</v>
      </c>
      <c r="O455" s="43"/>
      <c r="P455" s="212">
        <f>O455*H455</f>
        <v>0</v>
      </c>
      <c r="Q455" s="212">
        <v>4.0000000000000003E-5</v>
      </c>
      <c r="R455" s="212">
        <f>Q455*H455</f>
        <v>7.740000000000001E-2</v>
      </c>
      <c r="S455" s="212">
        <v>0</v>
      </c>
      <c r="T455" s="213">
        <f>S455*H455</f>
        <v>0</v>
      </c>
      <c r="AR455" s="25" t="s">
        <v>153</v>
      </c>
      <c r="AT455" s="25" t="s">
        <v>149</v>
      </c>
      <c r="AU455" s="25" t="s">
        <v>81</v>
      </c>
      <c r="AY455" s="25" t="s">
        <v>146</v>
      </c>
      <c r="BE455" s="214">
        <f>IF(N455="základní",J455,0)</f>
        <v>0</v>
      </c>
      <c r="BF455" s="214">
        <f>IF(N455="snížená",J455,0)</f>
        <v>0</v>
      </c>
      <c r="BG455" s="214">
        <f>IF(N455="zákl. přenesená",J455,0)</f>
        <v>0</v>
      </c>
      <c r="BH455" s="214">
        <f>IF(N455="sníž. přenesená",J455,0)</f>
        <v>0</v>
      </c>
      <c r="BI455" s="214">
        <f>IF(N455="nulová",J455,0)</f>
        <v>0</v>
      </c>
      <c r="BJ455" s="25" t="s">
        <v>79</v>
      </c>
      <c r="BK455" s="214">
        <f>ROUND(I455*H455,2)</f>
        <v>0</v>
      </c>
      <c r="BL455" s="25" t="s">
        <v>153</v>
      </c>
      <c r="BM455" s="25" t="s">
        <v>861</v>
      </c>
    </row>
    <row r="456" spans="2:65" s="1" customFormat="1" ht="22.5" customHeight="1">
      <c r="B456" s="42"/>
      <c r="C456" s="203" t="s">
        <v>862</v>
      </c>
      <c r="D456" s="203" t="s">
        <v>149</v>
      </c>
      <c r="E456" s="204" t="s">
        <v>863</v>
      </c>
      <c r="F456" s="205" t="s">
        <v>864</v>
      </c>
      <c r="G456" s="206" t="s">
        <v>307</v>
      </c>
      <c r="H456" s="207">
        <v>19</v>
      </c>
      <c r="I456" s="208"/>
      <c r="J456" s="209">
        <f>ROUND(I456*H456,2)</f>
        <v>0</v>
      </c>
      <c r="K456" s="205" t="s">
        <v>308</v>
      </c>
      <c r="L456" s="62"/>
      <c r="M456" s="210" t="s">
        <v>21</v>
      </c>
      <c r="N456" s="211" t="s">
        <v>43</v>
      </c>
      <c r="O456" s="43"/>
      <c r="P456" s="212">
        <f>O456*H456</f>
        <v>0</v>
      </c>
      <c r="Q456" s="212">
        <v>0</v>
      </c>
      <c r="R456" s="212">
        <f>Q456*H456</f>
        <v>0</v>
      </c>
      <c r="S456" s="212">
        <v>0.13100000000000001</v>
      </c>
      <c r="T456" s="213">
        <f>S456*H456</f>
        <v>2.4889999999999999</v>
      </c>
      <c r="AR456" s="25" t="s">
        <v>153</v>
      </c>
      <c r="AT456" s="25" t="s">
        <v>149</v>
      </c>
      <c r="AU456" s="25" t="s">
        <v>81</v>
      </c>
      <c r="AY456" s="25" t="s">
        <v>146</v>
      </c>
      <c r="BE456" s="214">
        <f>IF(N456="základní",J456,0)</f>
        <v>0</v>
      </c>
      <c r="BF456" s="214">
        <f>IF(N456="snížená",J456,0)</f>
        <v>0</v>
      </c>
      <c r="BG456" s="214">
        <f>IF(N456="zákl. přenesená",J456,0)</f>
        <v>0</v>
      </c>
      <c r="BH456" s="214">
        <f>IF(N456="sníž. přenesená",J456,0)</f>
        <v>0</v>
      </c>
      <c r="BI456" s="214">
        <f>IF(N456="nulová",J456,0)</f>
        <v>0</v>
      </c>
      <c r="BJ456" s="25" t="s">
        <v>79</v>
      </c>
      <c r="BK456" s="214">
        <f>ROUND(I456*H456,2)</f>
        <v>0</v>
      </c>
      <c r="BL456" s="25" t="s">
        <v>153</v>
      </c>
      <c r="BM456" s="25" t="s">
        <v>865</v>
      </c>
    </row>
    <row r="457" spans="2:65" s="12" customFormat="1" ht="13.5">
      <c r="B457" s="218"/>
      <c r="C457" s="219"/>
      <c r="D457" s="220" t="s">
        <v>160</v>
      </c>
      <c r="E457" s="221" t="s">
        <v>21</v>
      </c>
      <c r="F457" s="222" t="s">
        <v>495</v>
      </c>
      <c r="G457" s="219"/>
      <c r="H457" s="223" t="s">
        <v>21</v>
      </c>
      <c r="I457" s="224"/>
      <c r="J457" s="219"/>
      <c r="K457" s="219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160</v>
      </c>
      <c r="AU457" s="229" t="s">
        <v>81</v>
      </c>
      <c r="AV457" s="12" t="s">
        <v>79</v>
      </c>
      <c r="AW457" s="12" t="s">
        <v>35</v>
      </c>
      <c r="AX457" s="12" t="s">
        <v>72</v>
      </c>
      <c r="AY457" s="229" t="s">
        <v>146</v>
      </c>
    </row>
    <row r="458" spans="2:65" s="13" customFormat="1" ht="13.5">
      <c r="B458" s="230"/>
      <c r="C458" s="231"/>
      <c r="D458" s="220" t="s">
        <v>160</v>
      </c>
      <c r="E458" s="232" t="s">
        <v>21</v>
      </c>
      <c r="F458" s="233" t="s">
        <v>866</v>
      </c>
      <c r="G458" s="231"/>
      <c r="H458" s="234">
        <v>8.6850000000000005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AT458" s="240" t="s">
        <v>160</v>
      </c>
      <c r="AU458" s="240" t="s">
        <v>81</v>
      </c>
      <c r="AV458" s="13" t="s">
        <v>81</v>
      </c>
      <c r="AW458" s="13" t="s">
        <v>35</v>
      </c>
      <c r="AX458" s="13" t="s">
        <v>72</v>
      </c>
      <c r="AY458" s="240" t="s">
        <v>146</v>
      </c>
    </row>
    <row r="459" spans="2:65" s="13" customFormat="1" ht="13.5">
      <c r="B459" s="230"/>
      <c r="C459" s="231"/>
      <c r="D459" s="220" t="s">
        <v>160</v>
      </c>
      <c r="E459" s="232" t="s">
        <v>21</v>
      </c>
      <c r="F459" s="233" t="s">
        <v>867</v>
      </c>
      <c r="G459" s="231"/>
      <c r="H459" s="234">
        <v>10.315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160</v>
      </c>
      <c r="AU459" s="240" t="s">
        <v>81</v>
      </c>
      <c r="AV459" s="13" t="s">
        <v>81</v>
      </c>
      <c r="AW459" s="13" t="s">
        <v>35</v>
      </c>
      <c r="AX459" s="13" t="s">
        <v>72</v>
      </c>
      <c r="AY459" s="240" t="s">
        <v>146</v>
      </c>
    </row>
    <row r="460" spans="2:65" s="14" customFormat="1" ht="13.5">
      <c r="B460" s="241"/>
      <c r="C460" s="242"/>
      <c r="D460" s="215" t="s">
        <v>160</v>
      </c>
      <c r="E460" s="243" t="s">
        <v>21</v>
      </c>
      <c r="F460" s="244" t="s">
        <v>171</v>
      </c>
      <c r="G460" s="242"/>
      <c r="H460" s="245">
        <v>19</v>
      </c>
      <c r="I460" s="246"/>
      <c r="J460" s="242"/>
      <c r="K460" s="242"/>
      <c r="L460" s="247"/>
      <c r="M460" s="248"/>
      <c r="N460" s="249"/>
      <c r="O460" s="249"/>
      <c r="P460" s="249"/>
      <c r="Q460" s="249"/>
      <c r="R460" s="249"/>
      <c r="S460" s="249"/>
      <c r="T460" s="250"/>
      <c r="AT460" s="251" t="s">
        <v>160</v>
      </c>
      <c r="AU460" s="251" t="s">
        <v>81</v>
      </c>
      <c r="AV460" s="14" t="s">
        <v>153</v>
      </c>
      <c r="AW460" s="14" t="s">
        <v>35</v>
      </c>
      <c r="AX460" s="14" t="s">
        <v>79</v>
      </c>
      <c r="AY460" s="251" t="s">
        <v>146</v>
      </c>
    </row>
    <row r="461" spans="2:65" s="1" customFormat="1" ht="22.5" customHeight="1">
      <c r="B461" s="42"/>
      <c r="C461" s="203" t="s">
        <v>868</v>
      </c>
      <c r="D461" s="203" t="s">
        <v>149</v>
      </c>
      <c r="E461" s="204" t="s">
        <v>869</v>
      </c>
      <c r="F461" s="205" t="s">
        <v>870</v>
      </c>
      <c r="G461" s="206" t="s">
        <v>307</v>
      </c>
      <c r="H461" s="207">
        <v>53.164999999999999</v>
      </c>
      <c r="I461" s="208"/>
      <c r="J461" s="209">
        <f>ROUND(I461*H461,2)</f>
        <v>0</v>
      </c>
      <c r="K461" s="205" t="s">
        <v>308</v>
      </c>
      <c r="L461" s="62"/>
      <c r="M461" s="210" t="s">
        <v>21</v>
      </c>
      <c r="N461" s="211" t="s">
        <v>43</v>
      </c>
      <c r="O461" s="43"/>
      <c r="P461" s="212">
        <f>O461*H461</f>
        <v>0</v>
      </c>
      <c r="Q461" s="212">
        <v>0</v>
      </c>
      <c r="R461" s="212">
        <f>Q461*H461</f>
        <v>0</v>
      </c>
      <c r="S461" s="212">
        <v>0.26100000000000001</v>
      </c>
      <c r="T461" s="213">
        <f>S461*H461</f>
        <v>13.876065000000001</v>
      </c>
      <c r="AR461" s="25" t="s">
        <v>153</v>
      </c>
      <c r="AT461" s="25" t="s">
        <v>149</v>
      </c>
      <c r="AU461" s="25" t="s">
        <v>81</v>
      </c>
      <c r="AY461" s="25" t="s">
        <v>146</v>
      </c>
      <c r="BE461" s="214">
        <f>IF(N461="základní",J461,0)</f>
        <v>0</v>
      </c>
      <c r="BF461" s="214">
        <f>IF(N461="snížená",J461,0)</f>
        <v>0</v>
      </c>
      <c r="BG461" s="214">
        <f>IF(N461="zákl. přenesená",J461,0)</f>
        <v>0</v>
      </c>
      <c r="BH461" s="214">
        <f>IF(N461="sníž. přenesená",J461,0)</f>
        <v>0</v>
      </c>
      <c r="BI461" s="214">
        <f>IF(N461="nulová",J461,0)</f>
        <v>0</v>
      </c>
      <c r="BJ461" s="25" t="s">
        <v>79</v>
      </c>
      <c r="BK461" s="214">
        <f>ROUND(I461*H461,2)</f>
        <v>0</v>
      </c>
      <c r="BL461" s="25" t="s">
        <v>153</v>
      </c>
      <c r="BM461" s="25" t="s">
        <v>871</v>
      </c>
    </row>
    <row r="462" spans="2:65" s="12" customFormat="1" ht="13.5">
      <c r="B462" s="218"/>
      <c r="C462" s="219"/>
      <c r="D462" s="220" t="s">
        <v>160</v>
      </c>
      <c r="E462" s="221" t="s">
        <v>21</v>
      </c>
      <c r="F462" s="222" t="s">
        <v>495</v>
      </c>
      <c r="G462" s="219"/>
      <c r="H462" s="223" t="s">
        <v>21</v>
      </c>
      <c r="I462" s="224"/>
      <c r="J462" s="219"/>
      <c r="K462" s="219"/>
      <c r="L462" s="225"/>
      <c r="M462" s="226"/>
      <c r="N462" s="227"/>
      <c r="O462" s="227"/>
      <c r="P462" s="227"/>
      <c r="Q462" s="227"/>
      <c r="R462" s="227"/>
      <c r="S462" s="227"/>
      <c r="T462" s="228"/>
      <c r="AT462" s="229" t="s">
        <v>160</v>
      </c>
      <c r="AU462" s="229" t="s">
        <v>81</v>
      </c>
      <c r="AV462" s="12" t="s">
        <v>79</v>
      </c>
      <c r="AW462" s="12" t="s">
        <v>35</v>
      </c>
      <c r="AX462" s="12" t="s">
        <v>72</v>
      </c>
      <c r="AY462" s="229" t="s">
        <v>146</v>
      </c>
    </row>
    <row r="463" spans="2:65" s="13" customFormat="1" ht="13.5">
      <c r="B463" s="230"/>
      <c r="C463" s="231"/>
      <c r="D463" s="220" t="s">
        <v>160</v>
      </c>
      <c r="E463" s="232" t="s">
        <v>21</v>
      </c>
      <c r="F463" s="233" t="s">
        <v>872</v>
      </c>
      <c r="G463" s="231"/>
      <c r="H463" s="234">
        <v>53.164999999999999</v>
      </c>
      <c r="I463" s="235"/>
      <c r="J463" s="231"/>
      <c r="K463" s="231"/>
      <c r="L463" s="236"/>
      <c r="M463" s="237"/>
      <c r="N463" s="238"/>
      <c r="O463" s="238"/>
      <c r="P463" s="238"/>
      <c r="Q463" s="238"/>
      <c r="R463" s="238"/>
      <c r="S463" s="238"/>
      <c r="T463" s="239"/>
      <c r="AT463" s="240" t="s">
        <v>160</v>
      </c>
      <c r="AU463" s="240" t="s">
        <v>81</v>
      </c>
      <c r="AV463" s="13" t="s">
        <v>81</v>
      </c>
      <c r="AW463" s="13" t="s">
        <v>35</v>
      </c>
      <c r="AX463" s="13" t="s">
        <v>72</v>
      </c>
      <c r="AY463" s="240" t="s">
        <v>146</v>
      </c>
    </row>
    <row r="464" spans="2:65" s="14" customFormat="1" ht="13.5">
      <c r="B464" s="241"/>
      <c r="C464" s="242"/>
      <c r="D464" s="215" t="s">
        <v>160</v>
      </c>
      <c r="E464" s="243" t="s">
        <v>21</v>
      </c>
      <c r="F464" s="244" t="s">
        <v>171</v>
      </c>
      <c r="G464" s="242"/>
      <c r="H464" s="245">
        <v>53.164999999999999</v>
      </c>
      <c r="I464" s="246"/>
      <c r="J464" s="242"/>
      <c r="K464" s="242"/>
      <c r="L464" s="247"/>
      <c r="M464" s="248"/>
      <c r="N464" s="249"/>
      <c r="O464" s="249"/>
      <c r="P464" s="249"/>
      <c r="Q464" s="249"/>
      <c r="R464" s="249"/>
      <c r="S464" s="249"/>
      <c r="T464" s="250"/>
      <c r="AT464" s="251" t="s">
        <v>160</v>
      </c>
      <c r="AU464" s="251" t="s">
        <v>81</v>
      </c>
      <c r="AV464" s="14" t="s">
        <v>153</v>
      </c>
      <c r="AW464" s="14" t="s">
        <v>35</v>
      </c>
      <c r="AX464" s="14" t="s">
        <v>79</v>
      </c>
      <c r="AY464" s="251" t="s">
        <v>146</v>
      </c>
    </row>
    <row r="465" spans="2:65" s="1" customFormat="1" ht="22.5" customHeight="1">
      <c r="B465" s="42"/>
      <c r="C465" s="203" t="s">
        <v>873</v>
      </c>
      <c r="D465" s="203" t="s">
        <v>149</v>
      </c>
      <c r="E465" s="204" t="s">
        <v>874</v>
      </c>
      <c r="F465" s="205" t="s">
        <v>875</v>
      </c>
      <c r="G465" s="206" t="s">
        <v>329</v>
      </c>
      <c r="H465" s="207">
        <v>83.019000000000005</v>
      </c>
      <c r="I465" s="208"/>
      <c r="J465" s="209">
        <f>ROUND(I465*H465,2)</f>
        <v>0</v>
      </c>
      <c r="K465" s="205" t="s">
        <v>308</v>
      </c>
      <c r="L465" s="62"/>
      <c r="M465" s="210" t="s">
        <v>21</v>
      </c>
      <c r="N465" s="211" t="s">
        <v>43</v>
      </c>
      <c r="O465" s="43"/>
      <c r="P465" s="212">
        <f>O465*H465</f>
        <v>0</v>
      </c>
      <c r="Q465" s="212">
        <v>0</v>
      </c>
      <c r="R465" s="212">
        <f>Q465*H465</f>
        <v>0</v>
      </c>
      <c r="S465" s="212">
        <v>1.8</v>
      </c>
      <c r="T465" s="213">
        <f>S465*H465</f>
        <v>149.4342</v>
      </c>
      <c r="AR465" s="25" t="s">
        <v>153</v>
      </c>
      <c r="AT465" s="25" t="s">
        <v>149</v>
      </c>
      <c r="AU465" s="25" t="s">
        <v>81</v>
      </c>
      <c r="AY465" s="25" t="s">
        <v>146</v>
      </c>
      <c r="BE465" s="214">
        <f>IF(N465="základní",J465,0)</f>
        <v>0</v>
      </c>
      <c r="BF465" s="214">
        <f>IF(N465="snížená",J465,0)</f>
        <v>0</v>
      </c>
      <c r="BG465" s="214">
        <f>IF(N465="zákl. přenesená",J465,0)</f>
        <v>0</v>
      </c>
      <c r="BH465" s="214">
        <f>IF(N465="sníž. přenesená",J465,0)</f>
        <v>0</v>
      </c>
      <c r="BI465" s="214">
        <f>IF(N465="nulová",J465,0)</f>
        <v>0</v>
      </c>
      <c r="BJ465" s="25" t="s">
        <v>79</v>
      </c>
      <c r="BK465" s="214">
        <f>ROUND(I465*H465,2)</f>
        <v>0</v>
      </c>
      <c r="BL465" s="25" t="s">
        <v>153</v>
      </c>
      <c r="BM465" s="25" t="s">
        <v>876</v>
      </c>
    </row>
    <row r="466" spans="2:65" s="12" customFormat="1" ht="13.5">
      <c r="B466" s="218"/>
      <c r="C466" s="219"/>
      <c r="D466" s="220" t="s">
        <v>160</v>
      </c>
      <c r="E466" s="221" t="s">
        <v>21</v>
      </c>
      <c r="F466" s="222" t="s">
        <v>495</v>
      </c>
      <c r="G466" s="219"/>
      <c r="H466" s="223" t="s">
        <v>21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160</v>
      </c>
      <c r="AU466" s="229" t="s">
        <v>81</v>
      </c>
      <c r="AV466" s="12" t="s">
        <v>79</v>
      </c>
      <c r="AW466" s="12" t="s">
        <v>35</v>
      </c>
      <c r="AX466" s="12" t="s">
        <v>72</v>
      </c>
      <c r="AY466" s="229" t="s">
        <v>146</v>
      </c>
    </row>
    <row r="467" spans="2:65" s="12" customFormat="1" ht="13.5">
      <c r="B467" s="218"/>
      <c r="C467" s="219"/>
      <c r="D467" s="220" t="s">
        <v>160</v>
      </c>
      <c r="E467" s="221" t="s">
        <v>21</v>
      </c>
      <c r="F467" s="222" t="s">
        <v>877</v>
      </c>
      <c r="G467" s="219"/>
      <c r="H467" s="223" t="s">
        <v>21</v>
      </c>
      <c r="I467" s="224"/>
      <c r="J467" s="219"/>
      <c r="K467" s="219"/>
      <c r="L467" s="225"/>
      <c r="M467" s="226"/>
      <c r="N467" s="227"/>
      <c r="O467" s="227"/>
      <c r="P467" s="227"/>
      <c r="Q467" s="227"/>
      <c r="R467" s="227"/>
      <c r="S467" s="227"/>
      <c r="T467" s="228"/>
      <c r="AT467" s="229" t="s">
        <v>160</v>
      </c>
      <c r="AU467" s="229" t="s">
        <v>81</v>
      </c>
      <c r="AV467" s="12" t="s">
        <v>79</v>
      </c>
      <c r="AW467" s="12" t="s">
        <v>35</v>
      </c>
      <c r="AX467" s="12" t="s">
        <v>72</v>
      </c>
      <c r="AY467" s="229" t="s">
        <v>146</v>
      </c>
    </row>
    <row r="468" spans="2:65" s="13" customFormat="1" ht="13.5">
      <c r="B468" s="230"/>
      <c r="C468" s="231"/>
      <c r="D468" s="220" t="s">
        <v>160</v>
      </c>
      <c r="E468" s="232" t="s">
        <v>21</v>
      </c>
      <c r="F468" s="233" t="s">
        <v>878</v>
      </c>
      <c r="G468" s="231"/>
      <c r="H468" s="234">
        <v>1.6779999999999999</v>
      </c>
      <c r="I468" s="235"/>
      <c r="J468" s="231"/>
      <c r="K468" s="231"/>
      <c r="L468" s="236"/>
      <c r="M468" s="237"/>
      <c r="N468" s="238"/>
      <c r="O468" s="238"/>
      <c r="P468" s="238"/>
      <c r="Q468" s="238"/>
      <c r="R468" s="238"/>
      <c r="S468" s="238"/>
      <c r="T468" s="239"/>
      <c r="AT468" s="240" t="s">
        <v>160</v>
      </c>
      <c r="AU468" s="240" t="s">
        <v>81</v>
      </c>
      <c r="AV468" s="13" t="s">
        <v>81</v>
      </c>
      <c r="AW468" s="13" t="s">
        <v>35</v>
      </c>
      <c r="AX468" s="13" t="s">
        <v>72</v>
      </c>
      <c r="AY468" s="240" t="s">
        <v>146</v>
      </c>
    </row>
    <row r="469" spans="2:65" s="12" customFormat="1" ht="13.5">
      <c r="B469" s="218"/>
      <c r="C469" s="219"/>
      <c r="D469" s="220" t="s">
        <v>160</v>
      </c>
      <c r="E469" s="221" t="s">
        <v>21</v>
      </c>
      <c r="F469" s="222" t="s">
        <v>879</v>
      </c>
      <c r="G469" s="219"/>
      <c r="H469" s="223" t="s">
        <v>21</v>
      </c>
      <c r="I469" s="224"/>
      <c r="J469" s="219"/>
      <c r="K469" s="219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160</v>
      </c>
      <c r="AU469" s="229" t="s">
        <v>81</v>
      </c>
      <c r="AV469" s="12" t="s">
        <v>79</v>
      </c>
      <c r="AW469" s="12" t="s">
        <v>35</v>
      </c>
      <c r="AX469" s="12" t="s">
        <v>72</v>
      </c>
      <c r="AY469" s="229" t="s">
        <v>146</v>
      </c>
    </row>
    <row r="470" spans="2:65" s="13" customFormat="1" ht="13.5">
      <c r="B470" s="230"/>
      <c r="C470" s="231"/>
      <c r="D470" s="220" t="s">
        <v>160</v>
      </c>
      <c r="E470" s="232" t="s">
        <v>21</v>
      </c>
      <c r="F470" s="233" t="s">
        <v>880</v>
      </c>
      <c r="G470" s="231"/>
      <c r="H470" s="234">
        <v>21.841000000000001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160</v>
      </c>
      <c r="AU470" s="240" t="s">
        <v>81</v>
      </c>
      <c r="AV470" s="13" t="s">
        <v>81</v>
      </c>
      <c r="AW470" s="13" t="s">
        <v>35</v>
      </c>
      <c r="AX470" s="13" t="s">
        <v>72</v>
      </c>
      <c r="AY470" s="240" t="s">
        <v>146</v>
      </c>
    </row>
    <row r="471" spans="2:65" s="12" customFormat="1" ht="13.5">
      <c r="B471" s="218"/>
      <c r="C471" s="219"/>
      <c r="D471" s="220" t="s">
        <v>160</v>
      </c>
      <c r="E471" s="221" t="s">
        <v>21</v>
      </c>
      <c r="F471" s="222" t="s">
        <v>881</v>
      </c>
      <c r="G471" s="219"/>
      <c r="H471" s="223" t="s">
        <v>21</v>
      </c>
      <c r="I471" s="224"/>
      <c r="J471" s="219"/>
      <c r="K471" s="219"/>
      <c r="L471" s="225"/>
      <c r="M471" s="226"/>
      <c r="N471" s="227"/>
      <c r="O471" s="227"/>
      <c r="P471" s="227"/>
      <c r="Q471" s="227"/>
      <c r="R471" s="227"/>
      <c r="S471" s="227"/>
      <c r="T471" s="228"/>
      <c r="AT471" s="229" t="s">
        <v>160</v>
      </c>
      <c r="AU471" s="229" t="s">
        <v>81</v>
      </c>
      <c r="AV471" s="12" t="s">
        <v>79</v>
      </c>
      <c r="AW471" s="12" t="s">
        <v>35</v>
      </c>
      <c r="AX471" s="12" t="s">
        <v>72</v>
      </c>
      <c r="AY471" s="229" t="s">
        <v>146</v>
      </c>
    </row>
    <row r="472" spans="2:65" s="13" customFormat="1" ht="13.5">
      <c r="B472" s="230"/>
      <c r="C472" s="231"/>
      <c r="D472" s="220" t="s">
        <v>160</v>
      </c>
      <c r="E472" s="232" t="s">
        <v>21</v>
      </c>
      <c r="F472" s="233" t="s">
        <v>882</v>
      </c>
      <c r="G472" s="231"/>
      <c r="H472" s="234">
        <v>14.859</v>
      </c>
      <c r="I472" s="235"/>
      <c r="J472" s="231"/>
      <c r="K472" s="231"/>
      <c r="L472" s="236"/>
      <c r="M472" s="237"/>
      <c r="N472" s="238"/>
      <c r="O472" s="238"/>
      <c r="P472" s="238"/>
      <c r="Q472" s="238"/>
      <c r="R472" s="238"/>
      <c r="S472" s="238"/>
      <c r="T472" s="239"/>
      <c r="AT472" s="240" t="s">
        <v>160</v>
      </c>
      <c r="AU472" s="240" t="s">
        <v>81</v>
      </c>
      <c r="AV472" s="13" t="s">
        <v>81</v>
      </c>
      <c r="AW472" s="13" t="s">
        <v>35</v>
      </c>
      <c r="AX472" s="13" t="s">
        <v>72</v>
      </c>
      <c r="AY472" s="240" t="s">
        <v>146</v>
      </c>
    </row>
    <row r="473" spans="2:65" s="13" customFormat="1" ht="27">
      <c r="B473" s="230"/>
      <c r="C473" s="231"/>
      <c r="D473" s="220" t="s">
        <v>160</v>
      </c>
      <c r="E473" s="232" t="s">
        <v>21</v>
      </c>
      <c r="F473" s="233" t="s">
        <v>883</v>
      </c>
      <c r="G473" s="231"/>
      <c r="H473" s="234">
        <v>25.390999999999998</v>
      </c>
      <c r="I473" s="235"/>
      <c r="J473" s="231"/>
      <c r="K473" s="231"/>
      <c r="L473" s="236"/>
      <c r="M473" s="237"/>
      <c r="N473" s="238"/>
      <c r="O473" s="238"/>
      <c r="P473" s="238"/>
      <c r="Q473" s="238"/>
      <c r="R473" s="238"/>
      <c r="S473" s="238"/>
      <c r="T473" s="239"/>
      <c r="AT473" s="240" t="s">
        <v>160</v>
      </c>
      <c r="AU473" s="240" t="s">
        <v>81</v>
      </c>
      <c r="AV473" s="13" t="s">
        <v>81</v>
      </c>
      <c r="AW473" s="13" t="s">
        <v>35</v>
      </c>
      <c r="AX473" s="13" t="s">
        <v>72</v>
      </c>
      <c r="AY473" s="240" t="s">
        <v>146</v>
      </c>
    </row>
    <row r="474" spans="2:65" s="13" customFormat="1" ht="13.5">
      <c r="B474" s="230"/>
      <c r="C474" s="231"/>
      <c r="D474" s="220" t="s">
        <v>160</v>
      </c>
      <c r="E474" s="232" t="s">
        <v>21</v>
      </c>
      <c r="F474" s="233" t="s">
        <v>884</v>
      </c>
      <c r="G474" s="231"/>
      <c r="H474" s="234">
        <v>10.25</v>
      </c>
      <c r="I474" s="235"/>
      <c r="J474" s="231"/>
      <c r="K474" s="231"/>
      <c r="L474" s="236"/>
      <c r="M474" s="237"/>
      <c r="N474" s="238"/>
      <c r="O474" s="238"/>
      <c r="P474" s="238"/>
      <c r="Q474" s="238"/>
      <c r="R474" s="238"/>
      <c r="S474" s="238"/>
      <c r="T474" s="239"/>
      <c r="AT474" s="240" t="s">
        <v>160</v>
      </c>
      <c r="AU474" s="240" t="s">
        <v>81</v>
      </c>
      <c r="AV474" s="13" t="s">
        <v>81</v>
      </c>
      <c r="AW474" s="13" t="s">
        <v>35</v>
      </c>
      <c r="AX474" s="13" t="s">
        <v>72</v>
      </c>
      <c r="AY474" s="240" t="s">
        <v>146</v>
      </c>
    </row>
    <row r="475" spans="2:65" s="15" customFormat="1" ht="13.5">
      <c r="B475" s="269"/>
      <c r="C475" s="270"/>
      <c r="D475" s="220" t="s">
        <v>160</v>
      </c>
      <c r="E475" s="271" t="s">
        <v>21</v>
      </c>
      <c r="F475" s="272" t="s">
        <v>426</v>
      </c>
      <c r="G475" s="270"/>
      <c r="H475" s="273">
        <v>74.019000000000005</v>
      </c>
      <c r="I475" s="274"/>
      <c r="J475" s="270"/>
      <c r="K475" s="270"/>
      <c r="L475" s="275"/>
      <c r="M475" s="276"/>
      <c r="N475" s="277"/>
      <c r="O475" s="277"/>
      <c r="P475" s="277"/>
      <c r="Q475" s="277"/>
      <c r="R475" s="277"/>
      <c r="S475" s="277"/>
      <c r="T475" s="278"/>
      <c r="AT475" s="279" t="s">
        <v>160</v>
      </c>
      <c r="AU475" s="279" t="s">
        <v>81</v>
      </c>
      <c r="AV475" s="15" t="s">
        <v>172</v>
      </c>
      <c r="AW475" s="15" t="s">
        <v>35</v>
      </c>
      <c r="AX475" s="15" t="s">
        <v>72</v>
      </c>
      <c r="AY475" s="279" t="s">
        <v>146</v>
      </c>
    </row>
    <row r="476" spans="2:65" s="13" customFormat="1" ht="13.5">
      <c r="B476" s="230"/>
      <c r="C476" s="231"/>
      <c r="D476" s="220" t="s">
        <v>160</v>
      </c>
      <c r="E476" s="232" t="s">
        <v>21</v>
      </c>
      <c r="F476" s="233" t="s">
        <v>885</v>
      </c>
      <c r="G476" s="231"/>
      <c r="H476" s="234">
        <v>6.5</v>
      </c>
      <c r="I476" s="235"/>
      <c r="J476" s="231"/>
      <c r="K476" s="231"/>
      <c r="L476" s="236"/>
      <c r="M476" s="237"/>
      <c r="N476" s="238"/>
      <c r="O476" s="238"/>
      <c r="P476" s="238"/>
      <c r="Q476" s="238"/>
      <c r="R476" s="238"/>
      <c r="S476" s="238"/>
      <c r="T476" s="239"/>
      <c r="AT476" s="240" t="s">
        <v>160</v>
      </c>
      <c r="AU476" s="240" t="s">
        <v>81</v>
      </c>
      <c r="AV476" s="13" t="s">
        <v>81</v>
      </c>
      <c r="AW476" s="13" t="s">
        <v>35</v>
      </c>
      <c r="AX476" s="13" t="s">
        <v>72</v>
      </c>
      <c r="AY476" s="240" t="s">
        <v>146</v>
      </c>
    </row>
    <row r="477" spans="2:65" s="13" customFormat="1" ht="13.5">
      <c r="B477" s="230"/>
      <c r="C477" s="231"/>
      <c r="D477" s="220" t="s">
        <v>160</v>
      </c>
      <c r="E477" s="232" t="s">
        <v>21</v>
      </c>
      <c r="F477" s="233" t="s">
        <v>886</v>
      </c>
      <c r="G477" s="231"/>
      <c r="H477" s="234">
        <v>2.5</v>
      </c>
      <c r="I477" s="235"/>
      <c r="J477" s="231"/>
      <c r="K477" s="231"/>
      <c r="L477" s="236"/>
      <c r="M477" s="237"/>
      <c r="N477" s="238"/>
      <c r="O477" s="238"/>
      <c r="P477" s="238"/>
      <c r="Q477" s="238"/>
      <c r="R477" s="238"/>
      <c r="S477" s="238"/>
      <c r="T477" s="239"/>
      <c r="AT477" s="240" t="s">
        <v>160</v>
      </c>
      <c r="AU477" s="240" t="s">
        <v>81</v>
      </c>
      <c r="AV477" s="13" t="s">
        <v>81</v>
      </c>
      <c r="AW477" s="13" t="s">
        <v>35</v>
      </c>
      <c r="AX477" s="13" t="s">
        <v>72</v>
      </c>
      <c r="AY477" s="240" t="s">
        <v>146</v>
      </c>
    </row>
    <row r="478" spans="2:65" s="14" customFormat="1" ht="13.5">
      <c r="B478" s="241"/>
      <c r="C478" s="242"/>
      <c r="D478" s="215" t="s">
        <v>160</v>
      </c>
      <c r="E478" s="243" t="s">
        <v>21</v>
      </c>
      <c r="F478" s="244" t="s">
        <v>171</v>
      </c>
      <c r="G478" s="242"/>
      <c r="H478" s="245">
        <v>83.019000000000005</v>
      </c>
      <c r="I478" s="246"/>
      <c r="J478" s="242"/>
      <c r="K478" s="242"/>
      <c r="L478" s="247"/>
      <c r="M478" s="248"/>
      <c r="N478" s="249"/>
      <c r="O478" s="249"/>
      <c r="P478" s="249"/>
      <c r="Q478" s="249"/>
      <c r="R478" s="249"/>
      <c r="S478" s="249"/>
      <c r="T478" s="250"/>
      <c r="AT478" s="251" t="s">
        <v>160</v>
      </c>
      <c r="AU478" s="251" t="s">
        <v>81</v>
      </c>
      <c r="AV478" s="14" t="s">
        <v>153</v>
      </c>
      <c r="AW478" s="14" t="s">
        <v>35</v>
      </c>
      <c r="AX478" s="14" t="s">
        <v>79</v>
      </c>
      <c r="AY478" s="251" t="s">
        <v>146</v>
      </c>
    </row>
    <row r="479" spans="2:65" s="1" customFormat="1" ht="22.5" customHeight="1">
      <c r="B479" s="42"/>
      <c r="C479" s="203" t="s">
        <v>887</v>
      </c>
      <c r="D479" s="203" t="s">
        <v>149</v>
      </c>
      <c r="E479" s="204" t="s">
        <v>888</v>
      </c>
      <c r="F479" s="205" t="s">
        <v>889</v>
      </c>
      <c r="G479" s="206" t="s">
        <v>329</v>
      </c>
      <c r="H479" s="207">
        <v>1</v>
      </c>
      <c r="I479" s="208"/>
      <c r="J479" s="209">
        <f>ROUND(I479*H479,2)</f>
        <v>0</v>
      </c>
      <c r="K479" s="205" t="s">
        <v>308</v>
      </c>
      <c r="L479" s="62"/>
      <c r="M479" s="210" t="s">
        <v>21</v>
      </c>
      <c r="N479" s="211" t="s">
        <v>43</v>
      </c>
      <c r="O479" s="43"/>
      <c r="P479" s="212">
        <f>O479*H479</f>
        <v>0</v>
      </c>
      <c r="Q479" s="212">
        <v>0</v>
      </c>
      <c r="R479" s="212">
        <f>Q479*H479</f>
        <v>0</v>
      </c>
      <c r="S479" s="212">
        <v>2.4</v>
      </c>
      <c r="T479" s="213">
        <f>S479*H479</f>
        <v>2.4</v>
      </c>
      <c r="AR479" s="25" t="s">
        <v>153</v>
      </c>
      <c r="AT479" s="25" t="s">
        <v>149</v>
      </c>
      <c r="AU479" s="25" t="s">
        <v>81</v>
      </c>
      <c r="AY479" s="25" t="s">
        <v>146</v>
      </c>
      <c r="BE479" s="214">
        <f>IF(N479="základní",J479,0)</f>
        <v>0</v>
      </c>
      <c r="BF479" s="214">
        <f>IF(N479="snížená",J479,0)</f>
        <v>0</v>
      </c>
      <c r="BG479" s="214">
        <f>IF(N479="zákl. přenesená",J479,0)</f>
        <v>0</v>
      </c>
      <c r="BH479" s="214">
        <f>IF(N479="sníž. přenesená",J479,0)</f>
        <v>0</v>
      </c>
      <c r="BI479" s="214">
        <f>IF(N479="nulová",J479,0)</f>
        <v>0</v>
      </c>
      <c r="BJ479" s="25" t="s">
        <v>79</v>
      </c>
      <c r="BK479" s="214">
        <f>ROUND(I479*H479,2)</f>
        <v>0</v>
      </c>
      <c r="BL479" s="25" t="s">
        <v>153</v>
      </c>
      <c r="BM479" s="25" t="s">
        <v>890</v>
      </c>
    </row>
    <row r="480" spans="2:65" s="1" customFormat="1" ht="22.5" customHeight="1">
      <c r="B480" s="42"/>
      <c r="C480" s="203" t="s">
        <v>891</v>
      </c>
      <c r="D480" s="203" t="s">
        <v>149</v>
      </c>
      <c r="E480" s="204" t="s">
        <v>892</v>
      </c>
      <c r="F480" s="205" t="s">
        <v>893</v>
      </c>
      <c r="G480" s="206" t="s">
        <v>329</v>
      </c>
      <c r="H480" s="207">
        <v>3.5</v>
      </c>
      <c r="I480" s="208"/>
      <c r="J480" s="209">
        <f>ROUND(I480*H480,2)</f>
        <v>0</v>
      </c>
      <c r="K480" s="205" t="s">
        <v>308</v>
      </c>
      <c r="L480" s="62"/>
      <c r="M480" s="210" t="s">
        <v>21</v>
      </c>
      <c r="N480" s="211" t="s">
        <v>43</v>
      </c>
      <c r="O480" s="43"/>
      <c r="P480" s="212">
        <f>O480*H480</f>
        <v>0</v>
      </c>
      <c r="Q480" s="212">
        <v>0</v>
      </c>
      <c r="R480" s="212">
        <f>Q480*H480</f>
        <v>0</v>
      </c>
      <c r="S480" s="212">
        <v>2.4</v>
      </c>
      <c r="T480" s="213">
        <f>S480*H480</f>
        <v>8.4</v>
      </c>
      <c r="AR480" s="25" t="s">
        <v>153</v>
      </c>
      <c r="AT480" s="25" t="s">
        <v>149</v>
      </c>
      <c r="AU480" s="25" t="s">
        <v>81</v>
      </c>
      <c r="AY480" s="25" t="s">
        <v>146</v>
      </c>
      <c r="BE480" s="214">
        <f>IF(N480="základní",J480,0)</f>
        <v>0</v>
      </c>
      <c r="BF480" s="214">
        <f>IF(N480="snížená",J480,0)</f>
        <v>0</v>
      </c>
      <c r="BG480" s="214">
        <f>IF(N480="zákl. přenesená",J480,0)</f>
        <v>0</v>
      </c>
      <c r="BH480" s="214">
        <f>IF(N480="sníž. přenesená",J480,0)</f>
        <v>0</v>
      </c>
      <c r="BI480" s="214">
        <f>IF(N480="nulová",J480,0)</f>
        <v>0</v>
      </c>
      <c r="BJ480" s="25" t="s">
        <v>79</v>
      </c>
      <c r="BK480" s="214">
        <f>ROUND(I480*H480,2)</f>
        <v>0</v>
      </c>
      <c r="BL480" s="25" t="s">
        <v>153</v>
      </c>
      <c r="BM480" s="25" t="s">
        <v>894</v>
      </c>
    </row>
    <row r="481" spans="2:65" s="1" customFormat="1" ht="22.5" customHeight="1">
      <c r="B481" s="42"/>
      <c r="C481" s="203" t="s">
        <v>895</v>
      </c>
      <c r="D481" s="203" t="s">
        <v>149</v>
      </c>
      <c r="E481" s="204" t="s">
        <v>896</v>
      </c>
      <c r="F481" s="205" t="s">
        <v>897</v>
      </c>
      <c r="G481" s="206" t="s">
        <v>307</v>
      </c>
      <c r="H481" s="207">
        <v>45.52</v>
      </c>
      <c r="I481" s="208"/>
      <c r="J481" s="209">
        <f>ROUND(I481*H481,2)</f>
        <v>0</v>
      </c>
      <c r="K481" s="205" t="s">
        <v>308</v>
      </c>
      <c r="L481" s="62"/>
      <c r="M481" s="210" t="s">
        <v>21</v>
      </c>
      <c r="N481" s="211" t="s">
        <v>43</v>
      </c>
      <c r="O481" s="43"/>
      <c r="P481" s="212">
        <f>O481*H481</f>
        <v>0</v>
      </c>
      <c r="Q481" s="212">
        <v>0</v>
      </c>
      <c r="R481" s="212">
        <f>Q481*H481</f>
        <v>0</v>
      </c>
      <c r="S481" s="212">
        <v>0.83699999999999997</v>
      </c>
      <c r="T481" s="213">
        <f>S481*H481</f>
        <v>38.100239999999999</v>
      </c>
      <c r="AR481" s="25" t="s">
        <v>153</v>
      </c>
      <c r="AT481" s="25" t="s">
        <v>149</v>
      </c>
      <c r="AU481" s="25" t="s">
        <v>81</v>
      </c>
      <c r="AY481" s="25" t="s">
        <v>146</v>
      </c>
      <c r="BE481" s="214">
        <f>IF(N481="základní",J481,0)</f>
        <v>0</v>
      </c>
      <c r="BF481" s="214">
        <f>IF(N481="snížená",J481,0)</f>
        <v>0</v>
      </c>
      <c r="BG481" s="214">
        <f>IF(N481="zákl. přenesená",J481,0)</f>
        <v>0</v>
      </c>
      <c r="BH481" s="214">
        <f>IF(N481="sníž. přenesená",J481,0)</f>
        <v>0</v>
      </c>
      <c r="BI481" s="214">
        <f>IF(N481="nulová",J481,0)</f>
        <v>0</v>
      </c>
      <c r="BJ481" s="25" t="s">
        <v>79</v>
      </c>
      <c r="BK481" s="214">
        <f>ROUND(I481*H481,2)</f>
        <v>0</v>
      </c>
      <c r="BL481" s="25" t="s">
        <v>153</v>
      </c>
      <c r="BM481" s="25" t="s">
        <v>898</v>
      </c>
    </row>
    <row r="482" spans="2:65" s="12" customFormat="1" ht="13.5">
      <c r="B482" s="218"/>
      <c r="C482" s="219"/>
      <c r="D482" s="220" t="s">
        <v>160</v>
      </c>
      <c r="E482" s="221" t="s">
        <v>21</v>
      </c>
      <c r="F482" s="222" t="s">
        <v>495</v>
      </c>
      <c r="G482" s="219"/>
      <c r="H482" s="223" t="s">
        <v>21</v>
      </c>
      <c r="I482" s="224"/>
      <c r="J482" s="219"/>
      <c r="K482" s="219"/>
      <c r="L482" s="225"/>
      <c r="M482" s="226"/>
      <c r="N482" s="227"/>
      <c r="O482" s="227"/>
      <c r="P482" s="227"/>
      <c r="Q482" s="227"/>
      <c r="R482" s="227"/>
      <c r="S482" s="227"/>
      <c r="T482" s="228"/>
      <c r="AT482" s="229" t="s">
        <v>160</v>
      </c>
      <c r="AU482" s="229" t="s">
        <v>81</v>
      </c>
      <c r="AV482" s="12" t="s">
        <v>79</v>
      </c>
      <c r="AW482" s="12" t="s">
        <v>35</v>
      </c>
      <c r="AX482" s="12" t="s">
        <v>72</v>
      </c>
      <c r="AY482" s="229" t="s">
        <v>146</v>
      </c>
    </row>
    <row r="483" spans="2:65" s="13" customFormat="1" ht="13.5">
      <c r="B483" s="230"/>
      <c r="C483" s="231"/>
      <c r="D483" s="220" t="s">
        <v>160</v>
      </c>
      <c r="E483" s="232" t="s">
        <v>21</v>
      </c>
      <c r="F483" s="233" t="s">
        <v>899</v>
      </c>
      <c r="G483" s="231"/>
      <c r="H483" s="234">
        <v>45.52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160</v>
      </c>
      <c r="AU483" s="240" t="s">
        <v>81</v>
      </c>
      <c r="AV483" s="13" t="s">
        <v>81</v>
      </c>
      <c r="AW483" s="13" t="s">
        <v>35</v>
      </c>
      <c r="AX483" s="13" t="s">
        <v>72</v>
      </c>
      <c r="AY483" s="240" t="s">
        <v>146</v>
      </c>
    </row>
    <row r="484" spans="2:65" s="14" customFormat="1" ht="13.5">
      <c r="B484" s="241"/>
      <c r="C484" s="242"/>
      <c r="D484" s="215" t="s">
        <v>160</v>
      </c>
      <c r="E484" s="243" t="s">
        <v>21</v>
      </c>
      <c r="F484" s="244" t="s">
        <v>171</v>
      </c>
      <c r="G484" s="242"/>
      <c r="H484" s="245">
        <v>45.52</v>
      </c>
      <c r="I484" s="246"/>
      <c r="J484" s="242"/>
      <c r="K484" s="242"/>
      <c r="L484" s="247"/>
      <c r="M484" s="248"/>
      <c r="N484" s="249"/>
      <c r="O484" s="249"/>
      <c r="P484" s="249"/>
      <c r="Q484" s="249"/>
      <c r="R484" s="249"/>
      <c r="S484" s="249"/>
      <c r="T484" s="250"/>
      <c r="AT484" s="251" t="s">
        <v>160</v>
      </c>
      <c r="AU484" s="251" t="s">
        <v>81</v>
      </c>
      <c r="AV484" s="14" t="s">
        <v>153</v>
      </c>
      <c r="AW484" s="14" t="s">
        <v>35</v>
      </c>
      <c r="AX484" s="14" t="s">
        <v>79</v>
      </c>
      <c r="AY484" s="251" t="s">
        <v>146</v>
      </c>
    </row>
    <row r="485" spans="2:65" s="1" customFormat="1" ht="22.5" customHeight="1">
      <c r="B485" s="42"/>
      <c r="C485" s="203" t="s">
        <v>900</v>
      </c>
      <c r="D485" s="203" t="s">
        <v>149</v>
      </c>
      <c r="E485" s="204" t="s">
        <v>901</v>
      </c>
      <c r="F485" s="205" t="s">
        <v>902</v>
      </c>
      <c r="G485" s="206" t="s">
        <v>329</v>
      </c>
      <c r="H485" s="207">
        <v>3.7850000000000001</v>
      </c>
      <c r="I485" s="208"/>
      <c r="J485" s="209">
        <f>ROUND(I485*H485,2)</f>
        <v>0</v>
      </c>
      <c r="K485" s="205" t="s">
        <v>308</v>
      </c>
      <c r="L485" s="62"/>
      <c r="M485" s="210" t="s">
        <v>21</v>
      </c>
      <c r="N485" s="211" t="s">
        <v>43</v>
      </c>
      <c r="O485" s="43"/>
      <c r="P485" s="212">
        <f>O485*H485</f>
        <v>0</v>
      </c>
      <c r="Q485" s="212">
        <v>0</v>
      </c>
      <c r="R485" s="212">
        <f>Q485*H485</f>
        <v>0</v>
      </c>
      <c r="S485" s="212">
        <v>1.6</v>
      </c>
      <c r="T485" s="213">
        <f>S485*H485</f>
        <v>6.0560000000000009</v>
      </c>
      <c r="AR485" s="25" t="s">
        <v>153</v>
      </c>
      <c r="AT485" s="25" t="s">
        <v>149</v>
      </c>
      <c r="AU485" s="25" t="s">
        <v>81</v>
      </c>
      <c r="AY485" s="25" t="s">
        <v>146</v>
      </c>
      <c r="BE485" s="214">
        <f>IF(N485="základní",J485,0)</f>
        <v>0</v>
      </c>
      <c r="BF485" s="214">
        <f>IF(N485="snížená",J485,0)</f>
        <v>0</v>
      </c>
      <c r="BG485" s="214">
        <f>IF(N485="zákl. přenesená",J485,0)</f>
        <v>0</v>
      </c>
      <c r="BH485" s="214">
        <f>IF(N485="sníž. přenesená",J485,0)</f>
        <v>0</v>
      </c>
      <c r="BI485" s="214">
        <f>IF(N485="nulová",J485,0)</f>
        <v>0</v>
      </c>
      <c r="BJ485" s="25" t="s">
        <v>79</v>
      </c>
      <c r="BK485" s="214">
        <f>ROUND(I485*H485,2)</f>
        <v>0</v>
      </c>
      <c r="BL485" s="25" t="s">
        <v>153</v>
      </c>
      <c r="BM485" s="25" t="s">
        <v>903</v>
      </c>
    </row>
    <row r="486" spans="2:65" s="12" customFormat="1" ht="13.5">
      <c r="B486" s="218"/>
      <c r="C486" s="219"/>
      <c r="D486" s="220" t="s">
        <v>160</v>
      </c>
      <c r="E486" s="221" t="s">
        <v>21</v>
      </c>
      <c r="F486" s="222" t="s">
        <v>904</v>
      </c>
      <c r="G486" s="219"/>
      <c r="H486" s="223" t="s">
        <v>21</v>
      </c>
      <c r="I486" s="224"/>
      <c r="J486" s="219"/>
      <c r="K486" s="219"/>
      <c r="L486" s="225"/>
      <c r="M486" s="226"/>
      <c r="N486" s="227"/>
      <c r="O486" s="227"/>
      <c r="P486" s="227"/>
      <c r="Q486" s="227"/>
      <c r="R486" s="227"/>
      <c r="S486" s="227"/>
      <c r="T486" s="228"/>
      <c r="AT486" s="229" t="s">
        <v>160</v>
      </c>
      <c r="AU486" s="229" t="s">
        <v>81</v>
      </c>
      <c r="AV486" s="12" t="s">
        <v>79</v>
      </c>
      <c r="AW486" s="12" t="s">
        <v>35</v>
      </c>
      <c r="AX486" s="12" t="s">
        <v>72</v>
      </c>
      <c r="AY486" s="229" t="s">
        <v>146</v>
      </c>
    </row>
    <row r="487" spans="2:65" s="13" customFormat="1" ht="13.5">
      <c r="B487" s="230"/>
      <c r="C487" s="231"/>
      <c r="D487" s="220" t="s">
        <v>160</v>
      </c>
      <c r="E487" s="232" t="s">
        <v>21</v>
      </c>
      <c r="F487" s="233" t="s">
        <v>905</v>
      </c>
      <c r="G487" s="231"/>
      <c r="H487" s="234">
        <v>3.7850000000000001</v>
      </c>
      <c r="I487" s="235"/>
      <c r="J487" s="231"/>
      <c r="K487" s="231"/>
      <c r="L487" s="236"/>
      <c r="M487" s="237"/>
      <c r="N487" s="238"/>
      <c r="O487" s="238"/>
      <c r="P487" s="238"/>
      <c r="Q487" s="238"/>
      <c r="R487" s="238"/>
      <c r="S487" s="238"/>
      <c r="T487" s="239"/>
      <c r="AT487" s="240" t="s">
        <v>160</v>
      </c>
      <c r="AU487" s="240" t="s">
        <v>81</v>
      </c>
      <c r="AV487" s="13" t="s">
        <v>81</v>
      </c>
      <c r="AW487" s="13" t="s">
        <v>35</v>
      </c>
      <c r="AX487" s="13" t="s">
        <v>72</v>
      </c>
      <c r="AY487" s="240" t="s">
        <v>146</v>
      </c>
    </row>
    <row r="488" spans="2:65" s="14" customFormat="1" ht="13.5">
      <c r="B488" s="241"/>
      <c r="C488" s="242"/>
      <c r="D488" s="215" t="s">
        <v>160</v>
      </c>
      <c r="E488" s="243" t="s">
        <v>21</v>
      </c>
      <c r="F488" s="244" t="s">
        <v>171</v>
      </c>
      <c r="G488" s="242"/>
      <c r="H488" s="245">
        <v>3.7850000000000001</v>
      </c>
      <c r="I488" s="246"/>
      <c r="J488" s="242"/>
      <c r="K488" s="242"/>
      <c r="L488" s="247"/>
      <c r="M488" s="248"/>
      <c r="N488" s="249"/>
      <c r="O488" s="249"/>
      <c r="P488" s="249"/>
      <c r="Q488" s="249"/>
      <c r="R488" s="249"/>
      <c r="S488" s="249"/>
      <c r="T488" s="250"/>
      <c r="AT488" s="251" t="s">
        <v>160</v>
      </c>
      <c r="AU488" s="251" t="s">
        <v>81</v>
      </c>
      <c r="AV488" s="14" t="s">
        <v>153</v>
      </c>
      <c r="AW488" s="14" t="s">
        <v>35</v>
      </c>
      <c r="AX488" s="14" t="s">
        <v>79</v>
      </c>
      <c r="AY488" s="251" t="s">
        <v>146</v>
      </c>
    </row>
    <row r="489" spans="2:65" s="1" customFormat="1" ht="31.5" customHeight="1">
      <c r="B489" s="42"/>
      <c r="C489" s="203" t="s">
        <v>906</v>
      </c>
      <c r="D489" s="203" t="s">
        <v>149</v>
      </c>
      <c r="E489" s="204" t="s">
        <v>907</v>
      </c>
      <c r="F489" s="205" t="s">
        <v>908</v>
      </c>
      <c r="G489" s="206" t="s">
        <v>329</v>
      </c>
      <c r="H489" s="207">
        <v>20.965</v>
      </c>
      <c r="I489" s="208"/>
      <c r="J489" s="209">
        <f>ROUND(I489*H489,2)</f>
        <v>0</v>
      </c>
      <c r="K489" s="205" t="s">
        <v>308</v>
      </c>
      <c r="L489" s="62"/>
      <c r="M489" s="210" t="s">
        <v>21</v>
      </c>
      <c r="N489" s="211" t="s">
        <v>43</v>
      </c>
      <c r="O489" s="43"/>
      <c r="P489" s="212">
        <f>O489*H489</f>
        <v>0</v>
      </c>
      <c r="Q489" s="212">
        <v>0</v>
      </c>
      <c r="R489" s="212">
        <f>Q489*H489</f>
        <v>0</v>
      </c>
      <c r="S489" s="212">
        <v>2.2000000000000002</v>
      </c>
      <c r="T489" s="213">
        <f>S489*H489</f>
        <v>46.123000000000005</v>
      </c>
      <c r="AR489" s="25" t="s">
        <v>153</v>
      </c>
      <c r="AT489" s="25" t="s">
        <v>149</v>
      </c>
      <c r="AU489" s="25" t="s">
        <v>81</v>
      </c>
      <c r="AY489" s="25" t="s">
        <v>146</v>
      </c>
      <c r="BE489" s="214">
        <f>IF(N489="základní",J489,0)</f>
        <v>0</v>
      </c>
      <c r="BF489" s="214">
        <f>IF(N489="snížená",J489,0)</f>
        <v>0</v>
      </c>
      <c r="BG489" s="214">
        <f>IF(N489="zákl. přenesená",J489,0)</f>
        <v>0</v>
      </c>
      <c r="BH489" s="214">
        <f>IF(N489="sníž. přenesená",J489,0)</f>
        <v>0</v>
      </c>
      <c r="BI489" s="214">
        <f>IF(N489="nulová",J489,0)</f>
        <v>0</v>
      </c>
      <c r="BJ489" s="25" t="s">
        <v>79</v>
      </c>
      <c r="BK489" s="214">
        <f>ROUND(I489*H489,2)</f>
        <v>0</v>
      </c>
      <c r="BL489" s="25" t="s">
        <v>153</v>
      </c>
      <c r="BM489" s="25" t="s">
        <v>909</v>
      </c>
    </row>
    <row r="490" spans="2:65" s="12" customFormat="1" ht="13.5">
      <c r="B490" s="218"/>
      <c r="C490" s="219"/>
      <c r="D490" s="220" t="s">
        <v>160</v>
      </c>
      <c r="E490" s="221" t="s">
        <v>21</v>
      </c>
      <c r="F490" s="222" t="s">
        <v>904</v>
      </c>
      <c r="G490" s="219"/>
      <c r="H490" s="223" t="s">
        <v>21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160</v>
      </c>
      <c r="AU490" s="229" t="s">
        <v>81</v>
      </c>
      <c r="AV490" s="12" t="s">
        <v>79</v>
      </c>
      <c r="AW490" s="12" t="s">
        <v>35</v>
      </c>
      <c r="AX490" s="12" t="s">
        <v>72</v>
      </c>
      <c r="AY490" s="229" t="s">
        <v>146</v>
      </c>
    </row>
    <row r="491" spans="2:65" s="13" customFormat="1" ht="13.5">
      <c r="B491" s="230"/>
      <c r="C491" s="231"/>
      <c r="D491" s="220" t="s">
        <v>160</v>
      </c>
      <c r="E491" s="232" t="s">
        <v>21</v>
      </c>
      <c r="F491" s="233" t="s">
        <v>910</v>
      </c>
      <c r="G491" s="231"/>
      <c r="H491" s="234">
        <v>20.965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160</v>
      </c>
      <c r="AU491" s="240" t="s">
        <v>81</v>
      </c>
      <c r="AV491" s="13" t="s">
        <v>81</v>
      </c>
      <c r="AW491" s="13" t="s">
        <v>35</v>
      </c>
      <c r="AX491" s="13" t="s">
        <v>72</v>
      </c>
      <c r="AY491" s="240" t="s">
        <v>146</v>
      </c>
    </row>
    <row r="492" spans="2:65" s="14" customFormat="1" ht="13.5">
      <c r="B492" s="241"/>
      <c r="C492" s="242"/>
      <c r="D492" s="215" t="s">
        <v>160</v>
      </c>
      <c r="E492" s="243" t="s">
        <v>21</v>
      </c>
      <c r="F492" s="244" t="s">
        <v>171</v>
      </c>
      <c r="G492" s="242"/>
      <c r="H492" s="245">
        <v>20.965</v>
      </c>
      <c r="I492" s="246"/>
      <c r="J492" s="242"/>
      <c r="K492" s="242"/>
      <c r="L492" s="247"/>
      <c r="M492" s="248"/>
      <c r="N492" s="249"/>
      <c r="O492" s="249"/>
      <c r="P492" s="249"/>
      <c r="Q492" s="249"/>
      <c r="R492" s="249"/>
      <c r="S492" s="249"/>
      <c r="T492" s="250"/>
      <c r="AT492" s="251" t="s">
        <v>160</v>
      </c>
      <c r="AU492" s="251" t="s">
        <v>81</v>
      </c>
      <c r="AV492" s="14" t="s">
        <v>153</v>
      </c>
      <c r="AW492" s="14" t="s">
        <v>35</v>
      </c>
      <c r="AX492" s="14" t="s">
        <v>79</v>
      </c>
      <c r="AY492" s="251" t="s">
        <v>146</v>
      </c>
    </row>
    <row r="493" spans="2:65" s="1" customFormat="1" ht="31.5" customHeight="1">
      <c r="B493" s="42"/>
      <c r="C493" s="203" t="s">
        <v>911</v>
      </c>
      <c r="D493" s="203" t="s">
        <v>149</v>
      </c>
      <c r="E493" s="204" t="s">
        <v>912</v>
      </c>
      <c r="F493" s="205" t="s">
        <v>913</v>
      </c>
      <c r="G493" s="206" t="s">
        <v>329</v>
      </c>
      <c r="H493" s="207">
        <v>6.9459999999999997</v>
      </c>
      <c r="I493" s="208"/>
      <c r="J493" s="209">
        <f>ROUND(I493*H493,2)</f>
        <v>0</v>
      </c>
      <c r="K493" s="205" t="s">
        <v>308</v>
      </c>
      <c r="L493" s="62"/>
      <c r="M493" s="210" t="s">
        <v>21</v>
      </c>
      <c r="N493" s="211" t="s">
        <v>43</v>
      </c>
      <c r="O493" s="43"/>
      <c r="P493" s="212">
        <f>O493*H493</f>
        <v>0</v>
      </c>
      <c r="Q493" s="212">
        <v>0</v>
      </c>
      <c r="R493" s="212">
        <f>Q493*H493</f>
        <v>0</v>
      </c>
      <c r="S493" s="212">
        <v>2.2000000000000002</v>
      </c>
      <c r="T493" s="213">
        <f>S493*H493</f>
        <v>15.2812</v>
      </c>
      <c r="AR493" s="25" t="s">
        <v>153</v>
      </c>
      <c r="AT493" s="25" t="s">
        <v>149</v>
      </c>
      <c r="AU493" s="25" t="s">
        <v>81</v>
      </c>
      <c r="AY493" s="25" t="s">
        <v>146</v>
      </c>
      <c r="BE493" s="214">
        <f>IF(N493="základní",J493,0)</f>
        <v>0</v>
      </c>
      <c r="BF493" s="214">
        <f>IF(N493="snížená",J493,0)</f>
        <v>0</v>
      </c>
      <c r="BG493" s="214">
        <f>IF(N493="zákl. přenesená",J493,0)</f>
        <v>0</v>
      </c>
      <c r="BH493" s="214">
        <f>IF(N493="sníž. přenesená",J493,0)</f>
        <v>0</v>
      </c>
      <c r="BI493" s="214">
        <f>IF(N493="nulová",J493,0)</f>
        <v>0</v>
      </c>
      <c r="BJ493" s="25" t="s">
        <v>79</v>
      </c>
      <c r="BK493" s="214">
        <f>ROUND(I493*H493,2)</f>
        <v>0</v>
      </c>
      <c r="BL493" s="25" t="s">
        <v>153</v>
      </c>
      <c r="BM493" s="25" t="s">
        <v>914</v>
      </c>
    </row>
    <row r="494" spans="2:65" s="12" customFormat="1" ht="13.5">
      <c r="B494" s="218"/>
      <c r="C494" s="219"/>
      <c r="D494" s="220" t="s">
        <v>160</v>
      </c>
      <c r="E494" s="221" t="s">
        <v>21</v>
      </c>
      <c r="F494" s="222" t="s">
        <v>904</v>
      </c>
      <c r="G494" s="219"/>
      <c r="H494" s="223" t="s">
        <v>21</v>
      </c>
      <c r="I494" s="224"/>
      <c r="J494" s="219"/>
      <c r="K494" s="219"/>
      <c r="L494" s="225"/>
      <c r="M494" s="226"/>
      <c r="N494" s="227"/>
      <c r="O494" s="227"/>
      <c r="P494" s="227"/>
      <c r="Q494" s="227"/>
      <c r="R494" s="227"/>
      <c r="S494" s="227"/>
      <c r="T494" s="228"/>
      <c r="AT494" s="229" t="s">
        <v>160</v>
      </c>
      <c r="AU494" s="229" t="s">
        <v>81</v>
      </c>
      <c r="AV494" s="12" t="s">
        <v>79</v>
      </c>
      <c r="AW494" s="12" t="s">
        <v>35</v>
      </c>
      <c r="AX494" s="12" t="s">
        <v>72</v>
      </c>
      <c r="AY494" s="229" t="s">
        <v>146</v>
      </c>
    </row>
    <row r="495" spans="2:65" s="13" customFormat="1" ht="13.5">
      <c r="B495" s="230"/>
      <c r="C495" s="231"/>
      <c r="D495" s="220" t="s">
        <v>160</v>
      </c>
      <c r="E495" s="232" t="s">
        <v>21</v>
      </c>
      <c r="F495" s="233" t="s">
        <v>915</v>
      </c>
      <c r="G495" s="231"/>
      <c r="H495" s="234">
        <v>1.45</v>
      </c>
      <c r="I495" s="235"/>
      <c r="J495" s="231"/>
      <c r="K495" s="231"/>
      <c r="L495" s="236"/>
      <c r="M495" s="237"/>
      <c r="N495" s="238"/>
      <c r="O495" s="238"/>
      <c r="P495" s="238"/>
      <c r="Q495" s="238"/>
      <c r="R495" s="238"/>
      <c r="S495" s="238"/>
      <c r="T495" s="239"/>
      <c r="AT495" s="240" t="s">
        <v>160</v>
      </c>
      <c r="AU495" s="240" t="s">
        <v>81</v>
      </c>
      <c r="AV495" s="13" t="s">
        <v>81</v>
      </c>
      <c r="AW495" s="13" t="s">
        <v>35</v>
      </c>
      <c r="AX495" s="13" t="s">
        <v>72</v>
      </c>
      <c r="AY495" s="240" t="s">
        <v>146</v>
      </c>
    </row>
    <row r="496" spans="2:65" s="13" customFormat="1" ht="13.5">
      <c r="B496" s="230"/>
      <c r="C496" s="231"/>
      <c r="D496" s="220" t="s">
        <v>160</v>
      </c>
      <c r="E496" s="232" t="s">
        <v>21</v>
      </c>
      <c r="F496" s="233" t="s">
        <v>916</v>
      </c>
      <c r="G496" s="231"/>
      <c r="H496" s="234">
        <v>2.25</v>
      </c>
      <c r="I496" s="235"/>
      <c r="J496" s="231"/>
      <c r="K496" s="231"/>
      <c r="L496" s="236"/>
      <c r="M496" s="237"/>
      <c r="N496" s="238"/>
      <c r="O496" s="238"/>
      <c r="P496" s="238"/>
      <c r="Q496" s="238"/>
      <c r="R496" s="238"/>
      <c r="S496" s="238"/>
      <c r="T496" s="239"/>
      <c r="AT496" s="240" t="s">
        <v>160</v>
      </c>
      <c r="AU496" s="240" t="s">
        <v>81</v>
      </c>
      <c r="AV496" s="13" t="s">
        <v>81</v>
      </c>
      <c r="AW496" s="13" t="s">
        <v>35</v>
      </c>
      <c r="AX496" s="13" t="s">
        <v>72</v>
      </c>
      <c r="AY496" s="240" t="s">
        <v>146</v>
      </c>
    </row>
    <row r="497" spans="2:65" s="13" customFormat="1" ht="13.5">
      <c r="B497" s="230"/>
      <c r="C497" s="231"/>
      <c r="D497" s="220" t="s">
        <v>160</v>
      </c>
      <c r="E497" s="232" t="s">
        <v>21</v>
      </c>
      <c r="F497" s="233" t="s">
        <v>917</v>
      </c>
      <c r="G497" s="231"/>
      <c r="H497" s="234">
        <v>1.5780000000000001</v>
      </c>
      <c r="I497" s="235"/>
      <c r="J497" s="231"/>
      <c r="K497" s="231"/>
      <c r="L497" s="236"/>
      <c r="M497" s="237"/>
      <c r="N497" s="238"/>
      <c r="O497" s="238"/>
      <c r="P497" s="238"/>
      <c r="Q497" s="238"/>
      <c r="R497" s="238"/>
      <c r="S497" s="238"/>
      <c r="T497" s="239"/>
      <c r="AT497" s="240" t="s">
        <v>160</v>
      </c>
      <c r="AU497" s="240" t="s">
        <v>81</v>
      </c>
      <c r="AV497" s="13" t="s">
        <v>81</v>
      </c>
      <c r="AW497" s="13" t="s">
        <v>35</v>
      </c>
      <c r="AX497" s="13" t="s">
        <v>72</v>
      </c>
      <c r="AY497" s="240" t="s">
        <v>146</v>
      </c>
    </row>
    <row r="498" spans="2:65" s="13" customFormat="1" ht="13.5">
      <c r="B498" s="230"/>
      <c r="C498" s="231"/>
      <c r="D498" s="220" t="s">
        <v>160</v>
      </c>
      <c r="E498" s="232" t="s">
        <v>21</v>
      </c>
      <c r="F498" s="233" t="s">
        <v>918</v>
      </c>
      <c r="G498" s="231"/>
      <c r="H498" s="234">
        <v>1.145</v>
      </c>
      <c r="I498" s="235"/>
      <c r="J498" s="231"/>
      <c r="K498" s="231"/>
      <c r="L498" s="236"/>
      <c r="M498" s="237"/>
      <c r="N498" s="238"/>
      <c r="O498" s="238"/>
      <c r="P498" s="238"/>
      <c r="Q498" s="238"/>
      <c r="R498" s="238"/>
      <c r="S498" s="238"/>
      <c r="T498" s="239"/>
      <c r="AT498" s="240" t="s">
        <v>160</v>
      </c>
      <c r="AU498" s="240" t="s">
        <v>81</v>
      </c>
      <c r="AV498" s="13" t="s">
        <v>81</v>
      </c>
      <c r="AW498" s="13" t="s">
        <v>35</v>
      </c>
      <c r="AX498" s="13" t="s">
        <v>72</v>
      </c>
      <c r="AY498" s="240" t="s">
        <v>146</v>
      </c>
    </row>
    <row r="499" spans="2:65" s="13" customFormat="1" ht="13.5">
      <c r="B499" s="230"/>
      <c r="C499" s="231"/>
      <c r="D499" s="220" t="s">
        <v>160</v>
      </c>
      <c r="E499" s="232" t="s">
        <v>21</v>
      </c>
      <c r="F499" s="233" t="s">
        <v>919</v>
      </c>
      <c r="G499" s="231"/>
      <c r="H499" s="234">
        <v>0.52300000000000002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160</v>
      </c>
      <c r="AU499" s="240" t="s">
        <v>81</v>
      </c>
      <c r="AV499" s="13" t="s">
        <v>81</v>
      </c>
      <c r="AW499" s="13" t="s">
        <v>35</v>
      </c>
      <c r="AX499" s="13" t="s">
        <v>72</v>
      </c>
      <c r="AY499" s="240" t="s">
        <v>146</v>
      </c>
    </row>
    <row r="500" spans="2:65" s="14" customFormat="1" ht="13.5">
      <c r="B500" s="241"/>
      <c r="C500" s="242"/>
      <c r="D500" s="215" t="s">
        <v>160</v>
      </c>
      <c r="E500" s="243" t="s">
        <v>21</v>
      </c>
      <c r="F500" s="244" t="s">
        <v>171</v>
      </c>
      <c r="G500" s="242"/>
      <c r="H500" s="245">
        <v>6.9459999999999997</v>
      </c>
      <c r="I500" s="246"/>
      <c r="J500" s="242"/>
      <c r="K500" s="242"/>
      <c r="L500" s="247"/>
      <c r="M500" s="248"/>
      <c r="N500" s="249"/>
      <c r="O500" s="249"/>
      <c r="P500" s="249"/>
      <c r="Q500" s="249"/>
      <c r="R500" s="249"/>
      <c r="S500" s="249"/>
      <c r="T500" s="250"/>
      <c r="AT500" s="251" t="s">
        <v>160</v>
      </c>
      <c r="AU500" s="251" t="s">
        <v>81</v>
      </c>
      <c r="AV500" s="14" t="s">
        <v>153</v>
      </c>
      <c r="AW500" s="14" t="s">
        <v>35</v>
      </c>
      <c r="AX500" s="14" t="s">
        <v>79</v>
      </c>
      <c r="AY500" s="251" t="s">
        <v>146</v>
      </c>
    </row>
    <row r="501" spans="2:65" s="1" customFormat="1" ht="22.5" customHeight="1">
      <c r="B501" s="42"/>
      <c r="C501" s="203" t="s">
        <v>920</v>
      </c>
      <c r="D501" s="203" t="s">
        <v>149</v>
      </c>
      <c r="E501" s="204" t="s">
        <v>921</v>
      </c>
      <c r="F501" s="205" t="s">
        <v>922</v>
      </c>
      <c r="G501" s="206" t="s">
        <v>307</v>
      </c>
      <c r="H501" s="207">
        <v>29</v>
      </c>
      <c r="I501" s="208"/>
      <c r="J501" s="209">
        <f>ROUND(I501*H501,2)</f>
        <v>0</v>
      </c>
      <c r="K501" s="205" t="s">
        <v>308</v>
      </c>
      <c r="L501" s="62"/>
      <c r="M501" s="210" t="s">
        <v>21</v>
      </c>
      <c r="N501" s="211" t="s">
        <v>43</v>
      </c>
      <c r="O501" s="43"/>
      <c r="P501" s="212">
        <f>O501*H501</f>
        <v>0</v>
      </c>
      <c r="Q501" s="212">
        <v>0</v>
      </c>
      <c r="R501" s="212">
        <f>Q501*H501</f>
        <v>0</v>
      </c>
      <c r="S501" s="212">
        <v>3.5000000000000003E-2</v>
      </c>
      <c r="T501" s="213">
        <f>S501*H501</f>
        <v>1.0150000000000001</v>
      </c>
      <c r="AR501" s="25" t="s">
        <v>153</v>
      </c>
      <c r="AT501" s="25" t="s">
        <v>149</v>
      </c>
      <c r="AU501" s="25" t="s">
        <v>81</v>
      </c>
      <c r="AY501" s="25" t="s">
        <v>146</v>
      </c>
      <c r="BE501" s="214">
        <f>IF(N501="základní",J501,0)</f>
        <v>0</v>
      </c>
      <c r="BF501" s="214">
        <f>IF(N501="snížená",J501,0)</f>
        <v>0</v>
      </c>
      <c r="BG501" s="214">
        <f>IF(N501="zákl. přenesená",J501,0)</f>
        <v>0</v>
      </c>
      <c r="BH501" s="214">
        <f>IF(N501="sníž. přenesená",J501,0)</f>
        <v>0</v>
      </c>
      <c r="BI501" s="214">
        <f>IF(N501="nulová",J501,0)</f>
        <v>0</v>
      </c>
      <c r="BJ501" s="25" t="s">
        <v>79</v>
      </c>
      <c r="BK501" s="214">
        <f>ROUND(I501*H501,2)</f>
        <v>0</v>
      </c>
      <c r="BL501" s="25" t="s">
        <v>153</v>
      </c>
      <c r="BM501" s="25" t="s">
        <v>923</v>
      </c>
    </row>
    <row r="502" spans="2:65" s="12" customFormat="1" ht="13.5">
      <c r="B502" s="218"/>
      <c r="C502" s="219"/>
      <c r="D502" s="220" t="s">
        <v>160</v>
      </c>
      <c r="E502" s="221" t="s">
        <v>21</v>
      </c>
      <c r="F502" s="222" t="s">
        <v>904</v>
      </c>
      <c r="G502" s="219"/>
      <c r="H502" s="223" t="s">
        <v>21</v>
      </c>
      <c r="I502" s="224"/>
      <c r="J502" s="219"/>
      <c r="K502" s="219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160</v>
      </c>
      <c r="AU502" s="229" t="s">
        <v>81</v>
      </c>
      <c r="AV502" s="12" t="s">
        <v>79</v>
      </c>
      <c r="AW502" s="12" t="s">
        <v>35</v>
      </c>
      <c r="AX502" s="12" t="s">
        <v>72</v>
      </c>
      <c r="AY502" s="229" t="s">
        <v>146</v>
      </c>
    </row>
    <row r="503" spans="2:65" s="13" customFormat="1" ht="13.5">
      <c r="B503" s="230"/>
      <c r="C503" s="231"/>
      <c r="D503" s="220" t="s">
        <v>160</v>
      </c>
      <c r="E503" s="232" t="s">
        <v>21</v>
      </c>
      <c r="F503" s="233" t="s">
        <v>924</v>
      </c>
      <c r="G503" s="231"/>
      <c r="H503" s="234">
        <v>29</v>
      </c>
      <c r="I503" s="235"/>
      <c r="J503" s="231"/>
      <c r="K503" s="231"/>
      <c r="L503" s="236"/>
      <c r="M503" s="237"/>
      <c r="N503" s="238"/>
      <c r="O503" s="238"/>
      <c r="P503" s="238"/>
      <c r="Q503" s="238"/>
      <c r="R503" s="238"/>
      <c r="S503" s="238"/>
      <c r="T503" s="239"/>
      <c r="AT503" s="240" t="s">
        <v>160</v>
      </c>
      <c r="AU503" s="240" t="s">
        <v>81</v>
      </c>
      <c r="AV503" s="13" t="s">
        <v>81</v>
      </c>
      <c r="AW503" s="13" t="s">
        <v>35</v>
      </c>
      <c r="AX503" s="13" t="s">
        <v>72</v>
      </c>
      <c r="AY503" s="240" t="s">
        <v>146</v>
      </c>
    </row>
    <row r="504" spans="2:65" s="14" customFormat="1" ht="13.5">
      <c r="B504" s="241"/>
      <c r="C504" s="242"/>
      <c r="D504" s="215" t="s">
        <v>160</v>
      </c>
      <c r="E504" s="243" t="s">
        <v>21</v>
      </c>
      <c r="F504" s="244" t="s">
        <v>171</v>
      </c>
      <c r="G504" s="242"/>
      <c r="H504" s="245">
        <v>29</v>
      </c>
      <c r="I504" s="246"/>
      <c r="J504" s="242"/>
      <c r="K504" s="242"/>
      <c r="L504" s="247"/>
      <c r="M504" s="248"/>
      <c r="N504" s="249"/>
      <c r="O504" s="249"/>
      <c r="P504" s="249"/>
      <c r="Q504" s="249"/>
      <c r="R504" s="249"/>
      <c r="S504" s="249"/>
      <c r="T504" s="250"/>
      <c r="AT504" s="251" t="s">
        <v>160</v>
      </c>
      <c r="AU504" s="251" t="s">
        <v>81</v>
      </c>
      <c r="AV504" s="14" t="s">
        <v>153</v>
      </c>
      <c r="AW504" s="14" t="s">
        <v>35</v>
      </c>
      <c r="AX504" s="14" t="s">
        <v>79</v>
      </c>
      <c r="AY504" s="251" t="s">
        <v>146</v>
      </c>
    </row>
    <row r="505" spans="2:65" s="1" customFormat="1" ht="22.5" customHeight="1">
      <c r="B505" s="42"/>
      <c r="C505" s="203" t="s">
        <v>925</v>
      </c>
      <c r="D505" s="203" t="s">
        <v>149</v>
      </c>
      <c r="E505" s="204" t="s">
        <v>926</v>
      </c>
      <c r="F505" s="205" t="s">
        <v>927</v>
      </c>
      <c r="G505" s="206" t="s">
        <v>329</v>
      </c>
      <c r="H505" s="207">
        <v>2.29</v>
      </c>
      <c r="I505" s="208"/>
      <c r="J505" s="209">
        <f>ROUND(I505*H505,2)</f>
        <v>0</v>
      </c>
      <c r="K505" s="205" t="s">
        <v>308</v>
      </c>
      <c r="L505" s="62"/>
      <c r="M505" s="210" t="s">
        <v>21</v>
      </c>
      <c r="N505" s="211" t="s">
        <v>43</v>
      </c>
      <c r="O505" s="43"/>
      <c r="P505" s="212">
        <f>O505*H505</f>
        <v>0</v>
      </c>
      <c r="Q505" s="212">
        <v>0</v>
      </c>
      <c r="R505" s="212">
        <f>Q505*H505</f>
        <v>0</v>
      </c>
      <c r="S505" s="212">
        <v>1.4</v>
      </c>
      <c r="T505" s="213">
        <f>S505*H505</f>
        <v>3.206</v>
      </c>
      <c r="AR505" s="25" t="s">
        <v>153</v>
      </c>
      <c r="AT505" s="25" t="s">
        <v>149</v>
      </c>
      <c r="AU505" s="25" t="s">
        <v>81</v>
      </c>
      <c r="AY505" s="25" t="s">
        <v>146</v>
      </c>
      <c r="BE505" s="214">
        <f>IF(N505="základní",J505,0)</f>
        <v>0</v>
      </c>
      <c r="BF505" s="214">
        <f>IF(N505="snížená",J505,0)</f>
        <v>0</v>
      </c>
      <c r="BG505" s="214">
        <f>IF(N505="zákl. přenesená",J505,0)</f>
        <v>0</v>
      </c>
      <c r="BH505" s="214">
        <f>IF(N505="sníž. přenesená",J505,0)</f>
        <v>0</v>
      </c>
      <c r="BI505" s="214">
        <f>IF(N505="nulová",J505,0)</f>
        <v>0</v>
      </c>
      <c r="BJ505" s="25" t="s">
        <v>79</v>
      </c>
      <c r="BK505" s="214">
        <f>ROUND(I505*H505,2)</f>
        <v>0</v>
      </c>
      <c r="BL505" s="25" t="s">
        <v>153</v>
      </c>
      <c r="BM505" s="25" t="s">
        <v>928</v>
      </c>
    </row>
    <row r="506" spans="2:65" s="12" customFormat="1" ht="13.5">
      <c r="B506" s="218"/>
      <c r="C506" s="219"/>
      <c r="D506" s="220" t="s">
        <v>160</v>
      </c>
      <c r="E506" s="221" t="s">
        <v>21</v>
      </c>
      <c r="F506" s="222" t="s">
        <v>904</v>
      </c>
      <c r="G506" s="219"/>
      <c r="H506" s="223" t="s">
        <v>21</v>
      </c>
      <c r="I506" s="224"/>
      <c r="J506" s="219"/>
      <c r="K506" s="219"/>
      <c r="L506" s="225"/>
      <c r="M506" s="226"/>
      <c r="N506" s="227"/>
      <c r="O506" s="227"/>
      <c r="P506" s="227"/>
      <c r="Q506" s="227"/>
      <c r="R506" s="227"/>
      <c r="S506" s="227"/>
      <c r="T506" s="228"/>
      <c r="AT506" s="229" t="s">
        <v>160</v>
      </c>
      <c r="AU506" s="229" t="s">
        <v>81</v>
      </c>
      <c r="AV506" s="12" t="s">
        <v>79</v>
      </c>
      <c r="AW506" s="12" t="s">
        <v>35</v>
      </c>
      <c r="AX506" s="12" t="s">
        <v>72</v>
      </c>
      <c r="AY506" s="229" t="s">
        <v>146</v>
      </c>
    </row>
    <row r="507" spans="2:65" s="13" customFormat="1" ht="13.5">
      <c r="B507" s="230"/>
      <c r="C507" s="231"/>
      <c r="D507" s="220" t="s">
        <v>160</v>
      </c>
      <c r="E507" s="232" t="s">
        <v>21</v>
      </c>
      <c r="F507" s="233" t="s">
        <v>929</v>
      </c>
      <c r="G507" s="231"/>
      <c r="H507" s="234">
        <v>2.29</v>
      </c>
      <c r="I507" s="235"/>
      <c r="J507" s="231"/>
      <c r="K507" s="231"/>
      <c r="L507" s="236"/>
      <c r="M507" s="237"/>
      <c r="N507" s="238"/>
      <c r="O507" s="238"/>
      <c r="P507" s="238"/>
      <c r="Q507" s="238"/>
      <c r="R507" s="238"/>
      <c r="S507" s="238"/>
      <c r="T507" s="239"/>
      <c r="AT507" s="240" t="s">
        <v>160</v>
      </c>
      <c r="AU507" s="240" t="s">
        <v>81</v>
      </c>
      <c r="AV507" s="13" t="s">
        <v>81</v>
      </c>
      <c r="AW507" s="13" t="s">
        <v>35</v>
      </c>
      <c r="AX507" s="13" t="s">
        <v>72</v>
      </c>
      <c r="AY507" s="240" t="s">
        <v>146</v>
      </c>
    </row>
    <row r="508" spans="2:65" s="14" customFormat="1" ht="13.5">
      <c r="B508" s="241"/>
      <c r="C508" s="242"/>
      <c r="D508" s="215" t="s">
        <v>160</v>
      </c>
      <c r="E508" s="243" t="s">
        <v>21</v>
      </c>
      <c r="F508" s="244" t="s">
        <v>171</v>
      </c>
      <c r="G508" s="242"/>
      <c r="H508" s="245">
        <v>2.29</v>
      </c>
      <c r="I508" s="246"/>
      <c r="J508" s="242"/>
      <c r="K508" s="242"/>
      <c r="L508" s="247"/>
      <c r="M508" s="248"/>
      <c r="N508" s="249"/>
      <c r="O508" s="249"/>
      <c r="P508" s="249"/>
      <c r="Q508" s="249"/>
      <c r="R508" s="249"/>
      <c r="S508" s="249"/>
      <c r="T508" s="250"/>
      <c r="AT508" s="251" t="s">
        <v>160</v>
      </c>
      <c r="AU508" s="251" t="s">
        <v>81</v>
      </c>
      <c r="AV508" s="14" t="s">
        <v>153</v>
      </c>
      <c r="AW508" s="14" t="s">
        <v>35</v>
      </c>
      <c r="AX508" s="14" t="s">
        <v>79</v>
      </c>
      <c r="AY508" s="251" t="s">
        <v>146</v>
      </c>
    </row>
    <row r="509" spans="2:65" s="1" customFormat="1" ht="22.5" customHeight="1">
      <c r="B509" s="42"/>
      <c r="C509" s="203" t="s">
        <v>930</v>
      </c>
      <c r="D509" s="203" t="s">
        <v>149</v>
      </c>
      <c r="E509" s="204" t="s">
        <v>931</v>
      </c>
      <c r="F509" s="205" t="s">
        <v>932</v>
      </c>
      <c r="G509" s="206" t="s">
        <v>329</v>
      </c>
      <c r="H509" s="207">
        <v>46.588000000000001</v>
      </c>
      <c r="I509" s="208"/>
      <c r="J509" s="209">
        <f>ROUND(I509*H509,2)</f>
        <v>0</v>
      </c>
      <c r="K509" s="205" t="s">
        <v>308</v>
      </c>
      <c r="L509" s="62"/>
      <c r="M509" s="210" t="s">
        <v>21</v>
      </c>
      <c r="N509" s="211" t="s">
        <v>43</v>
      </c>
      <c r="O509" s="43"/>
      <c r="P509" s="212">
        <f>O509*H509</f>
        <v>0</v>
      </c>
      <c r="Q509" s="212">
        <v>0</v>
      </c>
      <c r="R509" s="212">
        <f>Q509*H509</f>
        <v>0</v>
      </c>
      <c r="S509" s="212">
        <v>1.4</v>
      </c>
      <c r="T509" s="213">
        <f>S509*H509</f>
        <v>65.223199999999991</v>
      </c>
      <c r="AR509" s="25" t="s">
        <v>153</v>
      </c>
      <c r="AT509" s="25" t="s">
        <v>149</v>
      </c>
      <c r="AU509" s="25" t="s">
        <v>81</v>
      </c>
      <c r="AY509" s="25" t="s">
        <v>146</v>
      </c>
      <c r="BE509" s="214">
        <f>IF(N509="základní",J509,0)</f>
        <v>0</v>
      </c>
      <c r="BF509" s="214">
        <f>IF(N509="snížená",J509,0)</f>
        <v>0</v>
      </c>
      <c r="BG509" s="214">
        <f>IF(N509="zákl. přenesená",J509,0)</f>
        <v>0</v>
      </c>
      <c r="BH509" s="214">
        <f>IF(N509="sníž. přenesená",J509,0)</f>
        <v>0</v>
      </c>
      <c r="BI509" s="214">
        <f>IF(N509="nulová",J509,0)</f>
        <v>0</v>
      </c>
      <c r="BJ509" s="25" t="s">
        <v>79</v>
      </c>
      <c r="BK509" s="214">
        <f>ROUND(I509*H509,2)</f>
        <v>0</v>
      </c>
      <c r="BL509" s="25" t="s">
        <v>153</v>
      </c>
      <c r="BM509" s="25" t="s">
        <v>933</v>
      </c>
    </row>
    <row r="510" spans="2:65" s="12" customFormat="1" ht="13.5">
      <c r="B510" s="218"/>
      <c r="C510" s="219"/>
      <c r="D510" s="220" t="s">
        <v>160</v>
      </c>
      <c r="E510" s="221" t="s">
        <v>21</v>
      </c>
      <c r="F510" s="222" t="s">
        <v>904</v>
      </c>
      <c r="G510" s="219"/>
      <c r="H510" s="223" t="s">
        <v>21</v>
      </c>
      <c r="I510" s="224"/>
      <c r="J510" s="219"/>
      <c r="K510" s="219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160</v>
      </c>
      <c r="AU510" s="229" t="s">
        <v>81</v>
      </c>
      <c r="AV510" s="12" t="s">
        <v>79</v>
      </c>
      <c r="AW510" s="12" t="s">
        <v>35</v>
      </c>
      <c r="AX510" s="12" t="s">
        <v>72</v>
      </c>
      <c r="AY510" s="229" t="s">
        <v>146</v>
      </c>
    </row>
    <row r="511" spans="2:65" s="13" customFormat="1" ht="13.5">
      <c r="B511" s="230"/>
      <c r="C511" s="231"/>
      <c r="D511" s="220" t="s">
        <v>160</v>
      </c>
      <c r="E511" s="232" t="s">
        <v>21</v>
      </c>
      <c r="F511" s="233" t="s">
        <v>934</v>
      </c>
      <c r="G511" s="231"/>
      <c r="H511" s="234">
        <v>31.448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AT511" s="240" t="s">
        <v>160</v>
      </c>
      <c r="AU511" s="240" t="s">
        <v>81</v>
      </c>
      <c r="AV511" s="13" t="s">
        <v>81</v>
      </c>
      <c r="AW511" s="13" t="s">
        <v>35</v>
      </c>
      <c r="AX511" s="13" t="s">
        <v>72</v>
      </c>
      <c r="AY511" s="240" t="s">
        <v>146</v>
      </c>
    </row>
    <row r="512" spans="2:65" s="13" customFormat="1" ht="13.5">
      <c r="B512" s="230"/>
      <c r="C512" s="231"/>
      <c r="D512" s="220" t="s">
        <v>160</v>
      </c>
      <c r="E512" s="232" t="s">
        <v>21</v>
      </c>
      <c r="F512" s="233" t="s">
        <v>935</v>
      </c>
      <c r="G512" s="231"/>
      <c r="H512" s="234">
        <v>15.14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160</v>
      </c>
      <c r="AU512" s="240" t="s">
        <v>81</v>
      </c>
      <c r="AV512" s="13" t="s">
        <v>81</v>
      </c>
      <c r="AW512" s="13" t="s">
        <v>35</v>
      </c>
      <c r="AX512" s="13" t="s">
        <v>72</v>
      </c>
      <c r="AY512" s="240" t="s">
        <v>146</v>
      </c>
    </row>
    <row r="513" spans="2:65" s="14" customFormat="1" ht="13.5">
      <c r="B513" s="241"/>
      <c r="C513" s="242"/>
      <c r="D513" s="215" t="s">
        <v>160</v>
      </c>
      <c r="E513" s="243" t="s">
        <v>21</v>
      </c>
      <c r="F513" s="244" t="s">
        <v>171</v>
      </c>
      <c r="G513" s="242"/>
      <c r="H513" s="245">
        <v>46.588000000000001</v>
      </c>
      <c r="I513" s="246"/>
      <c r="J513" s="242"/>
      <c r="K513" s="242"/>
      <c r="L513" s="247"/>
      <c r="M513" s="248"/>
      <c r="N513" s="249"/>
      <c r="O513" s="249"/>
      <c r="P513" s="249"/>
      <c r="Q513" s="249"/>
      <c r="R513" s="249"/>
      <c r="S513" s="249"/>
      <c r="T513" s="250"/>
      <c r="AT513" s="251" t="s">
        <v>160</v>
      </c>
      <c r="AU513" s="251" t="s">
        <v>81</v>
      </c>
      <c r="AV513" s="14" t="s">
        <v>153</v>
      </c>
      <c r="AW513" s="14" t="s">
        <v>35</v>
      </c>
      <c r="AX513" s="14" t="s">
        <v>79</v>
      </c>
      <c r="AY513" s="251" t="s">
        <v>146</v>
      </c>
    </row>
    <row r="514" spans="2:65" s="1" customFormat="1" ht="22.5" customHeight="1">
      <c r="B514" s="42"/>
      <c r="C514" s="203" t="s">
        <v>936</v>
      </c>
      <c r="D514" s="203" t="s">
        <v>149</v>
      </c>
      <c r="E514" s="204" t="s">
        <v>937</v>
      </c>
      <c r="F514" s="205" t="s">
        <v>938</v>
      </c>
      <c r="G514" s="206" t="s">
        <v>329</v>
      </c>
      <c r="H514" s="207">
        <v>18.465</v>
      </c>
      <c r="I514" s="208"/>
      <c r="J514" s="209">
        <f>ROUND(I514*H514,2)</f>
        <v>0</v>
      </c>
      <c r="K514" s="205" t="s">
        <v>308</v>
      </c>
      <c r="L514" s="62"/>
      <c r="M514" s="210" t="s">
        <v>21</v>
      </c>
      <c r="N514" s="211" t="s">
        <v>43</v>
      </c>
      <c r="O514" s="43"/>
      <c r="P514" s="212">
        <f>O514*H514</f>
        <v>0</v>
      </c>
      <c r="Q514" s="212">
        <v>0</v>
      </c>
      <c r="R514" s="212">
        <f>Q514*H514</f>
        <v>0</v>
      </c>
      <c r="S514" s="212">
        <v>1.4</v>
      </c>
      <c r="T514" s="213">
        <f>S514*H514</f>
        <v>25.850999999999999</v>
      </c>
      <c r="AR514" s="25" t="s">
        <v>153</v>
      </c>
      <c r="AT514" s="25" t="s">
        <v>149</v>
      </c>
      <c r="AU514" s="25" t="s">
        <v>81</v>
      </c>
      <c r="AY514" s="25" t="s">
        <v>146</v>
      </c>
      <c r="BE514" s="214">
        <f>IF(N514="základní",J514,0)</f>
        <v>0</v>
      </c>
      <c r="BF514" s="214">
        <f>IF(N514="snížená",J514,0)</f>
        <v>0</v>
      </c>
      <c r="BG514" s="214">
        <f>IF(N514="zákl. přenesená",J514,0)</f>
        <v>0</v>
      </c>
      <c r="BH514" s="214">
        <f>IF(N514="sníž. přenesená",J514,0)</f>
        <v>0</v>
      </c>
      <c r="BI514" s="214">
        <f>IF(N514="nulová",J514,0)</f>
        <v>0</v>
      </c>
      <c r="BJ514" s="25" t="s">
        <v>79</v>
      </c>
      <c r="BK514" s="214">
        <f>ROUND(I514*H514,2)</f>
        <v>0</v>
      </c>
      <c r="BL514" s="25" t="s">
        <v>153</v>
      </c>
      <c r="BM514" s="25" t="s">
        <v>939</v>
      </c>
    </row>
    <row r="515" spans="2:65" s="12" customFormat="1" ht="13.5">
      <c r="B515" s="218"/>
      <c r="C515" s="219"/>
      <c r="D515" s="220" t="s">
        <v>160</v>
      </c>
      <c r="E515" s="221" t="s">
        <v>21</v>
      </c>
      <c r="F515" s="222" t="s">
        <v>904</v>
      </c>
      <c r="G515" s="219"/>
      <c r="H515" s="223" t="s">
        <v>21</v>
      </c>
      <c r="I515" s="224"/>
      <c r="J515" s="219"/>
      <c r="K515" s="219"/>
      <c r="L515" s="225"/>
      <c r="M515" s="226"/>
      <c r="N515" s="227"/>
      <c r="O515" s="227"/>
      <c r="P515" s="227"/>
      <c r="Q515" s="227"/>
      <c r="R515" s="227"/>
      <c r="S515" s="227"/>
      <c r="T515" s="228"/>
      <c r="AT515" s="229" t="s">
        <v>160</v>
      </c>
      <c r="AU515" s="229" t="s">
        <v>81</v>
      </c>
      <c r="AV515" s="12" t="s">
        <v>79</v>
      </c>
      <c r="AW515" s="12" t="s">
        <v>35</v>
      </c>
      <c r="AX515" s="12" t="s">
        <v>72</v>
      </c>
      <c r="AY515" s="229" t="s">
        <v>146</v>
      </c>
    </row>
    <row r="516" spans="2:65" s="13" customFormat="1" ht="13.5">
      <c r="B516" s="230"/>
      <c r="C516" s="231"/>
      <c r="D516" s="220" t="s">
        <v>160</v>
      </c>
      <c r="E516" s="232" t="s">
        <v>21</v>
      </c>
      <c r="F516" s="233" t="s">
        <v>940</v>
      </c>
      <c r="G516" s="231"/>
      <c r="H516" s="234">
        <v>9</v>
      </c>
      <c r="I516" s="235"/>
      <c r="J516" s="231"/>
      <c r="K516" s="231"/>
      <c r="L516" s="236"/>
      <c r="M516" s="237"/>
      <c r="N516" s="238"/>
      <c r="O516" s="238"/>
      <c r="P516" s="238"/>
      <c r="Q516" s="238"/>
      <c r="R516" s="238"/>
      <c r="S516" s="238"/>
      <c r="T516" s="239"/>
      <c r="AT516" s="240" t="s">
        <v>160</v>
      </c>
      <c r="AU516" s="240" t="s">
        <v>81</v>
      </c>
      <c r="AV516" s="13" t="s">
        <v>81</v>
      </c>
      <c r="AW516" s="13" t="s">
        <v>35</v>
      </c>
      <c r="AX516" s="13" t="s">
        <v>72</v>
      </c>
      <c r="AY516" s="240" t="s">
        <v>146</v>
      </c>
    </row>
    <row r="517" spans="2:65" s="13" customFormat="1" ht="13.5">
      <c r="B517" s="230"/>
      <c r="C517" s="231"/>
      <c r="D517" s="220" t="s">
        <v>160</v>
      </c>
      <c r="E517" s="232" t="s">
        <v>21</v>
      </c>
      <c r="F517" s="233" t="s">
        <v>941</v>
      </c>
      <c r="G517" s="231"/>
      <c r="H517" s="234">
        <v>9.4649999999999999</v>
      </c>
      <c r="I517" s="235"/>
      <c r="J517" s="231"/>
      <c r="K517" s="231"/>
      <c r="L517" s="236"/>
      <c r="M517" s="237"/>
      <c r="N517" s="238"/>
      <c r="O517" s="238"/>
      <c r="P517" s="238"/>
      <c r="Q517" s="238"/>
      <c r="R517" s="238"/>
      <c r="S517" s="238"/>
      <c r="T517" s="239"/>
      <c r="AT517" s="240" t="s">
        <v>160</v>
      </c>
      <c r="AU517" s="240" t="s">
        <v>81</v>
      </c>
      <c r="AV517" s="13" t="s">
        <v>81</v>
      </c>
      <c r="AW517" s="13" t="s">
        <v>35</v>
      </c>
      <c r="AX517" s="13" t="s">
        <v>72</v>
      </c>
      <c r="AY517" s="240" t="s">
        <v>146</v>
      </c>
    </row>
    <row r="518" spans="2:65" s="14" customFormat="1" ht="13.5">
      <c r="B518" s="241"/>
      <c r="C518" s="242"/>
      <c r="D518" s="215" t="s">
        <v>160</v>
      </c>
      <c r="E518" s="243" t="s">
        <v>21</v>
      </c>
      <c r="F518" s="244" t="s">
        <v>171</v>
      </c>
      <c r="G518" s="242"/>
      <c r="H518" s="245">
        <v>18.465</v>
      </c>
      <c r="I518" s="246"/>
      <c r="J518" s="242"/>
      <c r="K518" s="242"/>
      <c r="L518" s="247"/>
      <c r="M518" s="248"/>
      <c r="N518" s="249"/>
      <c r="O518" s="249"/>
      <c r="P518" s="249"/>
      <c r="Q518" s="249"/>
      <c r="R518" s="249"/>
      <c r="S518" s="249"/>
      <c r="T518" s="250"/>
      <c r="AT518" s="251" t="s">
        <v>160</v>
      </c>
      <c r="AU518" s="251" t="s">
        <v>81</v>
      </c>
      <c r="AV518" s="14" t="s">
        <v>153</v>
      </c>
      <c r="AW518" s="14" t="s">
        <v>35</v>
      </c>
      <c r="AX518" s="14" t="s">
        <v>79</v>
      </c>
      <c r="AY518" s="251" t="s">
        <v>146</v>
      </c>
    </row>
    <row r="519" spans="2:65" s="1" customFormat="1" ht="22.5" customHeight="1">
      <c r="B519" s="42"/>
      <c r="C519" s="203" t="s">
        <v>942</v>
      </c>
      <c r="D519" s="203" t="s">
        <v>149</v>
      </c>
      <c r="E519" s="204" t="s">
        <v>943</v>
      </c>
      <c r="F519" s="205" t="s">
        <v>944</v>
      </c>
      <c r="G519" s="206" t="s">
        <v>307</v>
      </c>
      <c r="H519" s="207">
        <v>175.71</v>
      </c>
      <c r="I519" s="208"/>
      <c r="J519" s="209">
        <f>ROUND(I519*H519,2)</f>
        <v>0</v>
      </c>
      <c r="K519" s="205" t="s">
        <v>308</v>
      </c>
      <c r="L519" s="62"/>
      <c r="M519" s="210" t="s">
        <v>21</v>
      </c>
      <c r="N519" s="211" t="s">
        <v>43</v>
      </c>
      <c r="O519" s="43"/>
      <c r="P519" s="212">
        <f>O519*H519</f>
        <v>0</v>
      </c>
      <c r="Q519" s="212">
        <v>0</v>
      </c>
      <c r="R519" s="212">
        <f>Q519*H519</f>
        <v>0</v>
      </c>
      <c r="S519" s="212">
        <v>1.4999999999999999E-2</v>
      </c>
      <c r="T519" s="213">
        <f>S519*H519</f>
        <v>2.63565</v>
      </c>
      <c r="AR519" s="25" t="s">
        <v>153</v>
      </c>
      <c r="AT519" s="25" t="s">
        <v>149</v>
      </c>
      <c r="AU519" s="25" t="s">
        <v>81</v>
      </c>
      <c r="AY519" s="25" t="s">
        <v>146</v>
      </c>
      <c r="BE519" s="214">
        <f>IF(N519="základní",J519,0)</f>
        <v>0</v>
      </c>
      <c r="BF519" s="214">
        <f>IF(N519="snížená",J519,0)</f>
        <v>0</v>
      </c>
      <c r="BG519" s="214">
        <f>IF(N519="zákl. přenesená",J519,0)</f>
        <v>0</v>
      </c>
      <c r="BH519" s="214">
        <f>IF(N519="sníž. přenesená",J519,0)</f>
        <v>0</v>
      </c>
      <c r="BI519" s="214">
        <f>IF(N519="nulová",J519,0)</f>
        <v>0</v>
      </c>
      <c r="BJ519" s="25" t="s">
        <v>79</v>
      </c>
      <c r="BK519" s="214">
        <f>ROUND(I519*H519,2)</f>
        <v>0</v>
      </c>
      <c r="BL519" s="25" t="s">
        <v>153</v>
      </c>
      <c r="BM519" s="25" t="s">
        <v>945</v>
      </c>
    </row>
    <row r="520" spans="2:65" s="12" customFormat="1" ht="13.5">
      <c r="B520" s="218"/>
      <c r="C520" s="219"/>
      <c r="D520" s="220" t="s">
        <v>160</v>
      </c>
      <c r="E520" s="221" t="s">
        <v>21</v>
      </c>
      <c r="F520" s="222" t="s">
        <v>495</v>
      </c>
      <c r="G520" s="219"/>
      <c r="H520" s="223" t="s">
        <v>21</v>
      </c>
      <c r="I520" s="224"/>
      <c r="J520" s="219"/>
      <c r="K520" s="219"/>
      <c r="L520" s="225"/>
      <c r="M520" s="226"/>
      <c r="N520" s="227"/>
      <c r="O520" s="227"/>
      <c r="P520" s="227"/>
      <c r="Q520" s="227"/>
      <c r="R520" s="227"/>
      <c r="S520" s="227"/>
      <c r="T520" s="228"/>
      <c r="AT520" s="229" t="s">
        <v>160</v>
      </c>
      <c r="AU520" s="229" t="s">
        <v>81</v>
      </c>
      <c r="AV520" s="12" t="s">
        <v>79</v>
      </c>
      <c r="AW520" s="12" t="s">
        <v>35</v>
      </c>
      <c r="AX520" s="12" t="s">
        <v>72</v>
      </c>
      <c r="AY520" s="229" t="s">
        <v>146</v>
      </c>
    </row>
    <row r="521" spans="2:65" s="13" customFormat="1" ht="13.5">
      <c r="B521" s="230"/>
      <c r="C521" s="231"/>
      <c r="D521" s="220" t="s">
        <v>160</v>
      </c>
      <c r="E521" s="232" t="s">
        <v>21</v>
      </c>
      <c r="F521" s="233" t="s">
        <v>946</v>
      </c>
      <c r="G521" s="231"/>
      <c r="H521" s="234">
        <v>175.71</v>
      </c>
      <c r="I521" s="235"/>
      <c r="J521" s="231"/>
      <c r="K521" s="231"/>
      <c r="L521" s="236"/>
      <c r="M521" s="237"/>
      <c r="N521" s="238"/>
      <c r="O521" s="238"/>
      <c r="P521" s="238"/>
      <c r="Q521" s="238"/>
      <c r="R521" s="238"/>
      <c r="S521" s="238"/>
      <c r="T521" s="239"/>
      <c r="AT521" s="240" t="s">
        <v>160</v>
      </c>
      <c r="AU521" s="240" t="s">
        <v>81</v>
      </c>
      <c r="AV521" s="13" t="s">
        <v>81</v>
      </c>
      <c r="AW521" s="13" t="s">
        <v>35</v>
      </c>
      <c r="AX521" s="13" t="s">
        <v>72</v>
      </c>
      <c r="AY521" s="240" t="s">
        <v>146</v>
      </c>
    </row>
    <row r="522" spans="2:65" s="14" customFormat="1" ht="13.5">
      <c r="B522" s="241"/>
      <c r="C522" s="242"/>
      <c r="D522" s="215" t="s">
        <v>160</v>
      </c>
      <c r="E522" s="243" t="s">
        <v>21</v>
      </c>
      <c r="F522" s="244" t="s">
        <v>171</v>
      </c>
      <c r="G522" s="242"/>
      <c r="H522" s="245">
        <v>175.71</v>
      </c>
      <c r="I522" s="246"/>
      <c r="J522" s="242"/>
      <c r="K522" s="242"/>
      <c r="L522" s="247"/>
      <c r="M522" s="248"/>
      <c r="N522" s="249"/>
      <c r="O522" s="249"/>
      <c r="P522" s="249"/>
      <c r="Q522" s="249"/>
      <c r="R522" s="249"/>
      <c r="S522" s="249"/>
      <c r="T522" s="250"/>
      <c r="AT522" s="251" t="s">
        <v>160</v>
      </c>
      <c r="AU522" s="251" t="s">
        <v>81</v>
      </c>
      <c r="AV522" s="14" t="s">
        <v>153</v>
      </c>
      <c r="AW522" s="14" t="s">
        <v>35</v>
      </c>
      <c r="AX522" s="14" t="s">
        <v>79</v>
      </c>
      <c r="AY522" s="251" t="s">
        <v>146</v>
      </c>
    </row>
    <row r="523" spans="2:65" s="1" customFormat="1" ht="22.5" customHeight="1">
      <c r="B523" s="42"/>
      <c r="C523" s="203" t="s">
        <v>947</v>
      </c>
      <c r="D523" s="203" t="s">
        <v>149</v>
      </c>
      <c r="E523" s="204" t="s">
        <v>948</v>
      </c>
      <c r="F523" s="205" t="s">
        <v>949</v>
      </c>
      <c r="G523" s="206" t="s">
        <v>307</v>
      </c>
      <c r="H523" s="207">
        <v>357.47800000000001</v>
      </c>
      <c r="I523" s="208"/>
      <c r="J523" s="209">
        <f>ROUND(I523*H523,2)</f>
        <v>0</v>
      </c>
      <c r="K523" s="205" t="s">
        <v>308</v>
      </c>
      <c r="L523" s="62"/>
      <c r="M523" s="210" t="s">
        <v>21</v>
      </c>
      <c r="N523" s="211" t="s">
        <v>43</v>
      </c>
      <c r="O523" s="43"/>
      <c r="P523" s="212">
        <f>O523*H523</f>
        <v>0</v>
      </c>
      <c r="Q523" s="212">
        <v>0</v>
      </c>
      <c r="R523" s="212">
        <f>Q523*H523</f>
        <v>0</v>
      </c>
      <c r="S523" s="212">
        <v>0.183</v>
      </c>
      <c r="T523" s="213">
        <f>S523*H523</f>
        <v>65.418474000000003</v>
      </c>
      <c r="AR523" s="25" t="s">
        <v>153</v>
      </c>
      <c r="AT523" s="25" t="s">
        <v>149</v>
      </c>
      <c r="AU523" s="25" t="s">
        <v>81</v>
      </c>
      <c r="AY523" s="25" t="s">
        <v>146</v>
      </c>
      <c r="BE523" s="214">
        <f>IF(N523="základní",J523,0)</f>
        <v>0</v>
      </c>
      <c r="BF523" s="214">
        <f>IF(N523="snížená",J523,0)</f>
        <v>0</v>
      </c>
      <c r="BG523" s="214">
        <f>IF(N523="zákl. přenesená",J523,0)</f>
        <v>0</v>
      </c>
      <c r="BH523" s="214">
        <f>IF(N523="sníž. přenesená",J523,0)</f>
        <v>0</v>
      </c>
      <c r="BI523" s="214">
        <f>IF(N523="nulová",J523,0)</f>
        <v>0</v>
      </c>
      <c r="BJ523" s="25" t="s">
        <v>79</v>
      </c>
      <c r="BK523" s="214">
        <f>ROUND(I523*H523,2)</f>
        <v>0</v>
      </c>
      <c r="BL523" s="25" t="s">
        <v>153</v>
      </c>
      <c r="BM523" s="25" t="s">
        <v>950</v>
      </c>
    </row>
    <row r="524" spans="2:65" s="12" customFormat="1" ht="13.5">
      <c r="B524" s="218"/>
      <c r="C524" s="219"/>
      <c r="D524" s="220" t="s">
        <v>160</v>
      </c>
      <c r="E524" s="221" t="s">
        <v>21</v>
      </c>
      <c r="F524" s="222" t="s">
        <v>495</v>
      </c>
      <c r="G524" s="219"/>
      <c r="H524" s="223" t="s">
        <v>21</v>
      </c>
      <c r="I524" s="224"/>
      <c r="J524" s="219"/>
      <c r="K524" s="219"/>
      <c r="L524" s="225"/>
      <c r="M524" s="226"/>
      <c r="N524" s="227"/>
      <c r="O524" s="227"/>
      <c r="P524" s="227"/>
      <c r="Q524" s="227"/>
      <c r="R524" s="227"/>
      <c r="S524" s="227"/>
      <c r="T524" s="228"/>
      <c r="AT524" s="229" t="s">
        <v>160</v>
      </c>
      <c r="AU524" s="229" t="s">
        <v>81</v>
      </c>
      <c r="AV524" s="12" t="s">
        <v>79</v>
      </c>
      <c r="AW524" s="12" t="s">
        <v>35</v>
      </c>
      <c r="AX524" s="12" t="s">
        <v>72</v>
      </c>
      <c r="AY524" s="229" t="s">
        <v>146</v>
      </c>
    </row>
    <row r="525" spans="2:65" s="13" customFormat="1" ht="13.5">
      <c r="B525" s="230"/>
      <c r="C525" s="231"/>
      <c r="D525" s="220" t="s">
        <v>160</v>
      </c>
      <c r="E525" s="232" t="s">
        <v>21</v>
      </c>
      <c r="F525" s="233" t="s">
        <v>951</v>
      </c>
      <c r="G525" s="231"/>
      <c r="H525" s="234">
        <v>357.47800000000001</v>
      </c>
      <c r="I525" s="235"/>
      <c r="J525" s="231"/>
      <c r="K525" s="231"/>
      <c r="L525" s="236"/>
      <c r="M525" s="237"/>
      <c r="N525" s="238"/>
      <c r="O525" s="238"/>
      <c r="P525" s="238"/>
      <c r="Q525" s="238"/>
      <c r="R525" s="238"/>
      <c r="S525" s="238"/>
      <c r="T525" s="239"/>
      <c r="AT525" s="240" t="s">
        <v>160</v>
      </c>
      <c r="AU525" s="240" t="s">
        <v>81</v>
      </c>
      <c r="AV525" s="13" t="s">
        <v>81</v>
      </c>
      <c r="AW525" s="13" t="s">
        <v>35</v>
      </c>
      <c r="AX525" s="13" t="s">
        <v>72</v>
      </c>
      <c r="AY525" s="240" t="s">
        <v>146</v>
      </c>
    </row>
    <row r="526" spans="2:65" s="14" customFormat="1" ht="13.5">
      <c r="B526" s="241"/>
      <c r="C526" s="242"/>
      <c r="D526" s="215" t="s">
        <v>160</v>
      </c>
      <c r="E526" s="243" t="s">
        <v>21</v>
      </c>
      <c r="F526" s="244" t="s">
        <v>171</v>
      </c>
      <c r="G526" s="242"/>
      <c r="H526" s="245">
        <v>357.47800000000001</v>
      </c>
      <c r="I526" s="246"/>
      <c r="J526" s="242"/>
      <c r="K526" s="242"/>
      <c r="L526" s="247"/>
      <c r="M526" s="248"/>
      <c r="N526" s="249"/>
      <c r="O526" s="249"/>
      <c r="P526" s="249"/>
      <c r="Q526" s="249"/>
      <c r="R526" s="249"/>
      <c r="S526" s="249"/>
      <c r="T526" s="250"/>
      <c r="AT526" s="251" t="s">
        <v>160</v>
      </c>
      <c r="AU526" s="251" t="s">
        <v>81</v>
      </c>
      <c r="AV526" s="14" t="s">
        <v>153</v>
      </c>
      <c r="AW526" s="14" t="s">
        <v>35</v>
      </c>
      <c r="AX526" s="14" t="s">
        <v>79</v>
      </c>
      <c r="AY526" s="251" t="s">
        <v>146</v>
      </c>
    </row>
    <row r="527" spans="2:65" s="1" customFormat="1" ht="22.5" customHeight="1">
      <c r="B527" s="42"/>
      <c r="C527" s="203" t="s">
        <v>952</v>
      </c>
      <c r="D527" s="203" t="s">
        <v>149</v>
      </c>
      <c r="E527" s="204" t="s">
        <v>953</v>
      </c>
      <c r="F527" s="205" t="s">
        <v>954</v>
      </c>
      <c r="G527" s="206" t="s">
        <v>307</v>
      </c>
      <c r="H527" s="207">
        <v>48</v>
      </c>
      <c r="I527" s="208"/>
      <c r="J527" s="209">
        <f>ROUND(I527*H527,2)</f>
        <v>0</v>
      </c>
      <c r="K527" s="205" t="s">
        <v>308</v>
      </c>
      <c r="L527" s="62"/>
      <c r="M527" s="210" t="s">
        <v>21</v>
      </c>
      <c r="N527" s="211" t="s">
        <v>43</v>
      </c>
      <c r="O527" s="43"/>
      <c r="P527" s="212">
        <f>O527*H527</f>
        <v>0</v>
      </c>
      <c r="Q527" s="212">
        <v>0</v>
      </c>
      <c r="R527" s="212">
        <f>Q527*H527</f>
        <v>0</v>
      </c>
      <c r="S527" s="212">
        <v>7.5999999999999998E-2</v>
      </c>
      <c r="T527" s="213">
        <f>S527*H527</f>
        <v>3.6479999999999997</v>
      </c>
      <c r="AR527" s="25" t="s">
        <v>153</v>
      </c>
      <c r="AT527" s="25" t="s">
        <v>149</v>
      </c>
      <c r="AU527" s="25" t="s">
        <v>81</v>
      </c>
      <c r="AY527" s="25" t="s">
        <v>146</v>
      </c>
      <c r="BE527" s="214">
        <f>IF(N527="základní",J527,0)</f>
        <v>0</v>
      </c>
      <c r="BF527" s="214">
        <f>IF(N527="snížená",J527,0)</f>
        <v>0</v>
      </c>
      <c r="BG527" s="214">
        <f>IF(N527="zákl. přenesená",J527,0)</f>
        <v>0</v>
      </c>
      <c r="BH527" s="214">
        <f>IF(N527="sníž. přenesená",J527,0)</f>
        <v>0</v>
      </c>
      <c r="BI527" s="214">
        <f>IF(N527="nulová",J527,0)</f>
        <v>0</v>
      </c>
      <c r="BJ527" s="25" t="s">
        <v>79</v>
      </c>
      <c r="BK527" s="214">
        <f>ROUND(I527*H527,2)</f>
        <v>0</v>
      </c>
      <c r="BL527" s="25" t="s">
        <v>153</v>
      </c>
      <c r="BM527" s="25" t="s">
        <v>955</v>
      </c>
    </row>
    <row r="528" spans="2:65" s="13" customFormat="1" ht="13.5">
      <c r="B528" s="230"/>
      <c r="C528" s="231"/>
      <c r="D528" s="215" t="s">
        <v>160</v>
      </c>
      <c r="E528" s="231"/>
      <c r="F528" s="257" t="s">
        <v>956</v>
      </c>
      <c r="G528" s="231"/>
      <c r="H528" s="258">
        <v>48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160</v>
      </c>
      <c r="AU528" s="240" t="s">
        <v>81</v>
      </c>
      <c r="AV528" s="13" t="s">
        <v>81</v>
      </c>
      <c r="AW528" s="13" t="s">
        <v>6</v>
      </c>
      <c r="AX528" s="13" t="s">
        <v>79</v>
      </c>
      <c r="AY528" s="240" t="s">
        <v>146</v>
      </c>
    </row>
    <row r="529" spans="2:65" s="1" customFormat="1" ht="22.5" customHeight="1">
      <c r="B529" s="42"/>
      <c r="C529" s="203" t="s">
        <v>957</v>
      </c>
      <c r="D529" s="203" t="s">
        <v>149</v>
      </c>
      <c r="E529" s="204" t="s">
        <v>958</v>
      </c>
      <c r="F529" s="205" t="s">
        <v>959</v>
      </c>
      <c r="G529" s="206" t="s">
        <v>299</v>
      </c>
      <c r="H529" s="207">
        <v>272</v>
      </c>
      <c r="I529" s="208"/>
      <c r="J529" s="209">
        <f>ROUND(I529*H529,2)</f>
        <v>0</v>
      </c>
      <c r="K529" s="205" t="s">
        <v>308</v>
      </c>
      <c r="L529" s="62"/>
      <c r="M529" s="210" t="s">
        <v>21</v>
      </c>
      <c r="N529" s="211" t="s">
        <v>43</v>
      </c>
      <c r="O529" s="43"/>
      <c r="P529" s="212">
        <f>O529*H529</f>
        <v>0</v>
      </c>
      <c r="Q529" s="212">
        <v>0</v>
      </c>
      <c r="R529" s="212">
        <f>Q529*H529</f>
        <v>0</v>
      </c>
      <c r="S529" s="212">
        <v>3.1E-2</v>
      </c>
      <c r="T529" s="213">
        <f>S529*H529</f>
        <v>8.4320000000000004</v>
      </c>
      <c r="AR529" s="25" t="s">
        <v>153</v>
      </c>
      <c r="AT529" s="25" t="s">
        <v>149</v>
      </c>
      <c r="AU529" s="25" t="s">
        <v>81</v>
      </c>
      <c r="AY529" s="25" t="s">
        <v>146</v>
      </c>
      <c r="BE529" s="214">
        <f>IF(N529="základní",J529,0)</f>
        <v>0</v>
      </c>
      <c r="BF529" s="214">
        <f>IF(N529="snížená",J529,0)</f>
        <v>0</v>
      </c>
      <c r="BG529" s="214">
        <f>IF(N529="zákl. přenesená",J529,0)</f>
        <v>0</v>
      </c>
      <c r="BH529" s="214">
        <f>IF(N529="sníž. přenesená",J529,0)</f>
        <v>0</v>
      </c>
      <c r="BI529" s="214">
        <f>IF(N529="nulová",J529,0)</f>
        <v>0</v>
      </c>
      <c r="BJ529" s="25" t="s">
        <v>79</v>
      </c>
      <c r="BK529" s="214">
        <f>ROUND(I529*H529,2)</f>
        <v>0</v>
      </c>
      <c r="BL529" s="25" t="s">
        <v>153</v>
      </c>
      <c r="BM529" s="25" t="s">
        <v>960</v>
      </c>
    </row>
    <row r="530" spans="2:65" s="12" customFormat="1" ht="13.5">
      <c r="B530" s="218"/>
      <c r="C530" s="219"/>
      <c r="D530" s="220" t="s">
        <v>160</v>
      </c>
      <c r="E530" s="221" t="s">
        <v>21</v>
      </c>
      <c r="F530" s="222" t="s">
        <v>644</v>
      </c>
      <c r="G530" s="219"/>
      <c r="H530" s="223" t="s">
        <v>21</v>
      </c>
      <c r="I530" s="224"/>
      <c r="J530" s="219"/>
      <c r="K530" s="219"/>
      <c r="L530" s="225"/>
      <c r="M530" s="226"/>
      <c r="N530" s="227"/>
      <c r="O530" s="227"/>
      <c r="P530" s="227"/>
      <c r="Q530" s="227"/>
      <c r="R530" s="227"/>
      <c r="S530" s="227"/>
      <c r="T530" s="228"/>
      <c r="AT530" s="229" t="s">
        <v>160</v>
      </c>
      <c r="AU530" s="229" t="s">
        <v>81</v>
      </c>
      <c r="AV530" s="12" t="s">
        <v>79</v>
      </c>
      <c r="AW530" s="12" t="s">
        <v>35</v>
      </c>
      <c r="AX530" s="12" t="s">
        <v>72</v>
      </c>
      <c r="AY530" s="229" t="s">
        <v>146</v>
      </c>
    </row>
    <row r="531" spans="2:65" s="13" customFormat="1" ht="13.5">
      <c r="B531" s="230"/>
      <c r="C531" s="231"/>
      <c r="D531" s="220" t="s">
        <v>160</v>
      </c>
      <c r="E531" s="232" t="s">
        <v>21</v>
      </c>
      <c r="F531" s="233" t="s">
        <v>961</v>
      </c>
      <c r="G531" s="231"/>
      <c r="H531" s="234">
        <v>272</v>
      </c>
      <c r="I531" s="235"/>
      <c r="J531" s="231"/>
      <c r="K531" s="231"/>
      <c r="L531" s="236"/>
      <c r="M531" s="237"/>
      <c r="N531" s="238"/>
      <c r="O531" s="238"/>
      <c r="P531" s="238"/>
      <c r="Q531" s="238"/>
      <c r="R531" s="238"/>
      <c r="S531" s="238"/>
      <c r="T531" s="239"/>
      <c r="AT531" s="240" t="s">
        <v>160</v>
      </c>
      <c r="AU531" s="240" t="s">
        <v>81</v>
      </c>
      <c r="AV531" s="13" t="s">
        <v>81</v>
      </c>
      <c r="AW531" s="13" t="s">
        <v>35</v>
      </c>
      <c r="AX531" s="13" t="s">
        <v>72</v>
      </c>
      <c r="AY531" s="240" t="s">
        <v>146</v>
      </c>
    </row>
    <row r="532" spans="2:65" s="14" customFormat="1" ht="13.5">
      <c r="B532" s="241"/>
      <c r="C532" s="242"/>
      <c r="D532" s="215" t="s">
        <v>160</v>
      </c>
      <c r="E532" s="243" t="s">
        <v>21</v>
      </c>
      <c r="F532" s="244" t="s">
        <v>171</v>
      </c>
      <c r="G532" s="242"/>
      <c r="H532" s="245">
        <v>272</v>
      </c>
      <c r="I532" s="246"/>
      <c r="J532" s="242"/>
      <c r="K532" s="242"/>
      <c r="L532" s="247"/>
      <c r="M532" s="248"/>
      <c r="N532" s="249"/>
      <c r="O532" s="249"/>
      <c r="P532" s="249"/>
      <c r="Q532" s="249"/>
      <c r="R532" s="249"/>
      <c r="S532" s="249"/>
      <c r="T532" s="250"/>
      <c r="AT532" s="251" t="s">
        <v>160</v>
      </c>
      <c r="AU532" s="251" t="s">
        <v>81</v>
      </c>
      <c r="AV532" s="14" t="s">
        <v>153</v>
      </c>
      <c r="AW532" s="14" t="s">
        <v>35</v>
      </c>
      <c r="AX532" s="14" t="s">
        <v>79</v>
      </c>
      <c r="AY532" s="251" t="s">
        <v>146</v>
      </c>
    </row>
    <row r="533" spans="2:65" s="1" customFormat="1" ht="22.5" customHeight="1">
      <c r="B533" s="42"/>
      <c r="C533" s="203" t="s">
        <v>962</v>
      </c>
      <c r="D533" s="203" t="s">
        <v>149</v>
      </c>
      <c r="E533" s="204" t="s">
        <v>963</v>
      </c>
      <c r="F533" s="205" t="s">
        <v>964</v>
      </c>
      <c r="G533" s="206" t="s">
        <v>324</v>
      </c>
      <c r="H533" s="207">
        <v>75.5</v>
      </c>
      <c r="I533" s="208"/>
      <c r="J533" s="209">
        <f>ROUND(I533*H533,2)</f>
        <v>0</v>
      </c>
      <c r="K533" s="205" t="s">
        <v>308</v>
      </c>
      <c r="L533" s="62"/>
      <c r="M533" s="210" t="s">
        <v>21</v>
      </c>
      <c r="N533" s="211" t="s">
        <v>43</v>
      </c>
      <c r="O533" s="43"/>
      <c r="P533" s="212">
        <f>O533*H533</f>
        <v>0</v>
      </c>
      <c r="Q533" s="212">
        <v>0</v>
      </c>
      <c r="R533" s="212">
        <f>Q533*H533</f>
        <v>0</v>
      </c>
      <c r="S533" s="212">
        <v>1.2999999999999999E-2</v>
      </c>
      <c r="T533" s="213">
        <f>S533*H533</f>
        <v>0.98149999999999993</v>
      </c>
      <c r="AR533" s="25" t="s">
        <v>153</v>
      </c>
      <c r="AT533" s="25" t="s">
        <v>149</v>
      </c>
      <c r="AU533" s="25" t="s">
        <v>81</v>
      </c>
      <c r="AY533" s="25" t="s">
        <v>146</v>
      </c>
      <c r="BE533" s="214">
        <f>IF(N533="základní",J533,0)</f>
        <v>0</v>
      </c>
      <c r="BF533" s="214">
        <f>IF(N533="snížená",J533,0)</f>
        <v>0</v>
      </c>
      <c r="BG533" s="214">
        <f>IF(N533="zákl. přenesená",J533,0)</f>
        <v>0</v>
      </c>
      <c r="BH533" s="214">
        <f>IF(N533="sníž. přenesená",J533,0)</f>
        <v>0</v>
      </c>
      <c r="BI533" s="214">
        <f>IF(N533="nulová",J533,0)</f>
        <v>0</v>
      </c>
      <c r="BJ533" s="25" t="s">
        <v>79</v>
      </c>
      <c r="BK533" s="214">
        <f>ROUND(I533*H533,2)</f>
        <v>0</v>
      </c>
      <c r="BL533" s="25" t="s">
        <v>153</v>
      </c>
      <c r="BM533" s="25" t="s">
        <v>965</v>
      </c>
    </row>
    <row r="534" spans="2:65" s="1" customFormat="1" ht="22.5" customHeight="1">
      <c r="B534" s="42"/>
      <c r="C534" s="203" t="s">
        <v>966</v>
      </c>
      <c r="D534" s="203" t="s">
        <v>149</v>
      </c>
      <c r="E534" s="204" t="s">
        <v>967</v>
      </c>
      <c r="F534" s="205" t="s">
        <v>968</v>
      </c>
      <c r="G534" s="206" t="s">
        <v>324</v>
      </c>
      <c r="H534" s="207">
        <v>50.4</v>
      </c>
      <c r="I534" s="208"/>
      <c r="J534" s="209">
        <f>ROUND(I534*H534,2)</f>
        <v>0</v>
      </c>
      <c r="K534" s="205" t="s">
        <v>308</v>
      </c>
      <c r="L534" s="62"/>
      <c r="M534" s="210" t="s">
        <v>21</v>
      </c>
      <c r="N534" s="211" t="s">
        <v>43</v>
      </c>
      <c r="O534" s="43"/>
      <c r="P534" s="212">
        <f>O534*H534</f>
        <v>0</v>
      </c>
      <c r="Q534" s="212">
        <v>0</v>
      </c>
      <c r="R534" s="212">
        <f>Q534*H534</f>
        <v>0</v>
      </c>
      <c r="S534" s="212">
        <v>1.7999999999999999E-2</v>
      </c>
      <c r="T534" s="213">
        <f>S534*H534</f>
        <v>0.9071999999999999</v>
      </c>
      <c r="AR534" s="25" t="s">
        <v>153</v>
      </c>
      <c r="AT534" s="25" t="s">
        <v>149</v>
      </c>
      <c r="AU534" s="25" t="s">
        <v>81</v>
      </c>
      <c r="AY534" s="25" t="s">
        <v>146</v>
      </c>
      <c r="BE534" s="214">
        <f>IF(N534="základní",J534,0)</f>
        <v>0</v>
      </c>
      <c r="BF534" s="214">
        <f>IF(N534="snížená",J534,0)</f>
        <v>0</v>
      </c>
      <c r="BG534" s="214">
        <f>IF(N534="zákl. přenesená",J534,0)</f>
        <v>0</v>
      </c>
      <c r="BH534" s="214">
        <f>IF(N534="sníž. přenesená",J534,0)</f>
        <v>0</v>
      </c>
      <c r="BI534" s="214">
        <f>IF(N534="nulová",J534,0)</f>
        <v>0</v>
      </c>
      <c r="BJ534" s="25" t="s">
        <v>79</v>
      </c>
      <c r="BK534" s="214">
        <f>ROUND(I534*H534,2)</f>
        <v>0</v>
      </c>
      <c r="BL534" s="25" t="s">
        <v>153</v>
      </c>
      <c r="BM534" s="25" t="s">
        <v>969</v>
      </c>
    </row>
    <row r="535" spans="2:65" s="1" customFormat="1" ht="22.5" customHeight="1">
      <c r="B535" s="42"/>
      <c r="C535" s="203" t="s">
        <v>970</v>
      </c>
      <c r="D535" s="203" t="s">
        <v>149</v>
      </c>
      <c r="E535" s="204" t="s">
        <v>971</v>
      </c>
      <c r="F535" s="205" t="s">
        <v>972</v>
      </c>
      <c r="G535" s="206" t="s">
        <v>324</v>
      </c>
      <c r="H535" s="207">
        <v>209.715</v>
      </c>
      <c r="I535" s="208"/>
      <c r="J535" s="209">
        <f>ROUND(I535*H535,2)</f>
        <v>0</v>
      </c>
      <c r="K535" s="205" t="s">
        <v>308</v>
      </c>
      <c r="L535" s="62"/>
      <c r="M535" s="210" t="s">
        <v>21</v>
      </c>
      <c r="N535" s="211" t="s">
        <v>43</v>
      </c>
      <c r="O535" s="43"/>
      <c r="P535" s="212">
        <f>O535*H535</f>
        <v>0</v>
      </c>
      <c r="Q535" s="212">
        <v>0</v>
      </c>
      <c r="R535" s="212">
        <f>Q535*H535</f>
        <v>0</v>
      </c>
      <c r="S535" s="212">
        <v>8.1000000000000003E-2</v>
      </c>
      <c r="T535" s="213">
        <f>S535*H535</f>
        <v>16.986915</v>
      </c>
      <c r="AR535" s="25" t="s">
        <v>153</v>
      </c>
      <c r="AT535" s="25" t="s">
        <v>149</v>
      </c>
      <c r="AU535" s="25" t="s">
        <v>81</v>
      </c>
      <c r="AY535" s="25" t="s">
        <v>146</v>
      </c>
      <c r="BE535" s="214">
        <f>IF(N535="základní",J535,0)</f>
        <v>0</v>
      </c>
      <c r="BF535" s="214">
        <f>IF(N535="snížená",J535,0)</f>
        <v>0</v>
      </c>
      <c r="BG535" s="214">
        <f>IF(N535="zákl. přenesená",J535,0)</f>
        <v>0</v>
      </c>
      <c r="BH535" s="214">
        <f>IF(N535="sníž. přenesená",J535,0)</f>
        <v>0</v>
      </c>
      <c r="BI535" s="214">
        <f>IF(N535="nulová",J535,0)</f>
        <v>0</v>
      </c>
      <c r="BJ535" s="25" t="s">
        <v>79</v>
      </c>
      <c r="BK535" s="214">
        <f>ROUND(I535*H535,2)</f>
        <v>0</v>
      </c>
      <c r="BL535" s="25" t="s">
        <v>153</v>
      </c>
      <c r="BM535" s="25" t="s">
        <v>973</v>
      </c>
    </row>
    <row r="536" spans="2:65" s="12" customFormat="1" ht="13.5">
      <c r="B536" s="218"/>
      <c r="C536" s="219"/>
      <c r="D536" s="220" t="s">
        <v>160</v>
      </c>
      <c r="E536" s="221" t="s">
        <v>21</v>
      </c>
      <c r="F536" s="222" t="s">
        <v>495</v>
      </c>
      <c r="G536" s="219"/>
      <c r="H536" s="223" t="s">
        <v>21</v>
      </c>
      <c r="I536" s="224"/>
      <c r="J536" s="219"/>
      <c r="K536" s="219"/>
      <c r="L536" s="225"/>
      <c r="M536" s="226"/>
      <c r="N536" s="227"/>
      <c r="O536" s="227"/>
      <c r="P536" s="227"/>
      <c r="Q536" s="227"/>
      <c r="R536" s="227"/>
      <c r="S536" s="227"/>
      <c r="T536" s="228"/>
      <c r="AT536" s="229" t="s">
        <v>160</v>
      </c>
      <c r="AU536" s="229" t="s">
        <v>81</v>
      </c>
      <c r="AV536" s="12" t="s">
        <v>79</v>
      </c>
      <c r="AW536" s="12" t="s">
        <v>35</v>
      </c>
      <c r="AX536" s="12" t="s">
        <v>72</v>
      </c>
      <c r="AY536" s="229" t="s">
        <v>146</v>
      </c>
    </row>
    <row r="537" spans="2:65" s="13" customFormat="1" ht="13.5">
      <c r="B537" s="230"/>
      <c r="C537" s="231"/>
      <c r="D537" s="220" t="s">
        <v>160</v>
      </c>
      <c r="E537" s="232" t="s">
        <v>21</v>
      </c>
      <c r="F537" s="233" t="s">
        <v>974</v>
      </c>
      <c r="G537" s="231"/>
      <c r="H537" s="234">
        <v>134.215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AT537" s="240" t="s">
        <v>160</v>
      </c>
      <c r="AU537" s="240" t="s">
        <v>81</v>
      </c>
      <c r="AV537" s="13" t="s">
        <v>81</v>
      </c>
      <c r="AW537" s="13" t="s">
        <v>35</v>
      </c>
      <c r="AX537" s="13" t="s">
        <v>72</v>
      </c>
      <c r="AY537" s="240" t="s">
        <v>146</v>
      </c>
    </row>
    <row r="538" spans="2:65" s="13" customFormat="1" ht="13.5">
      <c r="B538" s="230"/>
      <c r="C538" s="231"/>
      <c r="D538" s="220" t="s">
        <v>160</v>
      </c>
      <c r="E538" s="232" t="s">
        <v>21</v>
      </c>
      <c r="F538" s="233" t="s">
        <v>975</v>
      </c>
      <c r="G538" s="231"/>
      <c r="H538" s="234">
        <v>75.5</v>
      </c>
      <c r="I538" s="235"/>
      <c r="J538" s="231"/>
      <c r="K538" s="231"/>
      <c r="L538" s="236"/>
      <c r="M538" s="237"/>
      <c r="N538" s="238"/>
      <c r="O538" s="238"/>
      <c r="P538" s="238"/>
      <c r="Q538" s="238"/>
      <c r="R538" s="238"/>
      <c r="S538" s="238"/>
      <c r="T538" s="239"/>
      <c r="AT538" s="240" t="s">
        <v>160</v>
      </c>
      <c r="AU538" s="240" t="s">
        <v>81</v>
      </c>
      <c r="AV538" s="13" t="s">
        <v>81</v>
      </c>
      <c r="AW538" s="13" t="s">
        <v>35</v>
      </c>
      <c r="AX538" s="13" t="s">
        <v>72</v>
      </c>
      <c r="AY538" s="240" t="s">
        <v>146</v>
      </c>
    </row>
    <row r="539" spans="2:65" s="14" customFormat="1" ht="13.5">
      <c r="B539" s="241"/>
      <c r="C539" s="242"/>
      <c r="D539" s="215" t="s">
        <v>160</v>
      </c>
      <c r="E539" s="243" t="s">
        <v>21</v>
      </c>
      <c r="F539" s="244" t="s">
        <v>171</v>
      </c>
      <c r="G539" s="242"/>
      <c r="H539" s="245">
        <v>209.715</v>
      </c>
      <c r="I539" s="246"/>
      <c r="J539" s="242"/>
      <c r="K539" s="242"/>
      <c r="L539" s="247"/>
      <c r="M539" s="248"/>
      <c r="N539" s="249"/>
      <c r="O539" s="249"/>
      <c r="P539" s="249"/>
      <c r="Q539" s="249"/>
      <c r="R539" s="249"/>
      <c r="S539" s="249"/>
      <c r="T539" s="250"/>
      <c r="AT539" s="251" t="s">
        <v>160</v>
      </c>
      <c r="AU539" s="251" t="s">
        <v>81</v>
      </c>
      <c r="AV539" s="14" t="s">
        <v>153</v>
      </c>
      <c r="AW539" s="14" t="s">
        <v>35</v>
      </c>
      <c r="AX539" s="14" t="s">
        <v>79</v>
      </c>
      <c r="AY539" s="251" t="s">
        <v>146</v>
      </c>
    </row>
    <row r="540" spans="2:65" s="1" customFormat="1" ht="22.5" customHeight="1">
      <c r="B540" s="42"/>
      <c r="C540" s="203" t="s">
        <v>976</v>
      </c>
      <c r="D540" s="203" t="s">
        <v>149</v>
      </c>
      <c r="E540" s="204" t="s">
        <v>977</v>
      </c>
      <c r="F540" s="205" t="s">
        <v>978</v>
      </c>
      <c r="G540" s="206" t="s">
        <v>324</v>
      </c>
      <c r="H540" s="207">
        <v>5.2</v>
      </c>
      <c r="I540" s="208"/>
      <c r="J540" s="209">
        <f>ROUND(I540*H540,2)</f>
        <v>0</v>
      </c>
      <c r="K540" s="205" t="s">
        <v>308</v>
      </c>
      <c r="L540" s="62"/>
      <c r="M540" s="210" t="s">
        <v>21</v>
      </c>
      <c r="N540" s="211" t="s">
        <v>43</v>
      </c>
      <c r="O540" s="43"/>
      <c r="P540" s="212">
        <f>O540*H540</f>
        <v>0</v>
      </c>
      <c r="Q540" s="212">
        <v>1.2199999999999999E-3</v>
      </c>
      <c r="R540" s="212">
        <f>Q540*H540</f>
        <v>6.3439999999999998E-3</v>
      </c>
      <c r="S540" s="212">
        <v>7.0000000000000007E-2</v>
      </c>
      <c r="T540" s="213">
        <f>S540*H540</f>
        <v>0.36400000000000005</v>
      </c>
      <c r="AR540" s="25" t="s">
        <v>153</v>
      </c>
      <c r="AT540" s="25" t="s">
        <v>149</v>
      </c>
      <c r="AU540" s="25" t="s">
        <v>81</v>
      </c>
      <c r="AY540" s="25" t="s">
        <v>146</v>
      </c>
      <c r="BE540" s="214">
        <f>IF(N540="základní",J540,0)</f>
        <v>0</v>
      </c>
      <c r="BF540" s="214">
        <f>IF(N540="snížená",J540,0)</f>
        <v>0</v>
      </c>
      <c r="BG540" s="214">
        <f>IF(N540="zákl. přenesená",J540,0)</f>
        <v>0</v>
      </c>
      <c r="BH540" s="214">
        <f>IF(N540="sníž. přenesená",J540,0)</f>
        <v>0</v>
      </c>
      <c r="BI540" s="214">
        <f>IF(N540="nulová",J540,0)</f>
        <v>0</v>
      </c>
      <c r="BJ540" s="25" t="s">
        <v>79</v>
      </c>
      <c r="BK540" s="214">
        <f>ROUND(I540*H540,2)</f>
        <v>0</v>
      </c>
      <c r="BL540" s="25" t="s">
        <v>153</v>
      </c>
      <c r="BM540" s="25" t="s">
        <v>979</v>
      </c>
    </row>
    <row r="541" spans="2:65" s="1" customFormat="1" ht="22.5" customHeight="1">
      <c r="B541" s="42"/>
      <c r="C541" s="203" t="s">
        <v>980</v>
      </c>
      <c r="D541" s="203" t="s">
        <v>149</v>
      </c>
      <c r="E541" s="204" t="s">
        <v>981</v>
      </c>
      <c r="F541" s="205" t="s">
        <v>982</v>
      </c>
      <c r="G541" s="206" t="s">
        <v>324</v>
      </c>
      <c r="H541" s="207">
        <v>1.3</v>
      </c>
      <c r="I541" s="208"/>
      <c r="J541" s="209">
        <f>ROUND(I541*H541,2)</f>
        <v>0</v>
      </c>
      <c r="K541" s="205" t="s">
        <v>308</v>
      </c>
      <c r="L541" s="62"/>
      <c r="M541" s="210" t="s">
        <v>21</v>
      </c>
      <c r="N541" s="211" t="s">
        <v>43</v>
      </c>
      <c r="O541" s="43"/>
      <c r="P541" s="212">
        <f>O541*H541</f>
        <v>0</v>
      </c>
      <c r="Q541" s="212">
        <v>4.1700000000000001E-3</v>
      </c>
      <c r="R541" s="212">
        <f>Q541*H541</f>
        <v>5.4210000000000005E-3</v>
      </c>
      <c r="S541" s="212">
        <v>0.28299999999999997</v>
      </c>
      <c r="T541" s="213">
        <f>S541*H541</f>
        <v>0.3679</v>
      </c>
      <c r="AR541" s="25" t="s">
        <v>153</v>
      </c>
      <c r="AT541" s="25" t="s">
        <v>149</v>
      </c>
      <c r="AU541" s="25" t="s">
        <v>81</v>
      </c>
      <c r="AY541" s="25" t="s">
        <v>146</v>
      </c>
      <c r="BE541" s="214">
        <f>IF(N541="základní",J541,0)</f>
        <v>0</v>
      </c>
      <c r="BF541" s="214">
        <f>IF(N541="snížená",J541,0)</f>
        <v>0</v>
      </c>
      <c r="BG541" s="214">
        <f>IF(N541="zákl. přenesená",J541,0)</f>
        <v>0</v>
      </c>
      <c r="BH541" s="214">
        <f>IF(N541="sníž. přenesená",J541,0)</f>
        <v>0</v>
      </c>
      <c r="BI541" s="214">
        <f>IF(N541="nulová",J541,0)</f>
        <v>0</v>
      </c>
      <c r="BJ541" s="25" t="s">
        <v>79</v>
      </c>
      <c r="BK541" s="214">
        <f>ROUND(I541*H541,2)</f>
        <v>0</v>
      </c>
      <c r="BL541" s="25" t="s">
        <v>153</v>
      </c>
      <c r="BM541" s="25" t="s">
        <v>983</v>
      </c>
    </row>
    <row r="542" spans="2:65" s="1" customFormat="1" ht="22.5" customHeight="1">
      <c r="B542" s="42"/>
      <c r="C542" s="203" t="s">
        <v>984</v>
      </c>
      <c r="D542" s="203" t="s">
        <v>149</v>
      </c>
      <c r="E542" s="204" t="s">
        <v>985</v>
      </c>
      <c r="F542" s="205" t="s">
        <v>986</v>
      </c>
      <c r="G542" s="206" t="s">
        <v>324</v>
      </c>
      <c r="H542" s="207">
        <v>3.25</v>
      </c>
      <c r="I542" s="208"/>
      <c r="J542" s="209">
        <f>ROUND(I542*H542,2)</f>
        <v>0</v>
      </c>
      <c r="K542" s="205" t="s">
        <v>308</v>
      </c>
      <c r="L542" s="62"/>
      <c r="M542" s="210" t="s">
        <v>21</v>
      </c>
      <c r="N542" s="211" t="s">
        <v>43</v>
      </c>
      <c r="O542" s="43"/>
      <c r="P542" s="212">
        <f>O542*H542</f>
        <v>0</v>
      </c>
      <c r="Q542" s="212">
        <v>8.9300000000000004E-3</v>
      </c>
      <c r="R542" s="212">
        <f>Q542*H542</f>
        <v>2.90225E-2</v>
      </c>
      <c r="S542" s="212">
        <v>0.78500000000000003</v>
      </c>
      <c r="T542" s="213">
        <f>S542*H542</f>
        <v>2.55125</v>
      </c>
      <c r="AR542" s="25" t="s">
        <v>153</v>
      </c>
      <c r="AT542" s="25" t="s">
        <v>149</v>
      </c>
      <c r="AU542" s="25" t="s">
        <v>81</v>
      </c>
      <c r="AY542" s="25" t="s">
        <v>146</v>
      </c>
      <c r="BE542" s="214">
        <f>IF(N542="základní",J542,0)</f>
        <v>0</v>
      </c>
      <c r="BF542" s="214">
        <f>IF(N542="snížená",J542,0)</f>
        <v>0</v>
      </c>
      <c r="BG542" s="214">
        <f>IF(N542="zákl. přenesená",J542,0)</f>
        <v>0</v>
      </c>
      <c r="BH542" s="214">
        <f>IF(N542="sníž. přenesená",J542,0)</f>
        <v>0</v>
      </c>
      <c r="BI542" s="214">
        <f>IF(N542="nulová",J542,0)</f>
        <v>0</v>
      </c>
      <c r="BJ542" s="25" t="s">
        <v>79</v>
      </c>
      <c r="BK542" s="214">
        <f>ROUND(I542*H542,2)</f>
        <v>0</v>
      </c>
      <c r="BL542" s="25" t="s">
        <v>153</v>
      </c>
      <c r="BM542" s="25" t="s">
        <v>987</v>
      </c>
    </row>
    <row r="543" spans="2:65" s="1" customFormat="1" ht="22.5" customHeight="1">
      <c r="B543" s="42"/>
      <c r="C543" s="203" t="s">
        <v>988</v>
      </c>
      <c r="D543" s="203" t="s">
        <v>149</v>
      </c>
      <c r="E543" s="204" t="s">
        <v>989</v>
      </c>
      <c r="F543" s="205" t="s">
        <v>990</v>
      </c>
      <c r="G543" s="206" t="s">
        <v>307</v>
      </c>
      <c r="H543" s="207">
        <v>45</v>
      </c>
      <c r="I543" s="208"/>
      <c r="J543" s="209">
        <f>ROUND(I543*H543,2)</f>
        <v>0</v>
      </c>
      <c r="K543" s="205" t="s">
        <v>308</v>
      </c>
      <c r="L543" s="62"/>
      <c r="M543" s="210" t="s">
        <v>21</v>
      </c>
      <c r="N543" s="211" t="s">
        <v>43</v>
      </c>
      <c r="O543" s="43"/>
      <c r="P543" s="212">
        <f>O543*H543</f>
        <v>0</v>
      </c>
      <c r="Q543" s="212">
        <v>0</v>
      </c>
      <c r="R543" s="212">
        <f>Q543*H543</f>
        <v>0</v>
      </c>
      <c r="S543" s="212">
        <v>4.0000000000000001E-3</v>
      </c>
      <c r="T543" s="213">
        <f>S543*H543</f>
        <v>0.18</v>
      </c>
      <c r="AR543" s="25" t="s">
        <v>153</v>
      </c>
      <c r="AT543" s="25" t="s">
        <v>149</v>
      </c>
      <c r="AU543" s="25" t="s">
        <v>81</v>
      </c>
      <c r="AY543" s="25" t="s">
        <v>146</v>
      </c>
      <c r="BE543" s="214">
        <f>IF(N543="základní",J543,0)</f>
        <v>0</v>
      </c>
      <c r="BF543" s="214">
        <f>IF(N543="snížená",J543,0)</f>
        <v>0</v>
      </c>
      <c r="BG543" s="214">
        <f>IF(N543="zákl. přenesená",J543,0)</f>
        <v>0</v>
      </c>
      <c r="BH543" s="214">
        <f>IF(N543="sníž. přenesená",J543,0)</f>
        <v>0</v>
      </c>
      <c r="BI543" s="214">
        <f>IF(N543="nulová",J543,0)</f>
        <v>0</v>
      </c>
      <c r="BJ543" s="25" t="s">
        <v>79</v>
      </c>
      <c r="BK543" s="214">
        <f>ROUND(I543*H543,2)</f>
        <v>0</v>
      </c>
      <c r="BL543" s="25" t="s">
        <v>153</v>
      </c>
      <c r="BM543" s="25" t="s">
        <v>991</v>
      </c>
    </row>
    <row r="544" spans="2:65" s="12" customFormat="1" ht="13.5">
      <c r="B544" s="218"/>
      <c r="C544" s="219"/>
      <c r="D544" s="220" t="s">
        <v>160</v>
      </c>
      <c r="E544" s="221" t="s">
        <v>21</v>
      </c>
      <c r="F544" s="222" t="s">
        <v>495</v>
      </c>
      <c r="G544" s="219"/>
      <c r="H544" s="223" t="s">
        <v>21</v>
      </c>
      <c r="I544" s="224"/>
      <c r="J544" s="219"/>
      <c r="K544" s="219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160</v>
      </c>
      <c r="AU544" s="229" t="s">
        <v>81</v>
      </c>
      <c r="AV544" s="12" t="s">
        <v>79</v>
      </c>
      <c r="AW544" s="12" t="s">
        <v>35</v>
      </c>
      <c r="AX544" s="12" t="s">
        <v>72</v>
      </c>
      <c r="AY544" s="229" t="s">
        <v>146</v>
      </c>
    </row>
    <row r="545" spans="2:65" s="13" customFormat="1" ht="13.5">
      <c r="B545" s="230"/>
      <c r="C545" s="231"/>
      <c r="D545" s="220" t="s">
        <v>160</v>
      </c>
      <c r="E545" s="232" t="s">
        <v>21</v>
      </c>
      <c r="F545" s="233" t="s">
        <v>992</v>
      </c>
      <c r="G545" s="231"/>
      <c r="H545" s="234">
        <v>45</v>
      </c>
      <c r="I545" s="235"/>
      <c r="J545" s="231"/>
      <c r="K545" s="231"/>
      <c r="L545" s="236"/>
      <c r="M545" s="237"/>
      <c r="N545" s="238"/>
      <c r="O545" s="238"/>
      <c r="P545" s="238"/>
      <c r="Q545" s="238"/>
      <c r="R545" s="238"/>
      <c r="S545" s="238"/>
      <c r="T545" s="239"/>
      <c r="AT545" s="240" t="s">
        <v>160</v>
      </c>
      <c r="AU545" s="240" t="s">
        <v>81</v>
      </c>
      <c r="AV545" s="13" t="s">
        <v>81</v>
      </c>
      <c r="AW545" s="13" t="s">
        <v>35</v>
      </c>
      <c r="AX545" s="13" t="s">
        <v>72</v>
      </c>
      <c r="AY545" s="240" t="s">
        <v>146</v>
      </c>
    </row>
    <row r="546" spans="2:65" s="14" customFormat="1" ht="13.5">
      <c r="B546" s="241"/>
      <c r="C546" s="242"/>
      <c r="D546" s="215" t="s">
        <v>160</v>
      </c>
      <c r="E546" s="243" t="s">
        <v>21</v>
      </c>
      <c r="F546" s="244" t="s">
        <v>171</v>
      </c>
      <c r="G546" s="242"/>
      <c r="H546" s="245">
        <v>45</v>
      </c>
      <c r="I546" s="246"/>
      <c r="J546" s="242"/>
      <c r="K546" s="242"/>
      <c r="L546" s="247"/>
      <c r="M546" s="248"/>
      <c r="N546" s="249"/>
      <c r="O546" s="249"/>
      <c r="P546" s="249"/>
      <c r="Q546" s="249"/>
      <c r="R546" s="249"/>
      <c r="S546" s="249"/>
      <c r="T546" s="250"/>
      <c r="AT546" s="251" t="s">
        <v>160</v>
      </c>
      <c r="AU546" s="251" t="s">
        <v>81</v>
      </c>
      <c r="AV546" s="14" t="s">
        <v>153</v>
      </c>
      <c r="AW546" s="14" t="s">
        <v>35</v>
      </c>
      <c r="AX546" s="14" t="s">
        <v>79</v>
      </c>
      <c r="AY546" s="251" t="s">
        <v>146</v>
      </c>
    </row>
    <row r="547" spans="2:65" s="1" customFormat="1" ht="22.5" customHeight="1">
      <c r="B547" s="42"/>
      <c r="C547" s="203" t="s">
        <v>993</v>
      </c>
      <c r="D547" s="203" t="s">
        <v>149</v>
      </c>
      <c r="E547" s="204" t="s">
        <v>994</v>
      </c>
      <c r="F547" s="205" t="s">
        <v>995</v>
      </c>
      <c r="G547" s="206" t="s">
        <v>307</v>
      </c>
      <c r="H547" s="207">
        <v>55</v>
      </c>
      <c r="I547" s="208"/>
      <c r="J547" s="209">
        <f>ROUND(I547*H547,2)</f>
        <v>0</v>
      </c>
      <c r="K547" s="205" t="s">
        <v>308</v>
      </c>
      <c r="L547" s="62"/>
      <c r="M547" s="210" t="s">
        <v>21</v>
      </c>
      <c r="N547" s="211" t="s">
        <v>43</v>
      </c>
      <c r="O547" s="43"/>
      <c r="P547" s="212">
        <f>O547*H547</f>
        <v>0</v>
      </c>
      <c r="Q547" s="212">
        <v>0</v>
      </c>
      <c r="R547" s="212">
        <f>Q547*H547</f>
        <v>0</v>
      </c>
      <c r="S547" s="212">
        <v>0.01</v>
      </c>
      <c r="T547" s="213">
        <f>S547*H547</f>
        <v>0.55000000000000004</v>
      </c>
      <c r="AR547" s="25" t="s">
        <v>153</v>
      </c>
      <c r="AT547" s="25" t="s">
        <v>149</v>
      </c>
      <c r="AU547" s="25" t="s">
        <v>81</v>
      </c>
      <c r="AY547" s="25" t="s">
        <v>146</v>
      </c>
      <c r="BE547" s="214">
        <f>IF(N547="základní",J547,0)</f>
        <v>0</v>
      </c>
      <c r="BF547" s="214">
        <f>IF(N547="snížená",J547,0)</f>
        <v>0</v>
      </c>
      <c r="BG547" s="214">
        <f>IF(N547="zákl. přenesená",J547,0)</f>
        <v>0</v>
      </c>
      <c r="BH547" s="214">
        <f>IF(N547="sníž. přenesená",J547,0)</f>
        <v>0</v>
      </c>
      <c r="BI547" s="214">
        <f>IF(N547="nulová",J547,0)</f>
        <v>0</v>
      </c>
      <c r="BJ547" s="25" t="s">
        <v>79</v>
      </c>
      <c r="BK547" s="214">
        <f>ROUND(I547*H547,2)</f>
        <v>0</v>
      </c>
      <c r="BL547" s="25" t="s">
        <v>153</v>
      </c>
      <c r="BM547" s="25" t="s">
        <v>996</v>
      </c>
    </row>
    <row r="548" spans="2:65" s="12" customFormat="1" ht="13.5">
      <c r="B548" s="218"/>
      <c r="C548" s="219"/>
      <c r="D548" s="220" t="s">
        <v>160</v>
      </c>
      <c r="E548" s="221" t="s">
        <v>21</v>
      </c>
      <c r="F548" s="222" t="s">
        <v>495</v>
      </c>
      <c r="G548" s="219"/>
      <c r="H548" s="223" t="s">
        <v>21</v>
      </c>
      <c r="I548" s="224"/>
      <c r="J548" s="219"/>
      <c r="K548" s="219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160</v>
      </c>
      <c r="AU548" s="229" t="s">
        <v>81</v>
      </c>
      <c r="AV548" s="12" t="s">
        <v>79</v>
      </c>
      <c r="AW548" s="12" t="s">
        <v>35</v>
      </c>
      <c r="AX548" s="12" t="s">
        <v>72</v>
      </c>
      <c r="AY548" s="229" t="s">
        <v>146</v>
      </c>
    </row>
    <row r="549" spans="2:65" s="13" customFormat="1" ht="13.5">
      <c r="B549" s="230"/>
      <c r="C549" s="231"/>
      <c r="D549" s="220" t="s">
        <v>160</v>
      </c>
      <c r="E549" s="232" t="s">
        <v>21</v>
      </c>
      <c r="F549" s="233" t="s">
        <v>997</v>
      </c>
      <c r="G549" s="231"/>
      <c r="H549" s="234">
        <v>55</v>
      </c>
      <c r="I549" s="235"/>
      <c r="J549" s="231"/>
      <c r="K549" s="231"/>
      <c r="L549" s="236"/>
      <c r="M549" s="237"/>
      <c r="N549" s="238"/>
      <c r="O549" s="238"/>
      <c r="P549" s="238"/>
      <c r="Q549" s="238"/>
      <c r="R549" s="238"/>
      <c r="S549" s="238"/>
      <c r="T549" s="239"/>
      <c r="AT549" s="240" t="s">
        <v>160</v>
      </c>
      <c r="AU549" s="240" t="s">
        <v>81</v>
      </c>
      <c r="AV549" s="13" t="s">
        <v>81</v>
      </c>
      <c r="AW549" s="13" t="s">
        <v>35</v>
      </c>
      <c r="AX549" s="13" t="s">
        <v>72</v>
      </c>
      <c r="AY549" s="240" t="s">
        <v>146</v>
      </c>
    </row>
    <row r="550" spans="2:65" s="14" customFormat="1" ht="13.5">
      <c r="B550" s="241"/>
      <c r="C550" s="242"/>
      <c r="D550" s="215" t="s">
        <v>160</v>
      </c>
      <c r="E550" s="243" t="s">
        <v>21</v>
      </c>
      <c r="F550" s="244" t="s">
        <v>171</v>
      </c>
      <c r="G550" s="242"/>
      <c r="H550" s="245">
        <v>55</v>
      </c>
      <c r="I550" s="246"/>
      <c r="J550" s="242"/>
      <c r="K550" s="242"/>
      <c r="L550" s="247"/>
      <c r="M550" s="248"/>
      <c r="N550" s="249"/>
      <c r="O550" s="249"/>
      <c r="P550" s="249"/>
      <c r="Q550" s="249"/>
      <c r="R550" s="249"/>
      <c r="S550" s="249"/>
      <c r="T550" s="250"/>
      <c r="AT550" s="251" t="s">
        <v>160</v>
      </c>
      <c r="AU550" s="251" t="s">
        <v>81</v>
      </c>
      <c r="AV550" s="14" t="s">
        <v>153</v>
      </c>
      <c r="AW550" s="14" t="s">
        <v>35</v>
      </c>
      <c r="AX550" s="14" t="s">
        <v>79</v>
      </c>
      <c r="AY550" s="251" t="s">
        <v>146</v>
      </c>
    </row>
    <row r="551" spans="2:65" s="1" customFormat="1" ht="22.5" customHeight="1">
      <c r="B551" s="42"/>
      <c r="C551" s="203" t="s">
        <v>998</v>
      </c>
      <c r="D551" s="203" t="s">
        <v>149</v>
      </c>
      <c r="E551" s="204" t="s">
        <v>999</v>
      </c>
      <c r="F551" s="205" t="s">
        <v>1000</v>
      </c>
      <c r="G551" s="206" t="s">
        <v>307</v>
      </c>
      <c r="H551" s="207">
        <v>720.9</v>
      </c>
      <c r="I551" s="208"/>
      <c r="J551" s="209">
        <f>ROUND(I551*H551,2)</f>
        <v>0</v>
      </c>
      <c r="K551" s="205" t="s">
        <v>308</v>
      </c>
      <c r="L551" s="62"/>
      <c r="M551" s="210" t="s">
        <v>21</v>
      </c>
      <c r="N551" s="211" t="s">
        <v>43</v>
      </c>
      <c r="O551" s="43"/>
      <c r="P551" s="212">
        <f>O551*H551</f>
        <v>0</v>
      </c>
      <c r="Q551" s="212">
        <v>0</v>
      </c>
      <c r="R551" s="212">
        <f>Q551*H551</f>
        <v>0</v>
      </c>
      <c r="S551" s="212">
        <v>0.05</v>
      </c>
      <c r="T551" s="213">
        <f>S551*H551</f>
        <v>36.045000000000002</v>
      </c>
      <c r="AR551" s="25" t="s">
        <v>153</v>
      </c>
      <c r="AT551" s="25" t="s">
        <v>149</v>
      </c>
      <c r="AU551" s="25" t="s">
        <v>81</v>
      </c>
      <c r="AY551" s="25" t="s">
        <v>146</v>
      </c>
      <c r="BE551" s="214">
        <f>IF(N551="základní",J551,0)</f>
        <v>0</v>
      </c>
      <c r="BF551" s="214">
        <f>IF(N551="snížená",J551,0)</f>
        <v>0</v>
      </c>
      <c r="BG551" s="214">
        <f>IF(N551="zákl. přenesená",J551,0)</f>
        <v>0</v>
      </c>
      <c r="BH551" s="214">
        <f>IF(N551="sníž. přenesená",J551,0)</f>
        <v>0</v>
      </c>
      <c r="BI551" s="214">
        <f>IF(N551="nulová",J551,0)</f>
        <v>0</v>
      </c>
      <c r="BJ551" s="25" t="s">
        <v>79</v>
      </c>
      <c r="BK551" s="214">
        <f>ROUND(I551*H551,2)</f>
        <v>0</v>
      </c>
      <c r="BL551" s="25" t="s">
        <v>153</v>
      </c>
      <c r="BM551" s="25" t="s">
        <v>1001</v>
      </c>
    </row>
    <row r="552" spans="2:65" s="12" customFormat="1" ht="13.5">
      <c r="B552" s="218"/>
      <c r="C552" s="219"/>
      <c r="D552" s="220" t="s">
        <v>160</v>
      </c>
      <c r="E552" s="221" t="s">
        <v>21</v>
      </c>
      <c r="F552" s="222" t="s">
        <v>495</v>
      </c>
      <c r="G552" s="219"/>
      <c r="H552" s="223" t="s">
        <v>21</v>
      </c>
      <c r="I552" s="224"/>
      <c r="J552" s="219"/>
      <c r="K552" s="219"/>
      <c r="L552" s="225"/>
      <c r="M552" s="226"/>
      <c r="N552" s="227"/>
      <c r="O552" s="227"/>
      <c r="P552" s="227"/>
      <c r="Q552" s="227"/>
      <c r="R552" s="227"/>
      <c r="S552" s="227"/>
      <c r="T552" s="228"/>
      <c r="AT552" s="229" t="s">
        <v>160</v>
      </c>
      <c r="AU552" s="229" t="s">
        <v>81</v>
      </c>
      <c r="AV552" s="12" t="s">
        <v>79</v>
      </c>
      <c r="AW552" s="12" t="s">
        <v>35</v>
      </c>
      <c r="AX552" s="12" t="s">
        <v>72</v>
      </c>
      <c r="AY552" s="229" t="s">
        <v>146</v>
      </c>
    </row>
    <row r="553" spans="2:65" s="13" customFormat="1" ht="13.5">
      <c r="B553" s="230"/>
      <c r="C553" s="231"/>
      <c r="D553" s="220" t="s">
        <v>160</v>
      </c>
      <c r="E553" s="232" t="s">
        <v>21</v>
      </c>
      <c r="F553" s="233" t="s">
        <v>1002</v>
      </c>
      <c r="G553" s="231"/>
      <c r="H553" s="234">
        <v>720.9</v>
      </c>
      <c r="I553" s="235"/>
      <c r="J553" s="231"/>
      <c r="K553" s="231"/>
      <c r="L553" s="236"/>
      <c r="M553" s="237"/>
      <c r="N553" s="238"/>
      <c r="O553" s="238"/>
      <c r="P553" s="238"/>
      <c r="Q553" s="238"/>
      <c r="R553" s="238"/>
      <c r="S553" s="238"/>
      <c r="T553" s="239"/>
      <c r="AT553" s="240" t="s">
        <v>160</v>
      </c>
      <c r="AU553" s="240" t="s">
        <v>81</v>
      </c>
      <c r="AV553" s="13" t="s">
        <v>81</v>
      </c>
      <c r="AW553" s="13" t="s">
        <v>35</v>
      </c>
      <c r="AX553" s="13" t="s">
        <v>72</v>
      </c>
      <c r="AY553" s="240" t="s">
        <v>146</v>
      </c>
    </row>
    <row r="554" spans="2:65" s="14" customFormat="1" ht="13.5">
      <c r="B554" s="241"/>
      <c r="C554" s="242"/>
      <c r="D554" s="215" t="s">
        <v>160</v>
      </c>
      <c r="E554" s="243" t="s">
        <v>21</v>
      </c>
      <c r="F554" s="244" t="s">
        <v>171</v>
      </c>
      <c r="G554" s="242"/>
      <c r="H554" s="245">
        <v>720.9</v>
      </c>
      <c r="I554" s="246"/>
      <c r="J554" s="242"/>
      <c r="K554" s="242"/>
      <c r="L554" s="247"/>
      <c r="M554" s="248"/>
      <c r="N554" s="249"/>
      <c r="O554" s="249"/>
      <c r="P554" s="249"/>
      <c r="Q554" s="249"/>
      <c r="R554" s="249"/>
      <c r="S554" s="249"/>
      <c r="T554" s="250"/>
      <c r="AT554" s="251" t="s">
        <v>160</v>
      </c>
      <c r="AU554" s="251" t="s">
        <v>81</v>
      </c>
      <c r="AV554" s="14" t="s">
        <v>153</v>
      </c>
      <c r="AW554" s="14" t="s">
        <v>35</v>
      </c>
      <c r="AX554" s="14" t="s">
        <v>79</v>
      </c>
      <c r="AY554" s="251" t="s">
        <v>146</v>
      </c>
    </row>
    <row r="555" spans="2:65" s="1" customFormat="1" ht="31.5" customHeight="1">
      <c r="B555" s="42"/>
      <c r="C555" s="203" t="s">
        <v>1003</v>
      </c>
      <c r="D555" s="203" t="s">
        <v>149</v>
      </c>
      <c r="E555" s="204" t="s">
        <v>1004</v>
      </c>
      <c r="F555" s="205" t="s">
        <v>1005</v>
      </c>
      <c r="G555" s="206" t="s">
        <v>307</v>
      </c>
      <c r="H555" s="207">
        <v>33.344999999999999</v>
      </c>
      <c r="I555" s="208"/>
      <c r="J555" s="209">
        <f>ROUND(I555*H555,2)</f>
        <v>0</v>
      </c>
      <c r="K555" s="205" t="s">
        <v>308</v>
      </c>
      <c r="L555" s="62"/>
      <c r="M555" s="210" t="s">
        <v>21</v>
      </c>
      <c r="N555" s="211" t="s">
        <v>43</v>
      </c>
      <c r="O555" s="43"/>
      <c r="P555" s="212">
        <f>O555*H555</f>
        <v>0</v>
      </c>
      <c r="Q555" s="212">
        <v>0</v>
      </c>
      <c r="R555" s="212">
        <f>Q555*H555</f>
        <v>0</v>
      </c>
      <c r="S555" s="212">
        <v>0.05</v>
      </c>
      <c r="T555" s="213">
        <f>S555*H555</f>
        <v>1.6672500000000001</v>
      </c>
      <c r="AR555" s="25" t="s">
        <v>153</v>
      </c>
      <c r="AT555" s="25" t="s">
        <v>149</v>
      </c>
      <c r="AU555" s="25" t="s">
        <v>81</v>
      </c>
      <c r="AY555" s="25" t="s">
        <v>146</v>
      </c>
      <c r="BE555" s="214">
        <f>IF(N555="základní",J555,0)</f>
        <v>0</v>
      </c>
      <c r="BF555" s="214">
        <f>IF(N555="snížená",J555,0)</f>
        <v>0</v>
      </c>
      <c r="BG555" s="214">
        <f>IF(N555="zákl. přenesená",J555,0)</f>
        <v>0</v>
      </c>
      <c r="BH555" s="214">
        <f>IF(N555="sníž. přenesená",J555,0)</f>
        <v>0</v>
      </c>
      <c r="BI555" s="214">
        <f>IF(N555="nulová",J555,0)</f>
        <v>0</v>
      </c>
      <c r="BJ555" s="25" t="s">
        <v>79</v>
      </c>
      <c r="BK555" s="214">
        <f>ROUND(I555*H555,2)</f>
        <v>0</v>
      </c>
      <c r="BL555" s="25" t="s">
        <v>153</v>
      </c>
      <c r="BM555" s="25" t="s">
        <v>1006</v>
      </c>
    </row>
    <row r="556" spans="2:65" s="12" customFormat="1" ht="13.5">
      <c r="B556" s="218"/>
      <c r="C556" s="219"/>
      <c r="D556" s="220" t="s">
        <v>160</v>
      </c>
      <c r="E556" s="221" t="s">
        <v>21</v>
      </c>
      <c r="F556" s="222" t="s">
        <v>495</v>
      </c>
      <c r="G556" s="219"/>
      <c r="H556" s="223" t="s">
        <v>21</v>
      </c>
      <c r="I556" s="224"/>
      <c r="J556" s="219"/>
      <c r="K556" s="219"/>
      <c r="L556" s="225"/>
      <c r="M556" s="226"/>
      <c r="N556" s="227"/>
      <c r="O556" s="227"/>
      <c r="P556" s="227"/>
      <c r="Q556" s="227"/>
      <c r="R556" s="227"/>
      <c r="S556" s="227"/>
      <c r="T556" s="228"/>
      <c r="AT556" s="229" t="s">
        <v>160</v>
      </c>
      <c r="AU556" s="229" t="s">
        <v>81</v>
      </c>
      <c r="AV556" s="12" t="s">
        <v>79</v>
      </c>
      <c r="AW556" s="12" t="s">
        <v>35</v>
      </c>
      <c r="AX556" s="12" t="s">
        <v>72</v>
      </c>
      <c r="AY556" s="229" t="s">
        <v>146</v>
      </c>
    </row>
    <row r="557" spans="2:65" s="13" customFormat="1" ht="13.5">
      <c r="B557" s="230"/>
      <c r="C557" s="231"/>
      <c r="D557" s="220" t="s">
        <v>160</v>
      </c>
      <c r="E557" s="232" t="s">
        <v>21</v>
      </c>
      <c r="F557" s="233" t="s">
        <v>1007</v>
      </c>
      <c r="G557" s="231"/>
      <c r="H557" s="234">
        <v>33.344999999999999</v>
      </c>
      <c r="I557" s="235"/>
      <c r="J557" s="231"/>
      <c r="K557" s="231"/>
      <c r="L557" s="236"/>
      <c r="M557" s="237"/>
      <c r="N557" s="238"/>
      <c r="O557" s="238"/>
      <c r="P557" s="238"/>
      <c r="Q557" s="238"/>
      <c r="R557" s="238"/>
      <c r="S557" s="238"/>
      <c r="T557" s="239"/>
      <c r="AT557" s="240" t="s">
        <v>160</v>
      </c>
      <c r="AU557" s="240" t="s">
        <v>81</v>
      </c>
      <c r="AV557" s="13" t="s">
        <v>81</v>
      </c>
      <c r="AW557" s="13" t="s">
        <v>35</v>
      </c>
      <c r="AX557" s="13" t="s">
        <v>72</v>
      </c>
      <c r="AY557" s="240" t="s">
        <v>146</v>
      </c>
    </row>
    <row r="558" spans="2:65" s="14" customFormat="1" ht="13.5">
      <c r="B558" s="241"/>
      <c r="C558" s="242"/>
      <c r="D558" s="215" t="s">
        <v>160</v>
      </c>
      <c r="E558" s="243" t="s">
        <v>21</v>
      </c>
      <c r="F558" s="244" t="s">
        <v>171</v>
      </c>
      <c r="G558" s="242"/>
      <c r="H558" s="245">
        <v>33.344999999999999</v>
      </c>
      <c r="I558" s="246"/>
      <c r="J558" s="242"/>
      <c r="K558" s="242"/>
      <c r="L558" s="247"/>
      <c r="M558" s="248"/>
      <c r="N558" s="249"/>
      <c r="O558" s="249"/>
      <c r="P558" s="249"/>
      <c r="Q558" s="249"/>
      <c r="R558" s="249"/>
      <c r="S558" s="249"/>
      <c r="T558" s="250"/>
      <c r="AT558" s="251" t="s">
        <v>160</v>
      </c>
      <c r="AU558" s="251" t="s">
        <v>81</v>
      </c>
      <c r="AV558" s="14" t="s">
        <v>153</v>
      </c>
      <c r="AW558" s="14" t="s">
        <v>35</v>
      </c>
      <c r="AX558" s="14" t="s">
        <v>79</v>
      </c>
      <c r="AY558" s="251" t="s">
        <v>146</v>
      </c>
    </row>
    <row r="559" spans="2:65" s="1" customFormat="1" ht="22.5" customHeight="1">
      <c r="B559" s="42"/>
      <c r="C559" s="203" t="s">
        <v>1008</v>
      </c>
      <c r="D559" s="203" t="s">
        <v>149</v>
      </c>
      <c r="E559" s="204" t="s">
        <v>1009</v>
      </c>
      <c r="F559" s="205" t="s">
        <v>1010</v>
      </c>
      <c r="G559" s="206" t="s">
        <v>307</v>
      </c>
      <c r="H559" s="207">
        <v>55.5</v>
      </c>
      <c r="I559" s="208"/>
      <c r="J559" s="209">
        <f>ROUND(I559*H559,2)</f>
        <v>0</v>
      </c>
      <c r="K559" s="205" t="s">
        <v>308</v>
      </c>
      <c r="L559" s="62"/>
      <c r="M559" s="210" t="s">
        <v>21</v>
      </c>
      <c r="N559" s="211" t="s">
        <v>43</v>
      </c>
      <c r="O559" s="43"/>
      <c r="P559" s="212">
        <f>O559*H559</f>
        <v>0</v>
      </c>
      <c r="Q559" s="212">
        <v>0</v>
      </c>
      <c r="R559" s="212">
        <f>Q559*H559</f>
        <v>0</v>
      </c>
      <c r="S559" s="212">
        <v>4.0000000000000001E-3</v>
      </c>
      <c r="T559" s="213">
        <f>S559*H559</f>
        <v>0.222</v>
      </c>
      <c r="AR559" s="25" t="s">
        <v>153</v>
      </c>
      <c r="AT559" s="25" t="s">
        <v>149</v>
      </c>
      <c r="AU559" s="25" t="s">
        <v>81</v>
      </c>
      <c r="AY559" s="25" t="s">
        <v>146</v>
      </c>
      <c r="BE559" s="214">
        <f>IF(N559="základní",J559,0)</f>
        <v>0</v>
      </c>
      <c r="BF559" s="214">
        <f>IF(N559="snížená",J559,0)</f>
        <v>0</v>
      </c>
      <c r="BG559" s="214">
        <f>IF(N559="zákl. přenesená",J559,0)</f>
        <v>0</v>
      </c>
      <c r="BH559" s="214">
        <f>IF(N559="sníž. přenesená",J559,0)</f>
        <v>0</v>
      </c>
      <c r="BI559" s="214">
        <f>IF(N559="nulová",J559,0)</f>
        <v>0</v>
      </c>
      <c r="BJ559" s="25" t="s">
        <v>79</v>
      </c>
      <c r="BK559" s="214">
        <f>ROUND(I559*H559,2)</f>
        <v>0</v>
      </c>
      <c r="BL559" s="25" t="s">
        <v>153</v>
      </c>
      <c r="BM559" s="25" t="s">
        <v>1011</v>
      </c>
    </row>
    <row r="560" spans="2:65" s="12" customFormat="1" ht="13.5">
      <c r="B560" s="218"/>
      <c r="C560" s="219"/>
      <c r="D560" s="220" t="s">
        <v>160</v>
      </c>
      <c r="E560" s="221" t="s">
        <v>21</v>
      </c>
      <c r="F560" s="222" t="s">
        <v>495</v>
      </c>
      <c r="G560" s="219"/>
      <c r="H560" s="223" t="s">
        <v>21</v>
      </c>
      <c r="I560" s="224"/>
      <c r="J560" s="219"/>
      <c r="K560" s="219"/>
      <c r="L560" s="225"/>
      <c r="M560" s="226"/>
      <c r="N560" s="227"/>
      <c r="O560" s="227"/>
      <c r="P560" s="227"/>
      <c r="Q560" s="227"/>
      <c r="R560" s="227"/>
      <c r="S560" s="227"/>
      <c r="T560" s="228"/>
      <c r="AT560" s="229" t="s">
        <v>160</v>
      </c>
      <c r="AU560" s="229" t="s">
        <v>81</v>
      </c>
      <c r="AV560" s="12" t="s">
        <v>79</v>
      </c>
      <c r="AW560" s="12" t="s">
        <v>35</v>
      </c>
      <c r="AX560" s="12" t="s">
        <v>72</v>
      </c>
      <c r="AY560" s="229" t="s">
        <v>146</v>
      </c>
    </row>
    <row r="561" spans="2:65" s="13" customFormat="1" ht="13.5">
      <c r="B561" s="230"/>
      <c r="C561" s="231"/>
      <c r="D561" s="220" t="s">
        <v>160</v>
      </c>
      <c r="E561" s="232" t="s">
        <v>21</v>
      </c>
      <c r="F561" s="233" t="s">
        <v>1012</v>
      </c>
      <c r="G561" s="231"/>
      <c r="H561" s="234">
        <v>55.5</v>
      </c>
      <c r="I561" s="235"/>
      <c r="J561" s="231"/>
      <c r="K561" s="231"/>
      <c r="L561" s="236"/>
      <c r="M561" s="237"/>
      <c r="N561" s="238"/>
      <c r="O561" s="238"/>
      <c r="P561" s="238"/>
      <c r="Q561" s="238"/>
      <c r="R561" s="238"/>
      <c r="S561" s="238"/>
      <c r="T561" s="239"/>
      <c r="AT561" s="240" t="s">
        <v>160</v>
      </c>
      <c r="AU561" s="240" t="s">
        <v>81</v>
      </c>
      <c r="AV561" s="13" t="s">
        <v>81</v>
      </c>
      <c r="AW561" s="13" t="s">
        <v>35</v>
      </c>
      <c r="AX561" s="13" t="s">
        <v>72</v>
      </c>
      <c r="AY561" s="240" t="s">
        <v>146</v>
      </c>
    </row>
    <row r="562" spans="2:65" s="14" customFormat="1" ht="13.5">
      <c r="B562" s="241"/>
      <c r="C562" s="242"/>
      <c r="D562" s="215" t="s">
        <v>160</v>
      </c>
      <c r="E562" s="243" t="s">
        <v>21</v>
      </c>
      <c r="F562" s="244" t="s">
        <v>171</v>
      </c>
      <c r="G562" s="242"/>
      <c r="H562" s="245">
        <v>55.5</v>
      </c>
      <c r="I562" s="246"/>
      <c r="J562" s="242"/>
      <c r="K562" s="242"/>
      <c r="L562" s="247"/>
      <c r="M562" s="248"/>
      <c r="N562" s="249"/>
      <c r="O562" s="249"/>
      <c r="P562" s="249"/>
      <c r="Q562" s="249"/>
      <c r="R562" s="249"/>
      <c r="S562" s="249"/>
      <c r="T562" s="250"/>
      <c r="AT562" s="251" t="s">
        <v>160</v>
      </c>
      <c r="AU562" s="251" t="s">
        <v>81</v>
      </c>
      <c r="AV562" s="14" t="s">
        <v>153</v>
      </c>
      <c r="AW562" s="14" t="s">
        <v>35</v>
      </c>
      <c r="AX562" s="14" t="s">
        <v>79</v>
      </c>
      <c r="AY562" s="251" t="s">
        <v>146</v>
      </c>
    </row>
    <row r="563" spans="2:65" s="1" customFormat="1" ht="22.5" customHeight="1">
      <c r="B563" s="42"/>
      <c r="C563" s="203" t="s">
        <v>1013</v>
      </c>
      <c r="D563" s="203" t="s">
        <v>149</v>
      </c>
      <c r="E563" s="204" t="s">
        <v>1014</v>
      </c>
      <c r="F563" s="205" t="s">
        <v>1015</v>
      </c>
      <c r="G563" s="206" t="s">
        <v>307</v>
      </c>
      <c r="H563" s="207">
        <v>75</v>
      </c>
      <c r="I563" s="208"/>
      <c r="J563" s="209">
        <f>ROUND(I563*H563,2)</f>
        <v>0</v>
      </c>
      <c r="K563" s="205" t="s">
        <v>308</v>
      </c>
      <c r="L563" s="62"/>
      <c r="M563" s="210" t="s">
        <v>21</v>
      </c>
      <c r="N563" s="211" t="s">
        <v>43</v>
      </c>
      <c r="O563" s="43"/>
      <c r="P563" s="212">
        <f>O563*H563</f>
        <v>0</v>
      </c>
      <c r="Q563" s="212">
        <v>0</v>
      </c>
      <c r="R563" s="212">
        <f>Q563*H563</f>
        <v>0</v>
      </c>
      <c r="S563" s="212">
        <v>0.01</v>
      </c>
      <c r="T563" s="213">
        <f>S563*H563</f>
        <v>0.75</v>
      </c>
      <c r="AR563" s="25" t="s">
        <v>153</v>
      </c>
      <c r="AT563" s="25" t="s">
        <v>149</v>
      </c>
      <c r="AU563" s="25" t="s">
        <v>81</v>
      </c>
      <c r="AY563" s="25" t="s">
        <v>146</v>
      </c>
      <c r="BE563" s="214">
        <f>IF(N563="základní",J563,0)</f>
        <v>0</v>
      </c>
      <c r="BF563" s="214">
        <f>IF(N563="snížená",J563,0)</f>
        <v>0</v>
      </c>
      <c r="BG563" s="214">
        <f>IF(N563="zákl. přenesená",J563,0)</f>
        <v>0</v>
      </c>
      <c r="BH563" s="214">
        <f>IF(N563="sníž. přenesená",J563,0)</f>
        <v>0</v>
      </c>
      <c r="BI563" s="214">
        <f>IF(N563="nulová",J563,0)</f>
        <v>0</v>
      </c>
      <c r="BJ563" s="25" t="s">
        <v>79</v>
      </c>
      <c r="BK563" s="214">
        <f>ROUND(I563*H563,2)</f>
        <v>0</v>
      </c>
      <c r="BL563" s="25" t="s">
        <v>153</v>
      </c>
      <c r="BM563" s="25" t="s">
        <v>1016</v>
      </c>
    </row>
    <row r="564" spans="2:65" s="12" customFormat="1" ht="13.5">
      <c r="B564" s="218"/>
      <c r="C564" s="219"/>
      <c r="D564" s="220" t="s">
        <v>160</v>
      </c>
      <c r="E564" s="221" t="s">
        <v>21</v>
      </c>
      <c r="F564" s="222" t="s">
        <v>495</v>
      </c>
      <c r="G564" s="219"/>
      <c r="H564" s="223" t="s">
        <v>21</v>
      </c>
      <c r="I564" s="224"/>
      <c r="J564" s="219"/>
      <c r="K564" s="219"/>
      <c r="L564" s="225"/>
      <c r="M564" s="226"/>
      <c r="N564" s="227"/>
      <c r="O564" s="227"/>
      <c r="P564" s="227"/>
      <c r="Q564" s="227"/>
      <c r="R564" s="227"/>
      <c r="S564" s="227"/>
      <c r="T564" s="228"/>
      <c r="AT564" s="229" t="s">
        <v>160</v>
      </c>
      <c r="AU564" s="229" t="s">
        <v>81</v>
      </c>
      <c r="AV564" s="12" t="s">
        <v>79</v>
      </c>
      <c r="AW564" s="12" t="s">
        <v>35</v>
      </c>
      <c r="AX564" s="12" t="s">
        <v>72</v>
      </c>
      <c r="AY564" s="229" t="s">
        <v>146</v>
      </c>
    </row>
    <row r="565" spans="2:65" s="13" customFormat="1" ht="13.5">
      <c r="B565" s="230"/>
      <c r="C565" s="231"/>
      <c r="D565" s="220" t="s">
        <v>160</v>
      </c>
      <c r="E565" s="232" t="s">
        <v>21</v>
      </c>
      <c r="F565" s="233" t="s">
        <v>1017</v>
      </c>
      <c r="G565" s="231"/>
      <c r="H565" s="234">
        <v>75</v>
      </c>
      <c r="I565" s="235"/>
      <c r="J565" s="231"/>
      <c r="K565" s="231"/>
      <c r="L565" s="236"/>
      <c r="M565" s="237"/>
      <c r="N565" s="238"/>
      <c r="O565" s="238"/>
      <c r="P565" s="238"/>
      <c r="Q565" s="238"/>
      <c r="R565" s="238"/>
      <c r="S565" s="238"/>
      <c r="T565" s="239"/>
      <c r="AT565" s="240" t="s">
        <v>160</v>
      </c>
      <c r="AU565" s="240" t="s">
        <v>81</v>
      </c>
      <c r="AV565" s="13" t="s">
        <v>81</v>
      </c>
      <c r="AW565" s="13" t="s">
        <v>35</v>
      </c>
      <c r="AX565" s="13" t="s">
        <v>72</v>
      </c>
      <c r="AY565" s="240" t="s">
        <v>146</v>
      </c>
    </row>
    <row r="566" spans="2:65" s="14" customFormat="1" ht="13.5">
      <c r="B566" s="241"/>
      <c r="C566" s="242"/>
      <c r="D566" s="215" t="s">
        <v>160</v>
      </c>
      <c r="E566" s="243" t="s">
        <v>21</v>
      </c>
      <c r="F566" s="244" t="s">
        <v>171</v>
      </c>
      <c r="G566" s="242"/>
      <c r="H566" s="245">
        <v>75</v>
      </c>
      <c r="I566" s="246"/>
      <c r="J566" s="242"/>
      <c r="K566" s="242"/>
      <c r="L566" s="247"/>
      <c r="M566" s="248"/>
      <c r="N566" s="249"/>
      <c r="O566" s="249"/>
      <c r="P566" s="249"/>
      <c r="Q566" s="249"/>
      <c r="R566" s="249"/>
      <c r="S566" s="249"/>
      <c r="T566" s="250"/>
      <c r="AT566" s="251" t="s">
        <v>160</v>
      </c>
      <c r="AU566" s="251" t="s">
        <v>81</v>
      </c>
      <c r="AV566" s="14" t="s">
        <v>153</v>
      </c>
      <c r="AW566" s="14" t="s">
        <v>35</v>
      </c>
      <c r="AX566" s="14" t="s">
        <v>79</v>
      </c>
      <c r="AY566" s="251" t="s">
        <v>146</v>
      </c>
    </row>
    <row r="567" spans="2:65" s="1" customFormat="1" ht="22.5" customHeight="1">
      <c r="B567" s="42"/>
      <c r="C567" s="203" t="s">
        <v>1018</v>
      </c>
      <c r="D567" s="203" t="s">
        <v>149</v>
      </c>
      <c r="E567" s="204" t="s">
        <v>1019</v>
      </c>
      <c r="F567" s="205" t="s">
        <v>1020</v>
      </c>
      <c r="G567" s="206" t="s">
        <v>307</v>
      </c>
      <c r="H567" s="207">
        <v>3574.7779999999998</v>
      </c>
      <c r="I567" s="208"/>
      <c r="J567" s="209">
        <f>ROUND(I567*H567,2)</f>
        <v>0</v>
      </c>
      <c r="K567" s="205" t="s">
        <v>308</v>
      </c>
      <c r="L567" s="62"/>
      <c r="M567" s="210" t="s">
        <v>21</v>
      </c>
      <c r="N567" s="211" t="s">
        <v>43</v>
      </c>
      <c r="O567" s="43"/>
      <c r="P567" s="212">
        <f>O567*H567</f>
        <v>0</v>
      </c>
      <c r="Q567" s="212">
        <v>0</v>
      </c>
      <c r="R567" s="212">
        <f>Q567*H567</f>
        <v>0</v>
      </c>
      <c r="S567" s="212">
        <v>4.5999999999999999E-2</v>
      </c>
      <c r="T567" s="213">
        <f>S567*H567</f>
        <v>164.43978799999999</v>
      </c>
      <c r="AR567" s="25" t="s">
        <v>153</v>
      </c>
      <c r="AT567" s="25" t="s">
        <v>149</v>
      </c>
      <c r="AU567" s="25" t="s">
        <v>81</v>
      </c>
      <c r="AY567" s="25" t="s">
        <v>146</v>
      </c>
      <c r="BE567" s="214">
        <f>IF(N567="základní",J567,0)</f>
        <v>0</v>
      </c>
      <c r="BF567" s="214">
        <f>IF(N567="snížená",J567,0)</f>
        <v>0</v>
      </c>
      <c r="BG567" s="214">
        <f>IF(N567="zákl. přenesená",J567,0)</f>
        <v>0</v>
      </c>
      <c r="BH567" s="214">
        <f>IF(N567="sníž. přenesená",J567,0)</f>
        <v>0</v>
      </c>
      <c r="BI567" s="214">
        <f>IF(N567="nulová",J567,0)</f>
        <v>0</v>
      </c>
      <c r="BJ567" s="25" t="s">
        <v>79</v>
      </c>
      <c r="BK567" s="214">
        <f>ROUND(I567*H567,2)</f>
        <v>0</v>
      </c>
      <c r="BL567" s="25" t="s">
        <v>153</v>
      </c>
      <c r="BM567" s="25" t="s">
        <v>1021</v>
      </c>
    </row>
    <row r="568" spans="2:65" s="12" customFormat="1" ht="13.5">
      <c r="B568" s="218"/>
      <c r="C568" s="219"/>
      <c r="D568" s="220" t="s">
        <v>160</v>
      </c>
      <c r="E568" s="221" t="s">
        <v>21</v>
      </c>
      <c r="F568" s="222" t="s">
        <v>495</v>
      </c>
      <c r="G568" s="219"/>
      <c r="H568" s="223" t="s">
        <v>21</v>
      </c>
      <c r="I568" s="224"/>
      <c r="J568" s="219"/>
      <c r="K568" s="219"/>
      <c r="L568" s="225"/>
      <c r="M568" s="226"/>
      <c r="N568" s="227"/>
      <c r="O568" s="227"/>
      <c r="P568" s="227"/>
      <c r="Q568" s="227"/>
      <c r="R568" s="227"/>
      <c r="S568" s="227"/>
      <c r="T568" s="228"/>
      <c r="AT568" s="229" t="s">
        <v>160</v>
      </c>
      <c r="AU568" s="229" t="s">
        <v>81</v>
      </c>
      <c r="AV568" s="12" t="s">
        <v>79</v>
      </c>
      <c r="AW568" s="12" t="s">
        <v>35</v>
      </c>
      <c r="AX568" s="12" t="s">
        <v>72</v>
      </c>
      <c r="AY568" s="229" t="s">
        <v>146</v>
      </c>
    </row>
    <row r="569" spans="2:65" s="12" customFormat="1" ht="13.5">
      <c r="B569" s="218"/>
      <c r="C569" s="219"/>
      <c r="D569" s="220" t="s">
        <v>160</v>
      </c>
      <c r="E569" s="221" t="s">
        <v>21</v>
      </c>
      <c r="F569" s="222" t="s">
        <v>1022</v>
      </c>
      <c r="G569" s="219"/>
      <c r="H569" s="223" t="s">
        <v>21</v>
      </c>
      <c r="I569" s="224"/>
      <c r="J569" s="219"/>
      <c r="K569" s="219"/>
      <c r="L569" s="225"/>
      <c r="M569" s="226"/>
      <c r="N569" s="227"/>
      <c r="O569" s="227"/>
      <c r="P569" s="227"/>
      <c r="Q569" s="227"/>
      <c r="R569" s="227"/>
      <c r="S569" s="227"/>
      <c r="T569" s="228"/>
      <c r="AT569" s="229" t="s">
        <v>160</v>
      </c>
      <c r="AU569" s="229" t="s">
        <v>81</v>
      </c>
      <c r="AV569" s="12" t="s">
        <v>79</v>
      </c>
      <c r="AW569" s="12" t="s">
        <v>35</v>
      </c>
      <c r="AX569" s="12" t="s">
        <v>72</v>
      </c>
      <c r="AY569" s="229" t="s">
        <v>146</v>
      </c>
    </row>
    <row r="570" spans="2:65" s="13" customFormat="1" ht="13.5">
      <c r="B570" s="230"/>
      <c r="C570" s="231"/>
      <c r="D570" s="220" t="s">
        <v>160</v>
      </c>
      <c r="E570" s="232" t="s">
        <v>21</v>
      </c>
      <c r="F570" s="233" t="s">
        <v>1023</v>
      </c>
      <c r="G570" s="231"/>
      <c r="H570" s="234">
        <v>1073.75</v>
      </c>
      <c r="I570" s="235"/>
      <c r="J570" s="231"/>
      <c r="K570" s="231"/>
      <c r="L570" s="236"/>
      <c r="M570" s="237"/>
      <c r="N570" s="238"/>
      <c r="O570" s="238"/>
      <c r="P570" s="238"/>
      <c r="Q570" s="238"/>
      <c r="R570" s="238"/>
      <c r="S570" s="238"/>
      <c r="T570" s="239"/>
      <c r="AT570" s="240" t="s">
        <v>160</v>
      </c>
      <c r="AU570" s="240" t="s">
        <v>81</v>
      </c>
      <c r="AV570" s="13" t="s">
        <v>81</v>
      </c>
      <c r="AW570" s="13" t="s">
        <v>35</v>
      </c>
      <c r="AX570" s="13" t="s">
        <v>72</v>
      </c>
      <c r="AY570" s="240" t="s">
        <v>146</v>
      </c>
    </row>
    <row r="571" spans="2:65" s="13" customFormat="1" ht="13.5">
      <c r="B571" s="230"/>
      <c r="C571" s="231"/>
      <c r="D571" s="220" t="s">
        <v>160</v>
      </c>
      <c r="E571" s="232" t="s">
        <v>21</v>
      </c>
      <c r="F571" s="233" t="s">
        <v>1024</v>
      </c>
      <c r="G571" s="231"/>
      <c r="H571" s="234">
        <v>931.51800000000003</v>
      </c>
      <c r="I571" s="235"/>
      <c r="J571" s="231"/>
      <c r="K571" s="231"/>
      <c r="L571" s="236"/>
      <c r="M571" s="237"/>
      <c r="N571" s="238"/>
      <c r="O571" s="238"/>
      <c r="P571" s="238"/>
      <c r="Q571" s="238"/>
      <c r="R571" s="238"/>
      <c r="S571" s="238"/>
      <c r="T571" s="239"/>
      <c r="AT571" s="240" t="s">
        <v>160</v>
      </c>
      <c r="AU571" s="240" t="s">
        <v>81</v>
      </c>
      <c r="AV571" s="13" t="s">
        <v>81</v>
      </c>
      <c r="AW571" s="13" t="s">
        <v>35</v>
      </c>
      <c r="AX571" s="13" t="s">
        <v>72</v>
      </c>
      <c r="AY571" s="240" t="s">
        <v>146</v>
      </c>
    </row>
    <row r="572" spans="2:65" s="13" customFormat="1" ht="13.5">
      <c r="B572" s="230"/>
      <c r="C572" s="231"/>
      <c r="D572" s="220" t="s">
        <v>160</v>
      </c>
      <c r="E572" s="232" t="s">
        <v>21</v>
      </c>
      <c r="F572" s="233" t="s">
        <v>1025</v>
      </c>
      <c r="G572" s="231"/>
      <c r="H572" s="234">
        <v>1569.51</v>
      </c>
      <c r="I572" s="235"/>
      <c r="J572" s="231"/>
      <c r="K572" s="231"/>
      <c r="L572" s="236"/>
      <c r="M572" s="237"/>
      <c r="N572" s="238"/>
      <c r="O572" s="238"/>
      <c r="P572" s="238"/>
      <c r="Q572" s="238"/>
      <c r="R572" s="238"/>
      <c r="S572" s="238"/>
      <c r="T572" s="239"/>
      <c r="AT572" s="240" t="s">
        <v>160</v>
      </c>
      <c r="AU572" s="240" t="s">
        <v>81</v>
      </c>
      <c r="AV572" s="13" t="s">
        <v>81</v>
      </c>
      <c r="AW572" s="13" t="s">
        <v>35</v>
      </c>
      <c r="AX572" s="13" t="s">
        <v>72</v>
      </c>
      <c r="AY572" s="240" t="s">
        <v>146</v>
      </c>
    </row>
    <row r="573" spans="2:65" s="14" customFormat="1" ht="13.5">
      <c r="B573" s="241"/>
      <c r="C573" s="242"/>
      <c r="D573" s="215" t="s">
        <v>160</v>
      </c>
      <c r="E573" s="243" t="s">
        <v>21</v>
      </c>
      <c r="F573" s="244" t="s">
        <v>171</v>
      </c>
      <c r="G573" s="242"/>
      <c r="H573" s="245">
        <v>3574.7779999999998</v>
      </c>
      <c r="I573" s="246"/>
      <c r="J573" s="242"/>
      <c r="K573" s="242"/>
      <c r="L573" s="247"/>
      <c r="M573" s="248"/>
      <c r="N573" s="249"/>
      <c r="O573" s="249"/>
      <c r="P573" s="249"/>
      <c r="Q573" s="249"/>
      <c r="R573" s="249"/>
      <c r="S573" s="249"/>
      <c r="T573" s="250"/>
      <c r="AT573" s="251" t="s">
        <v>160</v>
      </c>
      <c r="AU573" s="251" t="s">
        <v>81</v>
      </c>
      <c r="AV573" s="14" t="s">
        <v>153</v>
      </c>
      <c r="AW573" s="14" t="s">
        <v>35</v>
      </c>
      <c r="AX573" s="14" t="s">
        <v>79</v>
      </c>
      <c r="AY573" s="251" t="s">
        <v>146</v>
      </c>
    </row>
    <row r="574" spans="2:65" s="1" customFormat="1" ht="22.5" customHeight="1">
      <c r="B574" s="42"/>
      <c r="C574" s="203" t="s">
        <v>1026</v>
      </c>
      <c r="D574" s="203" t="s">
        <v>149</v>
      </c>
      <c r="E574" s="204" t="s">
        <v>1027</v>
      </c>
      <c r="F574" s="205" t="s">
        <v>1028</v>
      </c>
      <c r="G574" s="206" t="s">
        <v>307</v>
      </c>
      <c r="H574" s="207">
        <v>102.04</v>
      </c>
      <c r="I574" s="208"/>
      <c r="J574" s="209">
        <f>ROUND(I574*H574,2)</f>
        <v>0</v>
      </c>
      <c r="K574" s="205" t="s">
        <v>308</v>
      </c>
      <c r="L574" s="62"/>
      <c r="M574" s="210" t="s">
        <v>21</v>
      </c>
      <c r="N574" s="211" t="s">
        <v>43</v>
      </c>
      <c r="O574" s="43"/>
      <c r="P574" s="212">
        <f>O574*H574</f>
        <v>0</v>
      </c>
      <c r="Q574" s="212">
        <v>0</v>
      </c>
      <c r="R574" s="212">
        <f>Q574*H574</f>
        <v>0</v>
      </c>
      <c r="S574" s="212">
        <v>6.8000000000000005E-2</v>
      </c>
      <c r="T574" s="213">
        <f>S574*H574</f>
        <v>6.9387200000000009</v>
      </c>
      <c r="AR574" s="25" t="s">
        <v>153</v>
      </c>
      <c r="AT574" s="25" t="s">
        <v>149</v>
      </c>
      <c r="AU574" s="25" t="s">
        <v>81</v>
      </c>
      <c r="AY574" s="25" t="s">
        <v>146</v>
      </c>
      <c r="BE574" s="214">
        <f>IF(N574="základní",J574,0)</f>
        <v>0</v>
      </c>
      <c r="BF574" s="214">
        <f>IF(N574="snížená",J574,0)</f>
        <v>0</v>
      </c>
      <c r="BG574" s="214">
        <f>IF(N574="zákl. přenesená",J574,0)</f>
        <v>0</v>
      </c>
      <c r="BH574" s="214">
        <f>IF(N574="sníž. přenesená",J574,0)</f>
        <v>0</v>
      </c>
      <c r="BI574" s="214">
        <f>IF(N574="nulová",J574,0)</f>
        <v>0</v>
      </c>
      <c r="BJ574" s="25" t="s">
        <v>79</v>
      </c>
      <c r="BK574" s="214">
        <f>ROUND(I574*H574,2)</f>
        <v>0</v>
      </c>
      <c r="BL574" s="25" t="s">
        <v>153</v>
      </c>
      <c r="BM574" s="25" t="s">
        <v>1029</v>
      </c>
    </row>
    <row r="575" spans="2:65" s="12" customFormat="1" ht="13.5">
      <c r="B575" s="218"/>
      <c r="C575" s="219"/>
      <c r="D575" s="220" t="s">
        <v>160</v>
      </c>
      <c r="E575" s="221" t="s">
        <v>21</v>
      </c>
      <c r="F575" s="222" t="s">
        <v>495</v>
      </c>
      <c r="G575" s="219"/>
      <c r="H575" s="223" t="s">
        <v>21</v>
      </c>
      <c r="I575" s="224"/>
      <c r="J575" s="219"/>
      <c r="K575" s="219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160</v>
      </c>
      <c r="AU575" s="229" t="s">
        <v>81</v>
      </c>
      <c r="AV575" s="12" t="s">
        <v>79</v>
      </c>
      <c r="AW575" s="12" t="s">
        <v>35</v>
      </c>
      <c r="AX575" s="12" t="s">
        <v>72</v>
      </c>
      <c r="AY575" s="229" t="s">
        <v>146</v>
      </c>
    </row>
    <row r="576" spans="2:65" s="13" customFormat="1" ht="13.5">
      <c r="B576" s="230"/>
      <c r="C576" s="231"/>
      <c r="D576" s="220" t="s">
        <v>160</v>
      </c>
      <c r="E576" s="232" t="s">
        <v>21</v>
      </c>
      <c r="F576" s="233" t="s">
        <v>1030</v>
      </c>
      <c r="G576" s="231"/>
      <c r="H576" s="234">
        <v>102.04</v>
      </c>
      <c r="I576" s="235"/>
      <c r="J576" s="231"/>
      <c r="K576" s="231"/>
      <c r="L576" s="236"/>
      <c r="M576" s="237"/>
      <c r="N576" s="238"/>
      <c r="O576" s="238"/>
      <c r="P576" s="238"/>
      <c r="Q576" s="238"/>
      <c r="R576" s="238"/>
      <c r="S576" s="238"/>
      <c r="T576" s="239"/>
      <c r="AT576" s="240" t="s">
        <v>160</v>
      </c>
      <c r="AU576" s="240" t="s">
        <v>81</v>
      </c>
      <c r="AV576" s="13" t="s">
        <v>81</v>
      </c>
      <c r="AW576" s="13" t="s">
        <v>35</v>
      </c>
      <c r="AX576" s="13" t="s">
        <v>72</v>
      </c>
      <c r="AY576" s="240" t="s">
        <v>146</v>
      </c>
    </row>
    <row r="577" spans="2:65" s="14" customFormat="1" ht="13.5">
      <c r="B577" s="241"/>
      <c r="C577" s="242"/>
      <c r="D577" s="215" t="s">
        <v>160</v>
      </c>
      <c r="E577" s="243" t="s">
        <v>21</v>
      </c>
      <c r="F577" s="244" t="s">
        <v>171</v>
      </c>
      <c r="G577" s="242"/>
      <c r="H577" s="245">
        <v>102.04</v>
      </c>
      <c r="I577" s="246"/>
      <c r="J577" s="242"/>
      <c r="K577" s="242"/>
      <c r="L577" s="247"/>
      <c r="M577" s="248"/>
      <c r="N577" s="249"/>
      <c r="O577" s="249"/>
      <c r="P577" s="249"/>
      <c r="Q577" s="249"/>
      <c r="R577" s="249"/>
      <c r="S577" s="249"/>
      <c r="T577" s="250"/>
      <c r="AT577" s="251" t="s">
        <v>160</v>
      </c>
      <c r="AU577" s="251" t="s">
        <v>81</v>
      </c>
      <c r="AV577" s="14" t="s">
        <v>153</v>
      </c>
      <c r="AW577" s="14" t="s">
        <v>35</v>
      </c>
      <c r="AX577" s="14" t="s">
        <v>79</v>
      </c>
      <c r="AY577" s="251" t="s">
        <v>146</v>
      </c>
    </row>
    <row r="578" spans="2:65" s="1" customFormat="1" ht="22.5" customHeight="1">
      <c r="B578" s="42"/>
      <c r="C578" s="203" t="s">
        <v>1031</v>
      </c>
      <c r="D578" s="203" t="s">
        <v>149</v>
      </c>
      <c r="E578" s="204" t="s">
        <v>1032</v>
      </c>
      <c r="F578" s="205" t="s">
        <v>1033</v>
      </c>
      <c r="G578" s="206" t="s">
        <v>307</v>
      </c>
      <c r="H578" s="207">
        <v>3.4089999999999998</v>
      </c>
      <c r="I578" s="208"/>
      <c r="J578" s="209">
        <f>ROUND(I578*H578,2)</f>
        <v>0</v>
      </c>
      <c r="K578" s="205" t="s">
        <v>308</v>
      </c>
      <c r="L578" s="62"/>
      <c r="M578" s="210" t="s">
        <v>21</v>
      </c>
      <c r="N578" s="211" t="s">
        <v>43</v>
      </c>
      <c r="O578" s="43"/>
      <c r="P578" s="212">
        <f>O578*H578</f>
        <v>0</v>
      </c>
      <c r="Q578" s="212">
        <v>0</v>
      </c>
      <c r="R578" s="212">
        <f>Q578*H578</f>
        <v>0</v>
      </c>
      <c r="S578" s="212">
        <v>2.1999999999999999E-2</v>
      </c>
      <c r="T578" s="213">
        <f>S578*H578</f>
        <v>7.4997999999999995E-2</v>
      </c>
      <c r="AR578" s="25" t="s">
        <v>153</v>
      </c>
      <c r="AT578" s="25" t="s">
        <v>149</v>
      </c>
      <c r="AU578" s="25" t="s">
        <v>81</v>
      </c>
      <c r="AY578" s="25" t="s">
        <v>146</v>
      </c>
      <c r="BE578" s="214">
        <f>IF(N578="základní",J578,0)</f>
        <v>0</v>
      </c>
      <c r="BF578" s="214">
        <f>IF(N578="snížená",J578,0)</f>
        <v>0</v>
      </c>
      <c r="BG578" s="214">
        <f>IF(N578="zákl. přenesená",J578,0)</f>
        <v>0</v>
      </c>
      <c r="BH578" s="214">
        <f>IF(N578="sníž. přenesená",J578,0)</f>
        <v>0</v>
      </c>
      <c r="BI578" s="214">
        <f>IF(N578="nulová",J578,0)</f>
        <v>0</v>
      </c>
      <c r="BJ578" s="25" t="s">
        <v>79</v>
      </c>
      <c r="BK578" s="214">
        <f>ROUND(I578*H578,2)</f>
        <v>0</v>
      </c>
      <c r="BL578" s="25" t="s">
        <v>153</v>
      </c>
      <c r="BM578" s="25" t="s">
        <v>1034</v>
      </c>
    </row>
    <row r="579" spans="2:65" s="12" customFormat="1" ht="13.5">
      <c r="B579" s="218"/>
      <c r="C579" s="219"/>
      <c r="D579" s="220" t="s">
        <v>160</v>
      </c>
      <c r="E579" s="221" t="s">
        <v>21</v>
      </c>
      <c r="F579" s="222" t="s">
        <v>335</v>
      </c>
      <c r="G579" s="219"/>
      <c r="H579" s="223" t="s">
        <v>21</v>
      </c>
      <c r="I579" s="224"/>
      <c r="J579" s="219"/>
      <c r="K579" s="219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160</v>
      </c>
      <c r="AU579" s="229" t="s">
        <v>81</v>
      </c>
      <c r="AV579" s="12" t="s">
        <v>79</v>
      </c>
      <c r="AW579" s="12" t="s">
        <v>35</v>
      </c>
      <c r="AX579" s="12" t="s">
        <v>72</v>
      </c>
      <c r="AY579" s="229" t="s">
        <v>146</v>
      </c>
    </row>
    <row r="580" spans="2:65" s="13" customFormat="1" ht="13.5">
      <c r="B580" s="230"/>
      <c r="C580" s="231"/>
      <c r="D580" s="220" t="s">
        <v>160</v>
      </c>
      <c r="E580" s="232" t="s">
        <v>21</v>
      </c>
      <c r="F580" s="233" t="s">
        <v>1035</v>
      </c>
      <c r="G580" s="231"/>
      <c r="H580" s="234">
        <v>3.4089999999999998</v>
      </c>
      <c r="I580" s="235"/>
      <c r="J580" s="231"/>
      <c r="K580" s="231"/>
      <c r="L580" s="236"/>
      <c r="M580" s="237"/>
      <c r="N580" s="238"/>
      <c r="O580" s="238"/>
      <c r="P580" s="238"/>
      <c r="Q580" s="238"/>
      <c r="R580" s="238"/>
      <c r="S580" s="238"/>
      <c r="T580" s="239"/>
      <c r="AT580" s="240" t="s">
        <v>160</v>
      </c>
      <c r="AU580" s="240" t="s">
        <v>81</v>
      </c>
      <c r="AV580" s="13" t="s">
        <v>81</v>
      </c>
      <c r="AW580" s="13" t="s">
        <v>35</v>
      </c>
      <c r="AX580" s="13" t="s">
        <v>72</v>
      </c>
      <c r="AY580" s="240" t="s">
        <v>146</v>
      </c>
    </row>
    <row r="581" spans="2:65" s="14" customFormat="1" ht="13.5">
      <c r="B581" s="241"/>
      <c r="C581" s="242"/>
      <c r="D581" s="215" t="s">
        <v>160</v>
      </c>
      <c r="E581" s="243" t="s">
        <v>21</v>
      </c>
      <c r="F581" s="244" t="s">
        <v>171</v>
      </c>
      <c r="G581" s="242"/>
      <c r="H581" s="245">
        <v>3.4089999999999998</v>
      </c>
      <c r="I581" s="246"/>
      <c r="J581" s="242"/>
      <c r="K581" s="242"/>
      <c r="L581" s="247"/>
      <c r="M581" s="248"/>
      <c r="N581" s="249"/>
      <c r="O581" s="249"/>
      <c r="P581" s="249"/>
      <c r="Q581" s="249"/>
      <c r="R581" s="249"/>
      <c r="S581" s="249"/>
      <c r="T581" s="250"/>
      <c r="AT581" s="251" t="s">
        <v>160</v>
      </c>
      <c r="AU581" s="251" t="s">
        <v>81</v>
      </c>
      <c r="AV581" s="14" t="s">
        <v>153</v>
      </c>
      <c r="AW581" s="14" t="s">
        <v>35</v>
      </c>
      <c r="AX581" s="14" t="s">
        <v>79</v>
      </c>
      <c r="AY581" s="251" t="s">
        <v>146</v>
      </c>
    </row>
    <row r="582" spans="2:65" s="1" customFormat="1" ht="22.5" customHeight="1">
      <c r="B582" s="42"/>
      <c r="C582" s="203" t="s">
        <v>1036</v>
      </c>
      <c r="D582" s="203" t="s">
        <v>149</v>
      </c>
      <c r="E582" s="204" t="s">
        <v>1037</v>
      </c>
      <c r="F582" s="205" t="s">
        <v>1038</v>
      </c>
      <c r="G582" s="206" t="s">
        <v>355</v>
      </c>
      <c r="H582" s="207">
        <v>658.69</v>
      </c>
      <c r="I582" s="208"/>
      <c r="J582" s="209">
        <f>ROUND(I582*H582,2)</f>
        <v>0</v>
      </c>
      <c r="K582" s="205" t="s">
        <v>1039</v>
      </c>
      <c r="L582" s="62"/>
      <c r="M582" s="210" t="s">
        <v>21</v>
      </c>
      <c r="N582" s="211" t="s">
        <v>43</v>
      </c>
      <c r="O582" s="43"/>
      <c r="P582" s="212">
        <f>O582*H582</f>
        <v>0</v>
      </c>
      <c r="Q582" s="212">
        <v>0</v>
      </c>
      <c r="R582" s="212">
        <f>Q582*H582</f>
        <v>0</v>
      </c>
      <c r="S582" s="212">
        <v>0</v>
      </c>
      <c r="T582" s="213">
        <f>S582*H582</f>
        <v>0</v>
      </c>
      <c r="AR582" s="25" t="s">
        <v>153</v>
      </c>
      <c r="AT582" s="25" t="s">
        <v>149</v>
      </c>
      <c r="AU582" s="25" t="s">
        <v>81</v>
      </c>
      <c r="AY582" s="25" t="s">
        <v>146</v>
      </c>
      <c r="BE582" s="214">
        <f>IF(N582="základní",J582,0)</f>
        <v>0</v>
      </c>
      <c r="BF582" s="214">
        <f>IF(N582="snížená",J582,0)</f>
        <v>0</v>
      </c>
      <c r="BG582" s="214">
        <f>IF(N582="zákl. přenesená",J582,0)</f>
        <v>0</v>
      </c>
      <c r="BH582" s="214">
        <f>IF(N582="sníž. přenesená",J582,0)</f>
        <v>0</v>
      </c>
      <c r="BI582" s="214">
        <f>IF(N582="nulová",J582,0)</f>
        <v>0</v>
      </c>
      <c r="BJ582" s="25" t="s">
        <v>79</v>
      </c>
      <c r="BK582" s="214">
        <f>ROUND(I582*H582,2)</f>
        <v>0</v>
      </c>
      <c r="BL582" s="25" t="s">
        <v>153</v>
      </c>
      <c r="BM582" s="25" t="s">
        <v>1040</v>
      </c>
    </row>
    <row r="583" spans="2:65" s="11" customFormat="1" ht="22.35" customHeight="1">
      <c r="B583" s="186"/>
      <c r="C583" s="187"/>
      <c r="D583" s="200" t="s">
        <v>71</v>
      </c>
      <c r="E583" s="201" t="s">
        <v>756</v>
      </c>
      <c r="F583" s="201" t="s">
        <v>1041</v>
      </c>
      <c r="G583" s="187"/>
      <c r="H583" s="187"/>
      <c r="I583" s="190"/>
      <c r="J583" s="202">
        <f>BK583</f>
        <v>0</v>
      </c>
      <c r="K583" s="187"/>
      <c r="L583" s="192"/>
      <c r="M583" s="193"/>
      <c r="N583" s="194"/>
      <c r="O583" s="194"/>
      <c r="P583" s="195">
        <f>SUM(P584:P622)</f>
        <v>0</v>
      </c>
      <c r="Q583" s="194"/>
      <c r="R583" s="195">
        <f>SUM(R584:R622)</f>
        <v>0</v>
      </c>
      <c r="S583" s="194"/>
      <c r="T583" s="196">
        <f>SUM(T584:T622)</f>
        <v>0</v>
      </c>
      <c r="AR583" s="197" t="s">
        <v>79</v>
      </c>
      <c r="AT583" s="198" t="s">
        <v>71</v>
      </c>
      <c r="AU583" s="198" t="s">
        <v>81</v>
      </c>
      <c r="AY583" s="197" t="s">
        <v>146</v>
      </c>
      <c r="BK583" s="199">
        <f>SUM(BK584:BK622)</f>
        <v>0</v>
      </c>
    </row>
    <row r="584" spans="2:65" s="1" customFormat="1" ht="22.5" customHeight="1">
      <c r="B584" s="42"/>
      <c r="C584" s="203" t="s">
        <v>1042</v>
      </c>
      <c r="D584" s="203" t="s">
        <v>149</v>
      </c>
      <c r="E584" s="204" t="s">
        <v>1043</v>
      </c>
      <c r="F584" s="205" t="s">
        <v>1044</v>
      </c>
      <c r="G584" s="206" t="s">
        <v>299</v>
      </c>
      <c r="H584" s="207">
        <v>1180</v>
      </c>
      <c r="I584" s="208"/>
      <c r="J584" s="209">
        <f>ROUND(I584*H584,2)</f>
        <v>0</v>
      </c>
      <c r="K584" s="205" t="s">
        <v>21</v>
      </c>
      <c r="L584" s="62"/>
      <c r="M584" s="210" t="s">
        <v>21</v>
      </c>
      <c r="N584" s="211" t="s">
        <v>43</v>
      </c>
      <c r="O584" s="43"/>
      <c r="P584" s="212">
        <f>O584*H584</f>
        <v>0</v>
      </c>
      <c r="Q584" s="212">
        <v>0</v>
      </c>
      <c r="R584" s="212">
        <f>Q584*H584</f>
        <v>0</v>
      </c>
      <c r="S584" s="212">
        <v>0</v>
      </c>
      <c r="T584" s="213">
        <f>S584*H584</f>
        <v>0</v>
      </c>
      <c r="AR584" s="25" t="s">
        <v>153</v>
      </c>
      <c r="AT584" s="25" t="s">
        <v>149</v>
      </c>
      <c r="AU584" s="25" t="s">
        <v>172</v>
      </c>
      <c r="AY584" s="25" t="s">
        <v>146</v>
      </c>
      <c r="BE584" s="214">
        <f>IF(N584="základní",J584,0)</f>
        <v>0</v>
      </c>
      <c r="BF584" s="214">
        <f>IF(N584="snížená",J584,0)</f>
        <v>0</v>
      </c>
      <c r="BG584" s="214">
        <f>IF(N584="zákl. přenesená",J584,0)</f>
        <v>0</v>
      </c>
      <c r="BH584" s="214">
        <f>IF(N584="sníž. přenesená",J584,0)</f>
        <v>0</v>
      </c>
      <c r="BI584" s="214">
        <f>IF(N584="nulová",J584,0)</f>
        <v>0</v>
      </c>
      <c r="BJ584" s="25" t="s">
        <v>79</v>
      </c>
      <c r="BK584" s="214">
        <f>ROUND(I584*H584,2)</f>
        <v>0</v>
      </c>
      <c r="BL584" s="25" t="s">
        <v>153</v>
      </c>
      <c r="BM584" s="25" t="s">
        <v>1045</v>
      </c>
    </row>
    <row r="585" spans="2:65" s="13" customFormat="1" ht="13.5">
      <c r="B585" s="230"/>
      <c r="C585" s="231"/>
      <c r="D585" s="220" t="s">
        <v>160</v>
      </c>
      <c r="E585" s="232" t="s">
        <v>21</v>
      </c>
      <c r="F585" s="233" t="s">
        <v>1046</v>
      </c>
      <c r="G585" s="231"/>
      <c r="H585" s="234">
        <v>1180</v>
      </c>
      <c r="I585" s="235"/>
      <c r="J585" s="231"/>
      <c r="K585" s="231"/>
      <c r="L585" s="236"/>
      <c r="M585" s="237"/>
      <c r="N585" s="238"/>
      <c r="O585" s="238"/>
      <c r="P585" s="238"/>
      <c r="Q585" s="238"/>
      <c r="R585" s="238"/>
      <c r="S585" s="238"/>
      <c r="T585" s="239"/>
      <c r="AT585" s="240" t="s">
        <v>160</v>
      </c>
      <c r="AU585" s="240" t="s">
        <v>172</v>
      </c>
      <c r="AV585" s="13" t="s">
        <v>81</v>
      </c>
      <c r="AW585" s="13" t="s">
        <v>35</v>
      </c>
      <c r="AX585" s="13" t="s">
        <v>72</v>
      </c>
      <c r="AY585" s="240" t="s">
        <v>146</v>
      </c>
    </row>
    <row r="586" spans="2:65" s="14" customFormat="1" ht="13.5">
      <c r="B586" s="241"/>
      <c r="C586" s="242"/>
      <c r="D586" s="215" t="s">
        <v>160</v>
      </c>
      <c r="E586" s="243" t="s">
        <v>21</v>
      </c>
      <c r="F586" s="244" t="s">
        <v>171</v>
      </c>
      <c r="G586" s="242"/>
      <c r="H586" s="245">
        <v>1180</v>
      </c>
      <c r="I586" s="246"/>
      <c r="J586" s="242"/>
      <c r="K586" s="242"/>
      <c r="L586" s="247"/>
      <c r="M586" s="248"/>
      <c r="N586" s="249"/>
      <c r="O586" s="249"/>
      <c r="P586" s="249"/>
      <c r="Q586" s="249"/>
      <c r="R586" s="249"/>
      <c r="S586" s="249"/>
      <c r="T586" s="250"/>
      <c r="AT586" s="251" t="s">
        <v>160</v>
      </c>
      <c r="AU586" s="251" t="s">
        <v>172</v>
      </c>
      <c r="AV586" s="14" t="s">
        <v>153</v>
      </c>
      <c r="AW586" s="14" t="s">
        <v>35</v>
      </c>
      <c r="AX586" s="14" t="s">
        <v>79</v>
      </c>
      <c r="AY586" s="251" t="s">
        <v>146</v>
      </c>
    </row>
    <row r="587" spans="2:65" s="1" customFormat="1" ht="22.5" customHeight="1">
      <c r="B587" s="42"/>
      <c r="C587" s="203" t="s">
        <v>1047</v>
      </c>
      <c r="D587" s="203" t="s">
        <v>149</v>
      </c>
      <c r="E587" s="204" t="s">
        <v>1048</v>
      </c>
      <c r="F587" s="205" t="s">
        <v>1049</v>
      </c>
      <c r="G587" s="206" t="s">
        <v>299</v>
      </c>
      <c r="H587" s="207">
        <v>12</v>
      </c>
      <c r="I587" s="208"/>
      <c r="J587" s="209">
        <f>ROUND(I587*H587,2)</f>
        <v>0</v>
      </c>
      <c r="K587" s="205" t="s">
        <v>21</v>
      </c>
      <c r="L587" s="62"/>
      <c r="M587" s="210" t="s">
        <v>21</v>
      </c>
      <c r="N587" s="211" t="s">
        <v>43</v>
      </c>
      <c r="O587" s="43"/>
      <c r="P587" s="212">
        <f>O587*H587</f>
        <v>0</v>
      </c>
      <c r="Q587" s="212">
        <v>0</v>
      </c>
      <c r="R587" s="212">
        <f>Q587*H587</f>
        <v>0</v>
      </c>
      <c r="S587" s="212">
        <v>0</v>
      </c>
      <c r="T587" s="213">
        <f>S587*H587</f>
        <v>0</v>
      </c>
      <c r="AR587" s="25" t="s">
        <v>153</v>
      </c>
      <c r="AT587" s="25" t="s">
        <v>149</v>
      </c>
      <c r="AU587" s="25" t="s">
        <v>172</v>
      </c>
      <c r="AY587" s="25" t="s">
        <v>146</v>
      </c>
      <c r="BE587" s="214">
        <f>IF(N587="základní",J587,0)</f>
        <v>0</v>
      </c>
      <c r="BF587" s="214">
        <f>IF(N587="snížená",J587,0)</f>
        <v>0</v>
      </c>
      <c r="BG587" s="214">
        <f>IF(N587="zákl. přenesená",J587,0)</f>
        <v>0</v>
      </c>
      <c r="BH587" s="214">
        <f>IF(N587="sníž. přenesená",J587,0)</f>
        <v>0</v>
      </c>
      <c r="BI587" s="214">
        <f>IF(N587="nulová",J587,0)</f>
        <v>0</v>
      </c>
      <c r="BJ587" s="25" t="s">
        <v>79</v>
      </c>
      <c r="BK587" s="214">
        <f>ROUND(I587*H587,2)</f>
        <v>0</v>
      </c>
      <c r="BL587" s="25" t="s">
        <v>153</v>
      </c>
      <c r="BM587" s="25" t="s">
        <v>1050</v>
      </c>
    </row>
    <row r="588" spans="2:65" s="13" customFormat="1" ht="13.5">
      <c r="B588" s="230"/>
      <c r="C588" s="231"/>
      <c r="D588" s="220" t="s">
        <v>160</v>
      </c>
      <c r="E588" s="232" t="s">
        <v>21</v>
      </c>
      <c r="F588" s="233" t="s">
        <v>1051</v>
      </c>
      <c r="G588" s="231"/>
      <c r="H588" s="234">
        <v>12</v>
      </c>
      <c r="I588" s="235"/>
      <c r="J588" s="231"/>
      <c r="K588" s="231"/>
      <c r="L588" s="236"/>
      <c r="M588" s="237"/>
      <c r="N588" s="238"/>
      <c r="O588" s="238"/>
      <c r="P588" s="238"/>
      <c r="Q588" s="238"/>
      <c r="R588" s="238"/>
      <c r="S588" s="238"/>
      <c r="T588" s="239"/>
      <c r="AT588" s="240" t="s">
        <v>160</v>
      </c>
      <c r="AU588" s="240" t="s">
        <v>172</v>
      </c>
      <c r="AV588" s="13" t="s">
        <v>81</v>
      </c>
      <c r="AW588" s="13" t="s">
        <v>35</v>
      </c>
      <c r="AX588" s="13" t="s">
        <v>72</v>
      </c>
      <c r="AY588" s="240" t="s">
        <v>146</v>
      </c>
    </row>
    <row r="589" spans="2:65" s="14" customFormat="1" ht="13.5">
      <c r="B589" s="241"/>
      <c r="C589" s="242"/>
      <c r="D589" s="215" t="s">
        <v>160</v>
      </c>
      <c r="E589" s="243" t="s">
        <v>21</v>
      </c>
      <c r="F589" s="244" t="s">
        <v>171</v>
      </c>
      <c r="G589" s="242"/>
      <c r="H589" s="245">
        <v>12</v>
      </c>
      <c r="I589" s="246"/>
      <c r="J589" s="242"/>
      <c r="K589" s="242"/>
      <c r="L589" s="247"/>
      <c r="M589" s="248"/>
      <c r="N589" s="249"/>
      <c r="O589" s="249"/>
      <c r="P589" s="249"/>
      <c r="Q589" s="249"/>
      <c r="R589" s="249"/>
      <c r="S589" s="249"/>
      <c r="T589" s="250"/>
      <c r="AT589" s="251" t="s">
        <v>160</v>
      </c>
      <c r="AU589" s="251" t="s">
        <v>172</v>
      </c>
      <c r="AV589" s="14" t="s">
        <v>153</v>
      </c>
      <c r="AW589" s="14" t="s">
        <v>35</v>
      </c>
      <c r="AX589" s="14" t="s">
        <v>79</v>
      </c>
      <c r="AY589" s="251" t="s">
        <v>146</v>
      </c>
    </row>
    <row r="590" spans="2:65" s="1" customFormat="1" ht="22.5" customHeight="1">
      <c r="B590" s="42"/>
      <c r="C590" s="203" t="s">
        <v>1052</v>
      </c>
      <c r="D590" s="203" t="s">
        <v>149</v>
      </c>
      <c r="E590" s="204" t="s">
        <v>1053</v>
      </c>
      <c r="F590" s="205" t="s">
        <v>1054</v>
      </c>
      <c r="G590" s="206" t="s">
        <v>299</v>
      </c>
      <c r="H590" s="207">
        <v>1</v>
      </c>
      <c r="I590" s="208"/>
      <c r="J590" s="209">
        <f>ROUND(I590*H590,2)</f>
        <v>0</v>
      </c>
      <c r="K590" s="205" t="s">
        <v>21</v>
      </c>
      <c r="L590" s="62"/>
      <c r="M590" s="210" t="s">
        <v>21</v>
      </c>
      <c r="N590" s="211" t="s">
        <v>43</v>
      </c>
      <c r="O590" s="43"/>
      <c r="P590" s="212">
        <f>O590*H590</f>
        <v>0</v>
      </c>
      <c r="Q590" s="212">
        <v>0</v>
      </c>
      <c r="R590" s="212">
        <f>Q590*H590</f>
        <v>0</v>
      </c>
      <c r="S590" s="212">
        <v>0</v>
      </c>
      <c r="T590" s="213">
        <f>S590*H590</f>
        <v>0</v>
      </c>
      <c r="AR590" s="25" t="s">
        <v>153</v>
      </c>
      <c r="AT590" s="25" t="s">
        <v>149</v>
      </c>
      <c r="AU590" s="25" t="s">
        <v>172</v>
      </c>
      <c r="AY590" s="25" t="s">
        <v>146</v>
      </c>
      <c r="BE590" s="214">
        <f>IF(N590="základní",J590,0)</f>
        <v>0</v>
      </c>
      <c r="BF590" s="214">
        <f>IF(N590="snížená",J590,0)</f>
        <v>0</v>
      </c>
      <c r="BG590" s="214">
        <f>IF(N590="zákl. přenesená",J590,0)</f>
        <v>0</v>
      </c>
      <c r="BH590" s="214">
        <f>IF(N590="sníž. přenesená",J590,0)</f>
        <v>0</v>
      </c>
      <c r="BI590" s="214">
        <f>IF(N590="nulová",J590,0)</f>
        <v>0</v>
      </c>
      <c r="BJ590" s="25" t="s">
        <v>79</v>
      </c>
      <c r="BK590" s="214">
        <f>ROUND(I590*H590,2)</f>
        <v>0</v>
      </c>
      <c r="BL590" s="25" t="s">
        <v>153</v>
      </c>
      <c r="BM590" s="25" t="s">
        <v>1055</v>
      </c>
    </row>
    <row r="591" spans="2:65" s="1" customFormat="1" ht="121.5">
      <c r="B591" s="42"/>
      <c r="C591" s="64"/>
      <c r="D591" s="220" t="s">
        <v>155</v>
      </c>
      <c r="E591" s="64"/>
      <c r="F591" s="252" t="s">
        <v>1056</v>
      </c>
      <c r="G591" s="64"/>
      <c r="H591" s="64"/>
      <c r="I591" s="173"/>
      <c r="J591" s="64"/>
      <c r="K591" s="64"/>
      <c r="L591" s="62"/>
      <c r="M591" s="217"/>
      <c r="N591" s="43"/>
      <c r="O591" s="43"/>
      <c r="P591" s="43"/>
      <c r="Q591" s="43"/>
      <c r="R591" s="43"/>
      <c r="S591" s="43"/>
      <c r="T591" s="79"/>
      <c r="AT591" s="25" t="s">
        <v>155</v>
      </c>
      <c r="AU591" s="25" t="s">
        <v>172</v>
      </c>
    </row>
    <row r="592" spans="2:65" s="13" customFormat="1" ht="13.5">
      <c r="B592" s="230"/>
      <c r="C592" s="231"/>
      <c r="D592" s="220" t="s">
        <v>160</v>
      </c>
      <c r="E592" s="232" t="s">
        <v>21</v>
      </c>
      <c r="F592" s="233" t="s">
        <v>1057</v>
      </c>
      <c r="G592" s="231"/>
      <c r="H592" s="234">
        <v>1</v>
      </c>
      <c r="I592" s="235"/>
      <c r="J592" s="231"/>
      <c r="K592" s="231"/>
      <c r="L592" s="236"/>
      <c r="M592" s="237"/>
      <c r="N592" s="238"/>
      <c r="O592" s="238"/>
      <c r="P592" s="238"/>
      <c r="Q592" s="238"/>
      <c r="R592" s="238"/>
      <c r="S592" s="238"/>
      <c r="T592" s="239"/>
      <c r="AT592" s="240" t="s">
        <v>160</v>
      </c>
      <c r="AU592" s="240" t="s">
        <v>172</v>
      </c>
      <c r="AV592" s="13" t="s">
        <v>81</v>
      </c>
      <c r="AW592" s="13" t="s">
        <v>35</v>
      </c>
      <c r="AX592" s="13" t="s">
        <v>72</v>
      </c>
      <c r="AY592" s="240" t="s">
        <v>146</v>
      </c>
    </row>
    <row r="593" spans="2:65" s="14" customFormat="1" ht="13.5">
      <c r="B593" s="241"/>
      <c r="C593" s="242"/>
      <c r="D593" s="215" t="s">
        <v>160</v>
      </c>
      <c r="E593" s="243" t="s">
        <v>21</v>
      </c>
      <c r="F593" s="244" t="s">
        <v>171</v>
      </c>
      <c r="G593" s="242"/>
      <c r="H593" s="245">
        <v>1</v>
      </c>
      <c r="I593" s="246"/>
      <c r="J593" s="242"/>
      <c r="K593" s="242"/>
      <c r="L593" s="247"/>
      <c r="M593" s="248"/>
      <c r="N593" s="249"/>
      <c r="O593" s="249"/>
      <c r="P593" s="249"/>
      <c r="Q593" s="249"/>
      <c r="R593" s="249"/>
      <c r="S593" s="249"/>
      <c r="T593" s="250"/>
      <c r="AT593" s="251" t="s">
        <v>160</v>
      </c>
      <c r="AU593" s="251" t="s">
        <v>172</v>
      </c>
      <c r="AV593" s="14" t="s">
        <v>153</v>
      </c>
      <c r="AW593" s="14" t="s">
        <v>35</v>
      </c>
      <c r="AX593" s="14" t="s">
        <v>79</v>
      </c>
      <c r="AY593" s="251" t="s">
        <v>146</v>
      </c>
    </row>
    <row r="594" spans="2:65" s="1" customFormat="1" ht="22.5" customHeight="1">
      <c r="B594" s="42"/>
      <c r="C594" s="203" t="s">
        <v>1058</v>
      </c>
      <c r="D594" s="203" t="s">
        <v>149</v>
      </c>
      <c r="E594" s="204" t="s">
        <v>1059</v>
      </c>
      <c r="F594" s="205" t="s">
        <v>1060</v>
      </c>
      <c r="G594" s="206" t="s">
        <v>307</v>
      </c>
      <c r="H594" s="207">
        <v>6.3179999999999996</v>
      </c>
      <c r="I594" s="208"/>
      <c r="J594" s="209">
        <f>ROUND(I594*H594,2)</f>
        <v>0</v>
      </c>
      <c r="K594" s="205" t="s">
        <v>21</v>
      </c>
      <c r="L594" s="62"/>
      <c r="M594" s="210" t="s">
        <v>21</v>
      </c>
      <c r="N594" s="211" t="s">
        <v>43</v>
      </c>
      <c r="O594" s="43"/>
      <c r="P594" s="212">
        <f>O594*H594</f>
        <v>0</v>
      </c>
      <c r="Q594" s="212">
        <v>0</v>
      </c>
      <c r="R594" s="212">
        <f>Q594*H594</f>
        <v>0</v>
      </c>
      <c r="S594" s="212">
        <v>0</v>
      </c>
      <c r="T594" s="213">
        <f>S594*H594</f>
        <v>0</v>
      </c>
      <c r="AR594" s="25" t="s">
        <v>153</v>
      </c>
      <c r="AT594" s="25" t="s">
        <v>149</v>
      </c>
      <c r="AU594" s="25" t="s">
        <v>172</v>
      </c>
      <c r="AY594" s="25" t="s">
        <v>146</v>
      </c>
      <c r="BE594" s="214">
        <f>IF(N594="základní",J594,0)</f>
        <v>0</v>
      </c>
      <c r="BF594" s="214">
        <f>IF(N594="snížená",J594,0)</f>
        <v>0</v>
      </c>
      <c r="BG594" s="214">
        <f>IF(N594="zákl. přenesená",J594,0)</f>
        <v>0</v>
      </c>
      <c r="BH594" s="214">
        <f>IF(N594="sníž. přenesená",J594,0)</f>
        <v>0</v>
      </c>
      <c r="BI594" s="214">
        <f>IF(N594="nulová",J594,0)</f>
        <v>0</v>
      </c>
      <c r="BJ594" s="25" t="s">
        <v>79</v>
      </c>
      <c r="BK594" s="214">
        <f>ROUND(I594*H594,2)</f>
        <v>0</v>
      </c>
      <c r="BL594" s="25" t="s">
        <v>153</v>
      </c>
      <c r="BM594" s="25" t="s">
        <v>1061</v>
      </c>
    </row>
    <row r="595" spans="2:65" s="12" customFormat="1" ht="13.5">
      <c r="B595" s="218"/>
      <c r="C595" s="219"/>
      <c r="D595" s="220" t="s">
        <v>160</v>
      </c>
      <c r="E595" s="221" t="s">
        <v>21</v>
      </c>
      <c r="F595" s="222" t="s">
        <v>302</v>
      </c>
      <c r="G595" s="219"/>
      <c r="H595" s="223" t="s">
        <v>21</v>
      </c>
      <c r="I595" s="224"/>
      <c r="J595" s="219"/>
      <c r="K595" s="219"/>
      <c r="L595" s="225"/>
      <c r="M595" s="226"/>
      <c r="N595" s="227"/>
      <c r="O595" s="227"/>
      <c r="P595" s="227"/>
      <c r="Q595" s="227"/>
      <c r="R595" s="227"/>
      <c r="S595" s="227"/>
      <c r="T595" s="228"/>
      <c r="AT595" s="229" t="s">
        <v>160</v>
      </c>
      <c r="AU595" s="229" t="s">
        <v>172</v>
      </c>
      <c r="AV595" s="12" t="s">
        <v>79</v>
      </c>
      <c r="AW595" s="12" t="s">
        <v>35</v>
      </c>
      <c r="AX595" s="12" t="s">
        <v>72</v>
      </c>
      <c r="AY595" s="229" t="s">
        <v>146</v>
      </c>
    </row>
    <row r="596" spans="2:65" s="13" customFormat="1" ht="13.5">
      <c r="B596" s="230"/>
      <c r="C596" s="231"/>
      <c r="D596" s="220" t="s">
        <v>160</v>
      </c>
      <c r="E596" s="232" t="s">
        <v>21</v>
      </c>
      <c r="F596" s="233" t="s">
        <v>1062</v>
      </c>
      <c r="G596" s="231"/>
      <c r="H596" s="234">
        <v>6.3179999999999996</v>
      </c>
      <c r="I596" s="235"/>
      <c r="J596" s="231"/>
      <c r="K596" s="231"/>
      <c r="L596" s="236"/>
      <c r="M596" s="237"/>
      <c r="N596" s="238"/>
      <c r="O596" s="238"/>
      <c r="P596" s="238"/>
      <c r="Q596" s="238"/>
      <c r="R596" s="238"/>
      <c r="S596" s="238"/>
      <c r="T596" s="239"/>
      <c r="AT596" s="240" t="s">
        <v>160</v>
      </c>
      <c r="AU596" s="240" t="s">
        <v>172</v>
      </c>
      <c r="AV596" s="13" t="s">
        <v>81</v>
      </c>
      <c r="AW596" s="13" t="s">
        <v>35</v>
      </c>
      <c r="AX596" s="13" t="s">
        <v>72</v>
      </c>
      <c r="AY596" s="240" t="s">
        <v>146</v>
      </c>
    </row>
    <row r="597" spans="2:65" s="14" customFormat="1" ht="13.5">
      <c r="B597" s="241"/>
      <c r="C597" s="242"/>
      <c r="D597" s="215" t="s">
        <v>160</v>
      </c>
      <c r="E597" s="243" t="s">
        <v>21</v>
      </c>
      <c r="F597" s="244" t="s">
        <v>171</v>
      </c>
      <c r="G597" s="242"/>
      <c r="H597" s="245">
        <v>6.3179999999999996</v>
      </c>
      <c r="I597" s="246"/>
      <c r="J597" s="242"/>
      <c r="K597" s="242"/>
      <c r="L597" s="247"/>
      <c r="M597" s="248"/>
      <c r="N597" s="249"/>
      <c r="O597" s="249"/>
      <c r="P597" s="249"/>
      <c r="Q597" s="249"/>
      <c r="R597" s="249"/>
      <c r="S597" s="249"/>
      <c r="T597" s="250"/>
      <c r="AT597" s="251" t="s">
        <v>160</v>
      </c>
      <c r="AU597" s="251" t="s">
        <v>172</v>
      </c>
      <c r="AV597" s="14" t="s">
        <v>153</v>
      </c>
      <c r="AW597" s="14" t="s">
        <v>35</v>
      </c>
      <c r="AX597" s="14" t="s">
        <v>79</v>
      </c>
      <c r="AY597" s="251" t="s">
        <v>146</v>
      </c>
    </row>
    <row r="598" spans="2:65" s="1" customFormat="1" ht="22.5" customHeight="1">
      <c r="B598" s="42"/>
      <c r="C598" s="203" t="s">
        <v>1063</v>
      </c>
      <c r="D598" s="203" t="s">
        <v>149</v>
      </c>
      <c r="E598" s="204" t="s">
        <v>1064</v>
      </c>
      <c r="F598" s="205" t="s">
        <v>1065</v>
      </c>
      <c r="G598" s="206" t="s">
        <v>1066</v>
      </c>
      <c r="H598" s="207">
        <v>2250</v>
      </c>
      <c r="I598" s="208"/>
      <c r="J598" s="209">
        <f>ROUND(I598*H598,2)</f>
        <v>0</v>
      </c>
      <c r="K598" s="205" t="s">
        <v>21</v>
      </c>
      <c r="L598" s="62"/>
      <c r="M598" s="210" t="s">
        <v>21</v>
      </c>
      <c r="N598" s="211" t="s">
        <v>43</v>
      </c>
      <c r="O598" s="43"/>
      <c r="P598" s="212">
        <f>O598*H598</f>
        <v>0</v>
      </c>
      <c r="Q598" s="212">
        <v>0</v>
      </c>
      <c r="R598" s="212">
        <f>Q598*H598</f>
        <v>0</v>
      </c>
      <c r="S598" s="212">
        <v>0</v>
      </c>
      <c r="T598" s="213">
        <f>S598*H598</f>
        <v>0</v>
      </c>
      <c r="AR598" s="25" t="s">
        <v>153</v>
      </c>
      <c r="AT598" s="25" t="s">
        <v>149</v>
      </c>
      <c r="AU598" s="25" t="s">
        <v>172</v>
      </c>
      <c r="AY598" s="25" t="s">
        <v>146</v>
      </c>
      <c r="BE598" s="214">
        <f>IF(N598="základní",J598,0)</f>
        <v>0</v>
      </c>
      <c r="BF598" s="214">
        <f>IF(N598="snížená",J598,0)</f>
        <v>0</v>
      </c>
      <c r="BG598" s="214">
        <f>IF(N598="zákl. přenesená",J598,0)</f>
        <v>0</v>
      </c>
      <c r="BH598" s="214">
        <f>IF(N598="sníž. přenesená",J598,0)</f>
        <v>0</v>
      </c>
      <c r="BI598" s="214">
        <f>IF(N598="nulová",J598,0)</f>
        <v>0</v>
      </c>
      <c r="BJ598" s="25" t="s">
        <v>79</v>
      </c>
      <c r="BK598" s="214">
        <f>ROUND(I598*H598,2)</f>
        <v>0</v>
      </c>
      <c r="BL598" s="25" t="s">
        <v>153</v>
      </c>
      <c r="BM598" s="25" t="s">
        <v>1067</v>
      </c>
    </row>
    <row r="599" spans="2:65" s="12" customFormat="1" ht="13.5">
      <c r="B599" s="218"/>
      <c r="C599" s="219"/>
      <c r="D599" s="220" t="s">
        <v>160</v>
      </c>
      <c r="E599" s="221" t="s">
        <v>21</v>
      </c>
      <c r="F599" s="222" t="s">
        <v>302</v>
      </c>
      <c r="G599" s="219"/>
      <c r="H599" s="223" t="s">
        <v>21</v>
      </c>
      <c r="I599" s="224"/>
      <c r="J599" s="219"/>
      <c r="K599" s="219"/>
      <c r="L599" s="225"/>
      <c r="M599" s="226"/>
      <c r="N599" s="227"/>
      <c r="O599" s="227"/>
      <c r="P599" s="227"/>
      <c r="Q599" s="227"/>
      <c r="R599" s="227"/>
      <c r="S599" s="227"/>
      <c r="T599" s="228"/>
      <c r="AT599" s="229" t="s">
        <v>160</v>
      </c>
      <c r="AU599" s="229" t="s">
        <v>172</v>
      </c>
      <c r="AV599" s="12" t="s">
        <v>79</v>
      </c>
      <c r="AW599" s="12" t="s">
        <v>35</v>
      </c>
      <c r="AX599" s="12" t="s">
        <v>72</v>
      </c>
      <c r="AY599" s="229" t="s">
        <v>146</v>
      </c>
    </row>
    <row r="600" spans="2:65" s="13" customFormat="1" ht="13.5">
      <c r="B600" s="230"/>
      <c r="C600" s="231"/>
      <c r="D600" s="220" t="s">
        <v>160</v>
      </c>
      <c r="E600" s="232" t="s">
        <v>21</v>
      </c>
      <c r="F600" s="233" t="s">
        <v>1068</v>
      </c>
      <c r="G600" s="231"/>
      <c r="H600" s="234">
        <v>150</v>
      </c>
      <c r="I600" s="235"/>
      <c r="J600" s="231"/>
      <c r="K600" s="231"/>
      <c r="L600" s="236"/>
      <c r="M600" s="237"/>
      <c r="N600" s="238"/>
      <c r="O600" s="238"/>
      <c r="P600" s="238"/>
      <c r="Q600" s="238"/>
      <c r="R600" s="238"/>
      <c r="S600" s="238"/>
      <c r="T600" s="239"/>
      <c r="AT600" s="240" t="s">
        <v>160</v>
      </c>
      <c r="AU600" s="240" t="s">
        <v>172</v>
      </c>
      <c r="AV600" s="13" t="s">
        <v>81</v>
      </c>
      <c r="AW600" s="13" t="s">
        <v>35</v>
      </c>
      <c r="AX600" s="13" t="s">
        <v>72</v>
      </c>
      <c r="AY600" s="240" t="s">
        <v>146</v>
      </c>
    </row>
    <row r="601" spans="2:65" s="12" customFormat="1" ht="27">
      <c r="B601" s="218"/>
      <c r="C601" s="219"/>
      <c r="D601" s="220" t="s">
        <v>160</v>
      </c>
      <c r="E601" s="221" t="s">
        <v>21</v>
      </c>
      <c r="F601" s="222" t="s">
        <v>1069</v>
      </c>
      <c r="G601" s="219"/>
      <c r="H601" s="223" t="s">
        <v>21</v>
      </c>
      <c r="I601" s="224"/>
      <c r="J601" s="219"/>
      <c r="K601" s="219"/>
      <c r="L601" s="225"/>
      <c r="M601" s="226"/>
      <c r="N601" s="227"/>
      <c r="O601" s="227"/>
      <c r="P601" s="227"/>
      <c r="Q601" s="227"/>
      <c r="R601" s="227"/>
      <c r="S601" s="227"/>
      <c r="T601" s="228"/>
      <c r="AT601" s="229" t="s">
        <v>160</v>
      </c>
      <c r="AU601" s="229" t="s">
        <v>172</v>
      </c>
      <c r="AV601" s="12" t="s">
        <v>79</v>
      </c>
      <c r="AW601" s="12" t="s">
        <v>35</v>
      </c>
      <c r="AX601" s="12" t="s">
        <v>72</v>
      </c>
      <c r="AY601" s="229" t="s">
        <v>146</v>
      </c>
    </row>
    <row r="602" spans="2:65" s="12" customFormat="1" ht="13.5">
      <c r="B602" s="218"/>
      <c r="C602" s="219"/>
      <c r="D602" s="220" t="s">
        <v>160</v>
      </c>
      <c r="E602" s="221" t="s">
        <v>21</v>
      </c>
      <c r="F602" s="222" t="s">
        <v>1070</v>
      </c>
      <c r="G602" s="219"/>
      <c r="H602" s="223" t="s">
        <v>21</v>
      </c>
      <c r="I602" s="224"/>
      <c r="J602" s="219"/>
      <c r="K602" s="219"/>
      <c r="L602" s="225"/>
      <c r="M602" s="226"/>
      <c r="N602" s="227"/>
      <c r="O602" s="227"/>
      <c r="P602" s="227"/>
      <c r="Q602" s="227"/>
      <c r="R602" s="227"/>
      <c r="S602" s="227"/>
      <c r="T602" s="228"/>
      <c r="AT602" s="229" t="s">
        <v>160</v>
      </c>
      <c r="AU602" s="229" t="s">
        <v>172</v>
      </c>
      <c r="AV602" s="12" t="s">
        <v>79</v>
      </c>
      <c r="AW602" s="12" t="s">
        <v>35</v>
      </c>
      <c r="AX602" s="12" t="s">
        <v>72</v>
      </c>
      <c r="AY602" s="229" t="s">
        <v>146</v>
      </c>
    </row>
    <row r="603" spans="2:65" s="13" customFormat="1" ht="13.5">
      <c r="B603" s="230"/>
      <c r="C603" s="231"/>
      <c r="D603" s="220" t="s">
        <v>160</v>
      </c>
      <c r="E603" s="232" t="s">
        <v>21</v>
      </c>
      <c r="F603" s="233" t="s">
        <v>1071</v>
      </c>
      <c r="G603" s="231"/>
      <c r="H603" s="234">
        <v>50</v>
      </c>
      <c r="I603" s="235"/>
      <c r="J603" s="231"/>
      <c r="K603" s="231"/>
      <c r="L603" s="236"/>
      <c r="M603" s="237"/>
      <c r="N603" s="238"/>
      <c r="O603" s="238"/>
      <c r="P603" s="238"/>
      <c r="Q603" s="238"/>
      <c r="R603" s="238"/>
      <c r="S603" s="238"/>
      <c r="T603" s="239"/>
      <c r="AT603" s="240" t="s">
        <v>160</v>
      </c>
      <c r="AU603" s="240" t="s">
        <v>172</v>
      </c>
      <c r="AV603" s="13" t="s">
        <v>81</v>
      </c>
      <c r="AW603" s="13" t="s">
        <v>35</v>
      </c>
      <c r="AX603" s="13" t="s">
        <v>72</v>
      </c>
      <c r="AY603" s="240" t="s">
        <v>146</v>
      </c>
    </row>
    <row r="604" spans="2:65" s="12" customFormat="1" ht="27">
      <c r="B604" s="218"/>
      <c r="C604" s="219"/>
      <c r="D604" s="220" t="s">
        <v>160</v>
      </c>
      <c r="E604" s="221" t="s">
        <v>21</v>
      </c>
      <c r="F604" s="222" t="s">
        <v>1072</v>
      </c>
      <c r="G604" s="219"/>
      <c r="H604" s="223" t="s">
        <v>21</v>
      </c>
      <c r="I604" s="224"/>
      <c r="J604" s="219"/>
      <c r="K604" s="219"/>
      <c r="L604" s="225"/>
      <c r="M604" s="226"/>
      <c r="N604" s="227"/>
      <c r="O604" s="227"/>
      <c r="P604" s="227"/>
      <c r="Q604" s="227"/>
      <c r="R604" s="227"/>
      <c r="S604" s="227"/>
      <c r="T604" s="228"/>
      <c r="AT604" s="229" t="s">
        <v>160</v>
      </c>
      <c r="AU604" s="229" t="s">
        <v>172</v>
      </c>
      <c r="AV604" s="12" t="s">
        <v>79</v>
      </c>
      <c r="AW604" s="12" t="s">
        <v>35</v>
      </c>
      <c r="AX604" s="12" t="s">
        <v>72</v>
      </c>
      <c r="AY604" s="229" t="s">
        <v>146</v>
      </c>
    </row>
    <row r="605" spans="2:65" s="12" customFormat="1" ht="13.5">
      <c r="B605" s="218"/>
      <c r="C605" s="219"/>
      <c r="D605" s="220" t="s">
        <v>160</v>
      </c>
      <c r="E605" s="221" t="s">
        <v>21</v>
      </c>
      <c r="F605" s="222" t="s">
        <v>1073</v>
      </c>
      <c r="G605" s="219"/>
      <c r="H605" s="223" t="s">
        <v>21</v>
      </c>
      <c r="I605" s="224"/>
      <c r="J605" s="219"/>
      <c r="K605" s="219"/>
      <c r="L605" s="225"/>
      <c r="M605" s="226"/>
      <c r="N605" s="227"/>
      <c r="O605" s="227"/>
      <c r="P605" s="227"/>
      <c r="Q605" s="227"/>
      <c r="R605" s="227"/>
      <c r="S605" s="227"/>
      <c r="T605" s="228"/>
      <c r="AT605" s="229" t="s">
        <v>160</v>
      </c>
      <c r="AU605" s="229" t="s">
        <v>172</v>
      </c>
      <c r="AV605" s="12" t="s">
        <v>79</v>
      </c>
      <c r="AW605" s="12" t="s">
        <v>35</v>
      </c>
      <c r="AX605" s="12" t="s">
        <v>72</v>
      </c>
      <c r="AY605" s="229" t="s">
        <v>146</v>
      </c>
    </row>
    <row r="606" spans="2:65" s="12" customFormat="1" ht="13.5">
      <c r="B606" s="218"/>
      <c r="C606" s="219"/>
      <c r="D606" s="220" t="s">
        <v>160</v>
      </c>
      <c r="E606" s="221" t="s">
        <v>21</v>
      </c>
      <c r="F606" s="222" t="s">
        <v>1074</v>
      </c>
      <c r="G606" s="219"/>
      <c r="H606" s="223" t="s">
        <v>21</v>
      </c>
      <c r="I606" s="224"/>
      <c r="J606" s="219"/>
      <c r="K606" s="219"/>
      <c r="L606" s="225"/>
      <c r="M606" s="226"/>
      <c r="N606" s="227"/>
      <c r="O606" s="227"/>
      <c r="P606" s="227"/>
      <c r="Q606" s="227"/>
      <c r="R606" s="227"/>
      <c r="S606" s="227"/>
      <c r="T606" s="228"/>
      <c r="AT606" s="229" t="s">
        <v>160</v>
      </c>
      <c r="AU606" s="229" t="s">
        <v>172</v>
      </c>
      <c r="AV606" s="12" t="s">
        <v>79</v>
      </c>
      <c r="AW606" s="12" t="s">
        <v>35</v>
      </c>
      <c r="AX606" s="12" t="s">
        <v>72</v>
      </c>
      <c r="AY606" s="229" t="s">
        <v>146</v>
      </c>
    </row>
    <row r="607" spans="2:65" s="12" customFormat="1" ht="13.5">
      <c r="B607" s="218"/>
      <c r="C607" s="219"/>
      <c r="D607" s="220" t="s">
        <v>160</v>
      </c>
      <c r="E607" s="221" t="s">
        <v>21</v>
      </c>
      <c r="F607" s="222" t="s">
        <v>1075</v>
      </c>
      <c r="G607" s="219"/>
      <c r="H607" s="223" t="s">
        <v>21</v>
      </c>
      <c r="I607" s="224"/>
      <c r="J607" s="219"/>
      <c r="K607" s="219"/>
      <c r="L607" s="225"/>
      <c r="M607" s="226"/>
      <c r="N607" s="227"/>
      <c r="O607" s="227"/>
      <c r="P607" s="227"/>
      <c r="Q607" s="227"/>
      <c r="R607" s="227"/>
      <c r="S607" s="227"/>
      <c r="T607" s="228"/>
      <c r="AT607" s="229" t="s">
        <v>160</v>
      </c>
      <c r="AU607" s="229" t="s">
        <v>172</v>
      </c>
      <c r="AV607" s="12" t="s">
        <v>79</v>
      </c>
      <c r="AW607" s="12" t="s">
        <v>35</v>
      </c>
      <c r="AX607" s="12" t="s">
        <v>72</v>
      </c>
      <c r="AY607" s="229" t="s">
        <v>146</v>
      </c>
    </row>
    <row r="608" spans="2:65" s="13" customFormat="1" ht="13.5">
      <c r="B608" s="230"/>
      <c r="C608" s="231"/>
      <c r="D608" s="220" t="s">
        <v>160</v>
      </c>
      <c r="E608" s="232" t="s">
        <v>21</v>
      </c>
      <c r="F608" s="233" t="s">
        <v>1076</v>
      </c>
      <c r="G608" s="231"/>
      <c r="H608" s="234">
        <v>50</v>
      </c>
      <c r="I608" s="235"/>
      <c r="J608" s="231"/>
      <c r="K608" s="231"/>
      <c r="L608" s="236"/>
      <c r="M608" s="237"/>
      <c r="N608" s="238"/>
      <c r="O608" s="238"/>
      <c r="P608" s="238"/>
      <c r="Q608" s="238"/>
      <c r="R608" s="238"/>
      <c r="S608" s="238"/>
      <c r="T608" s="239"/>
      <c r="AT608" s="240" t="s">
        <v>160</v>
      </c>
      <c r="AU608" s="240" t="s">
        <v>172</v>
      </c>
      <c r="AV608" s="13" t="s">
        <v>81</v>
      </c>
      <c r="AW608" s="13" t="s">
        <v>35</v>
      </c>
      <c r="AX608" s="13" t="s">
        <v>72</v>
      </c>
      <c r="AY608" s="240" t="s">
        <v>146</v>
      </c>
    </row>
    <row r="609" spans="2:65" s="12" customFormat="1" ht="27">
      <c r="B609" s="218"/>
      <c r="C609" s="219"/>
      <c r="D609" s="220" t="s">
        <v>160</v>
      </c>
      <c r="E609" s="221" t="s">
        <v>21</v>
      </c>
      <c r="F609" s="222" t="s">
        <v>1077</v>
      </c>
      <c r="G609" s="219"/>
      <c r="H609" s="223" t="s">
        <v>21</v>
      </c>
      <c r="I609" s="224"/>
      <c r="J609" s="219"/>
      <c r="K609" s="219"/>
      <c r="L609" s="225"/>
      <c r="M609" s="226"/>
      <c r="N609" s="227"/>
      <c r="O609" s="227"/>
      <c r="P609" s="227"/>
      <c r="Q609" s="227"/>
      <c r="R609" s="227"/>
      <c r="S609" s="227"/>
      <c r="T609" s="228"/>
      <c r="AT609" s="229" t="s">
        <v>160</v>
      </c>
      <c r="AU609" s="229" t="s">
        <v>172</v>
      </c>
      <c r="AV609" s="12" t="s">
        <v>79</v>
      </c>
      <c r="AW609" s="12" t="s">
        <v>35</v>
      </c>
      <c r="AX609" s="12" t="s">
        <v>72</v>
      </c>
      <c r="AY609" s="229" t="s">
        <v>146</v>
      </c>
    </row>
    <row r="610" spans="2:65" s="12" customFormat="1" ht="13.5">
      <c r="B610" s="218"/>
      <c r="C610" s="219"/>
      <c r="D610" s="220" t="s">
        <v>160</v>
      </c>
      <c r="E610" s="221" t="s">
        <v>21</v>
      </c>
      <c r="F610" s="222" t="s">
        <v>1075</v>
      </c>
      <c r="G610" s="219"/>
      <c r="H610" s="223" t="s">
        <v>21</v>
      </c>
      <c r="I610" s="224"/>
      <c r="J610" s="219"/>
      <c r="K610" s="219"/>
      <c r="L610" s="225"/>
      <c r="M610" s="226"/>
      <c r="N610" s="227"/>
      <c r="O610" s="227"/>
      <c r="P610" s="227"/>
      <c r="Q610" s="227"/>
      <c r="R610" s="227"/>
      <c r="S610" s="227"/>
      <c r="T610" s="228"/>
      <c r="AT610" s="229" t="s">
        <v>160</v>
      </c>
      <c r="AU610" s="229" t="s">
        <v>172</v>
      </c>
      <c r="AV610" s="12" t="s">
        <v>79</v>
      </c>
      <c r="AW610" s="12" t="s">
        <v>35</v>
      </c>
      <c r="AX610" s="12" t="s">
        <v>72</v>
      </c>
      <c r="AY610" s="229" t="s">
        <v>146</v>
      </c>
    </row>
    <row r="611" spans="2:65" s="13" customFormat="1" ht="27">
      <c r="B611" s="230"/>
      <c r="C611" s="231"/>
      <c r="D611" s="220" t="s">
        <v>160</v>
      </c>
      <c r="E611" s="232" t="s">
        <v>21</v>
      </c>
      <c r="F611" s="233" t="s">
        <v>1078</v>
      </c>
      <c r="G611" s="231"/>
      <c r="H611" s="234">
        <v>750</v>
      </c>
      <c r="I611" s="235"/>
      <c r="J611" s="231"/>
      <c r="K611" s="231"/>
      <c r="L611" s="236"/>
      <c r="M611" s="237"/>
      <c r="N611" s="238"/>
      <c r="O611" s="238"/>
      <c r="P611" s="238"/>
      <c r="Q611" s="238"/>
      <c r="R611" s="238"/>
      <c r="S611" s="238"/>
      <c r="T611" s="239"/>
      <c r="AT611" s="240" t="s">
        <v>160</v>
      </c>
      <c r="AU611" s="240" t="s">
        <v>172</v>
      </c>
      <c r="AV611" s="13" t="s">
        <v>81</v>
      </c>
      <c r="AW611" s="13" t="s">
        <v>35</v>
      </c>
      <c r="AX611" s="13" t="s">
        <v>72</v>
      </c>
      <c r="AY611" s="240" t="s">
        <v>146</v>
      </c>
    </row>
    <row r="612" spans="2:65" s="12" customFormat="1" ht="13.5">
      <c r="B612" s="218"/>
      <c r="C612" s="219"/>
      <c r="D612" s="220" t="s">
        <v>160</v>
      </c>
      <c r="E612" s="221" t="s">
        <v>21</v>
      </c>
      <c r="F612" s="222" t="s">
        <v>1079</v>
      </c>
      <c r="G612" s="219"/>
      <c r="H612" s="223" t="s">
        <v>21</v>
      </c>
      <c r="I612" s="224"/>
      <c r="J612" s="219"/>
      <c r="K612" s="219"/>
      <c r="L612" s="225"/>
      <c r="M612" s="226"/>
      <c r="N612" s="227"/>
      <c r="O612" s="227"/>
      <c r="P612" s="227"/>
      <c r="Q612" s="227"/>
      <c r="R612" s="227"/>
      <c r="S612" s="227"/>
      <c r="T612" s="228"/>
      <c r="AT612" s="229" t="s">
        <v>160</v>
      </c>
      <c r="AU612" s="229" t="s">
        <v>172</v>
      </c>
      <c r="AV612" s="12" t="s">
        <v>79</v>
      </c>
      <c r="AW612" s="12" t="s">
        <v>35</v>
      </c>
      <c r="AX612" s="12" t="s">
        <v>72</v>
      </c>
      <c r="AY612" s="229" t="s">
        <v>146</v>
      </c>
    </row>
    <row r="613" spans="2:65" s="12" customFormat="1" ht="13.5">
      <c r="B613" s="218"/>
      <c r="C613" s="219"/>
      <c r="D613" s="220" t="s">
        <v>160</v>
      </c>
      <c r="E613" s="221" t="s">
        <v>21</v>
      </c>
      <c r="F613" s="222" t="s">
        <v>1080</v>
      </c>
      <c r="G613" s="219"/>
      <c r="H613" s="223" t="s">
        <v>21</v>
      </c>
      <c r="I613" s="224"/>
      <c r="J613" s="219"/>
      <c r="K613" s="219"/>
      <c r="L613" s="225"/>
      <c r="M613" s="226"/>
      <c r="N613" s="227"/>
      <c r="O613" s="227"/>
      <c r="P613" s="227"/>
      <c r="Q613" s="227"/>
      <c r="R613" s="227"/>
      <c r="S613" s="227"/>
      <c r="T613" s="228"/>
      <c r="AT613" s="229" t="s">
        <v>160</v>
      </c>
      <c r="AU613" s="229" t="s">
        <v>172</v>
      </c>
      <c r="AV613" s="12" t="s">
        <v>79</v>
      </c>
      <c r="AW613" s="12" t="s">
        <v>35</v>
      </c>
      <c r="AX613" s="12" t="s">
        <v>72</v>
      </c>
      <c r="AY613" s="229" t="s">
        <v>146</v>
      </c>
    </row>
    <row r="614" spans="2:65" s="12" customFormat="1" ht="13.5">
      <c r="B614" s="218"/>
      <c r="C614" s="219"/>
      <c r="D614" s="220" t="s">
        <v>160</v>
      </c>
      <c r="E614" s="221" t="s">
        <v>21</v>
      </c>
      <c r="F614" s="222" t="s">
        <v>1081</v>
      </c>
      <c r="G614" s="219"/>
      <c r="H614" s="223" t="s">
        <v>21</v>
      </c>
      <c r="I614" s="224"/>
      <c r="J614" s="219"/>
      <c r="K614" s="219"/>
      <c r="L614" s="225"/>
      <c r="M614" s="226"/>
      <c r="N614" s="227"/>
      <c r="O614" s="227"/>
      <c r="P614" s="227"/>
      <c r="Q614" s="227"/>
      <c r="R614" s="227"/>
      <c r="S614" s="227"/>
      <c r="T614" s="228"/>
      <c r="AT614" s="229" t="s">
        <v>160</v>
      </c>
      <c r="AU614" s="229" t="s">
        <v>172</v>
      </c>
      <c r="AV614" s="12" t="s">
        <v>79</v>
      </c>
      <c r="AW614" s="12" t="s">
        <v>35</v>
      </c>
      <c r="AX614" s="12" t="s">
        <v>72</v>
      </c>
      <c r="AY614" s="229" t="s">
        <v>146</v>
      </c>
    </row>
    <row r="615" spans="2:65" s="12" customFormat="1" ht="27">
      <c r="B615" s="218"/>
      <c r="C615" s="219"/>
      <c r="D615" s="220" t="s">
        <v>160</v>
      </c>
      <c r="E615" s="221" t="s">
        <v>21</v>
      </c>
      <c r="F615" s="222" t="s">
        <v>1082</v>
      </c>
      <c r="G615" s="219"/>
      <c r="H615" s="223" t="s">
        <v>21</v>
      </c>
      <c r="I615" s="224"/>
      <c r="J615" s="219"/>
      <c r="K615" s="219"/>
      <c r="L615" s="225"/>
      <c r="M615" s="226"/>
      <c r="N615" s="227"/>
      <c r="O615" s="227"/>
      <c r="P615" s="227"/>
      <c r="Q615" s="227"/>
      <c r="R615" s="227"/>
      <c r="S615" s="227"/>
      <c r="T615" s="228"/>
      <c r="AT615" s="229" t="s">
        <v>160</v>
      </c>
      <c r="AU615" s="229" t="s">
        <v>172</v>
      </c>
      <c r="AV615" s="12" t="s">
        <v>79</v>
      </c>
      <c r="AW615" s="12" t="s">
        <v>35</v>
      </c>
      <c r="AX615" s="12" t="s">
        <v>72</v>
      </c>
      <c r="AY615" s="229" t="s">
        <v>146</v>
      </c>
    </row>
    <row r="616" spans="2:65" s="12" customFormat="1" ht="13.5">
      <c r="B616" s="218"/>
      <c r="C616" s="219"/>
      <c r="D616" s="220" t="s">
        <v>160</v>
      </c>
      <c r="E616" s="221" t="s">
        <v>21</v>
      </c>
      <c r="F616" s="222" t="s">
        <v>1083</v>
      </c>
      <c r="G616" s="219"/>
      <c r="H616" s="223" t="s">
        <v>21</v>
      </c>
      <c r="I616" s="224"/>
      <c r="J616" s="219"/>
      <c r="K616" s="219"/>
      <c r="L616" s="225"/>
      <c r="M616" s="226"/>
      <c r="N616" s="227"/>
      <c r="O616" s="227"/>
      <c r="P616" s="227"/>
      <c r="Q616" s="227"/>
      <c r="R616" s="227"/>
      <c r="S616" s="227"/>
      <c r="T616" s="228"/>
      <c r="AT616" s="229" t="s">
        <v>160</v>
      </c>
      <c r="AU616" s="229" t="s">
        <v>172</v>
      </c>
      <c r="AV616" s="12" t="s">
        <v>79</v>
      </c>
      <c r="AW616" s="12" t="s">
        <v>35</v>
      </c>
      <c r="AX616" s="12" t="s">
        <v>72</v>
      </c>
      <c r="AY616" s="229" t="s">
        <v>146</v>
      </c>
    </row>
    <row r="617" spans="2:65" s="12" customFormat="1" ht="13.5">
      <c r="B617" s="218"/>
      <c r="C617" s="219"/>
      <c r="D617" s="220" t="s">
        <v>160</v>
      </c>
      <c r="E617" s="221" t="s">
        <v>21</v>
      </c>
      <c r="F617" s="222" t="s">
        <v>1084</v>
      </c>
      <c r="G617" s="219"/>
      <c r="H617" s="223" t="s">
        <v>21</v>
      </c>
      <c r="I617" s="224"/>
      <c r="J617" s="219"/>
      <c r="K617" s="219"/>
      <c r="L617" s="225"/>
      <c r="M617" s="226"/>
      <c r="N617" s="227"/>
      <c r="O617" s="227"/>
      <c r="P617" s="227"/>
      <c r="Q617" s="227"/>
      <c r="R617" s="227"/>
      <c r="S617" s="227"/>
      <c r="T617" s="228"/>
      <c r="AT617" s="229" t="s">
        <v>160</v>
      </c>
      <c r="AU617" s="229" t="s">
        <v>172</v>
      </c>
      <c r="AV617" s="12" t="s">
        <v>79</v>
      </c>
      <c r="AW617" s="12" t="s">
        <v>35</v>
      </c>
      <c r="AX617" s="12" t="s">
        <v>72</v>
      </c>
      <c r="AY617" s="229" t="s">
        <v>146</v>
      </c>
    </row>
    <row r="618" spans="2:65" s="12" customFormat="1" ht="27">
      <c r="B618" s="218"/>
      <c r="C618" s="219"/>
      <c r="D618" s="220" t="s">
        <v>160</v>
      </c>
      <c r="E618" s="221" t="s">
        <v>21</v>
      </c>
      <c r="F618" s="222" t="s">
        <v>1085</v>
      </c>
      <c r="G618" s="219"/>
      <c r="H618" s="223" t="s">
        <v>21</v>
      </c>
      <c r="I618" s="224"/>
      <c r="J618" s="219"/>
      <c r="K618" s="219"/>
      <c r="L618" s="225"/>
      <c r="M618" s="226"/>
      <c r="N618" s="227"/>
      <c r="O618" s="227"/>
      <c r="P618" s="227"/>
      <c r="Q618" s="227"/>
      <c r="R618" s="227"/>
      <c r="S618" s="227"/>
      <c r="T618" s="228"/>
      <c r="AT618" s="229" t="s">
        <v>160</v>
      </c>
      <c r="AU618" s="229" t="s">
        <v>172</v>
      </c>
      <c r="AV618" s="12" t="s">
        <v>79</v>
      </c>
      <c r="AW618" s="12" t="s">
        <v>35</v>
      </c>
      <c r="AX618" s="12" t="s">
        <v>72</v>
      </c>
      <c r="AY618" s="229" t="s">
        <v>146</v>
      </c>
    </row>
    <row r="619" spans="2:65" s="12" customFormat="1" ht="13.5">
      <c r="B619" s="218"/>
      <c r="C619" s="219"/>
      <c r="D619" s="220" t="s">
        <v>160</v>
      </c>
      <c r="E619" s="221" t="s">
        <v>21</v>
      </c>
      <c r="F619" s="222" t="s">
        <v>1086</v>
      </c>
      <c r="G619" s="219"/>
      <c r="H619" s="223" t="s">
        <v>21</v>
      </c>
      <c r="I619" s="224"/>
      <c r="J619" s="219"/>
      <c r="K619" s="219"/>
      <c r="L619" s="225"/>
      <c r="M619" s="226"/>
      <c r="N619" s="227"/>
      <c r="O619" s="227"/>
      <c r="P619" s="227"/>
      <c r="Q619" s="227"/>
      <c r="R619" s="227"/>
      <c r="S619" s="227"/>
      <c r="T619" s="228"/>
      <c r="AT619" s="229" t="s">
        <v>160</v>
      </c>
      <c r="AU619" s="229" t="s">
        <v>172</v>
      </c>
      <c r="AV619" s="12" t="s">
        <v>79</v>
      </c>
      <c r="AW619" s="12" t="s">
        <v>35</v>
      </c>
      <c r="AX619" s="12" t="s">
        <v>72</v>
      </c>
      <c r="AY619" s="229" t="s">
        <v>146</v>
      </c>
    </row>
    <row r="620" spans="2:65" s="12" customFormat="1" ht="13.5">
      <c r="B620" s="218"/>
      <c r="C620" s="219"/>
      <c r="D620" s="220" t="s">
        <v>160</v>
      </c>
      <c r="E620" s="221" t="s">
        <v>21</v>
      </c>
      <c r="F620" s="222" t="s">
        <v>1087</v>
      </c>
      <c r="G620" s="219"/>
      <c r="H620" s="223" t="s">
        <v>21</v>
      </c>
      <c r="I620" s="224"/>
      <c r="J620" s="219"/>
      <c r="K620" s="219"/>
      <c r="L620" s="225"/>
      <c r="M620" s="226"/>
      <c r="N620" s="227"/>
      <c r="O620" s="227"/>
      <c r="P620" s="227"/>
      <c r="Q620" s="227"/>
      <c r="R620" s="227"/>
      <c r="S620" s="227"/>
      <c r="T620" s="228"/>
      <c r="AT620" s="229" t="s">
        <v>160</v>
      </c>
      <c r="AU620" s="229" t="s">
        <v>172</v>
      </c>
      <c r="AV620" s="12" t="s">
        <v>79</v>
      </c>
      <c r="AW620" s="12" t="s">
        <v>35</v>
      </c>
      <c r="AX620" s="12" t="s">
        <v>72</v>
      </c>
      <c r="AY620" s="229" t="s">
        <v>146</v>
      </c>
    </row>
    <row r="621" spans="2:65" s="13" customFormat="1" ht="13.5">
      <c r="B621" s="230"/>
      <c r="C621" s="231"/>
      <c r="D621" s="220" t="s">
        <v>160</v>
      </c>
      <c r="E621" s="232" t="s">
        <v>21</v>
      </c>
      <c r="F621" s="233" t="s">
        <v>1088</v>
      </c>
      <c r="G621" s="231"/>
      <c r="H621" s="234">
        <v>1250</v>
      </c>
      <c r="I621" s="235"/>
      <c r="J621" s="231"/>
      <c r="K621" s="231"/>
      <c r="L621" s="236"/>
      <c r="M621" s="237"/>
      <c r="N621" s="238"/>
      <c r="O621" s="238"/>
      <c r="P621" s="238"/>
      <c r="Q621" s="238"/>
      <c r="R621" s="238"/>
      <c r="S621" s="238"/>
      <c r="T621" s="239"/>
      <c r="AT621" s="240" t="s">
        <v>160</v>
      </c>
      <c r="AU621" s="240" t="s">
        <v>172</v>
      </c>
      <c r="AV621" s="13" t="s">
        <v>81</v>
      </c>
      <c r="AW621" s="13" t="s">
        <v>35</v>
      </c>
      <c r="AX621" s="13" t="s">
        <v>72</v>
      </c>
      <c r="AY621" s="240" t="s">
        <v>146</v>
      </c>
    </row>
    <row r="622" spans="2:65" s="14" customFormat="1" ht="13.5">
      <c r="B622" s="241"/>
      <c r="C622" s="242"/>
      <c r="D622" s="220" t="s">
        <v>160</v>
      </c>
      <c r="E622" s="280" t="s">
        <v>21</v>
      </c>
      <c r="F622" s="281" t="s">
        <v>171</v>
      </c>
      <c r="G622" s="242"/>
      <c r="H622" s="282">
        <v>2250</v>
      </c>
      <c r="I622" s="246"/>
      <c r="J622" s="242"/>
      <c r="K622" s="242"/>
      <c r="L622" s="247"/>
      <c r="M622" s="248"/>
      <c r="N622" s="249"/>
      <c r="O622" s="249"/>
      <c r="P622" s="249"/>
      <c r="Q622" s="249"/>
      <c r="R622" s="249"/>
      <c r="S622" s="249"/>
      <c r="T622" s="250"/>
      <c r="AT622" s="251" t="s">
        <v>160</v>
      </c>
      <c r="AU622" s="251" t="s">
        <v>172</v>
      </c>
      <c r="AV622" s="14" t="s">
        <v>153</v>
      </c>
      <c r="AW622" s="14" t="s">
        <v>35</v>
      </c>
      <c r="AX622" s="14" t="s">
        <v>79</v>
      </c>
      <c r="AY622" s="251" t="s">
        <v>146</v>
      </c>
    </row>
    <row r="623" spans="2:65" s="11" customFormat="1" ht="29.85" customHeight="1">
      <c r="B623" s="186"/>
      <c r="C623" s="187"/>
      <c r="D623" s="200" t="s">
        <v>71</v>
      </c>
      <c r="E623" s="201" t="s">
        <v>1089</v>
      </c>
      <c r="F623" s="201" t="s">
        <v>1090</v>
      </c>
      <c r="G623" s="187"/>
      <c r="H623" s="187"/>
      <c r="I623" s="190"/>
      <c r="J623" s="202">
        <f>BK623</f>
        <v>0</v>
      </c>
      <c r="K623" s="187"/>
      <c r="L623" s="192"/>
      <c r="M623" s="193"/>
      <c r="N623" s="194"/>
      <c r="O623" s="194"/>
      <c r="P623" s="195">
        <f>SUM(P624:P634)</f>
        <v>0</v>
      </c>
      <c r="Q623" s="194"/>
      <c r="R623" s="195">
        <f>SUM(R624:R634)</f>
        <v>0</v>
      </c>
      <c r="S623" s="194"/>
      <c r="T623" s="196">
        <f>SUM(T624:T634)</f>
        <v>0</v>
      </c>
      <c r="AR623" s="197" t="s">
        <v>79</v>
      </c>
      <c r="AT623" s="198" t="s">
        <v>71</v>
      </c>
      <c r="AU623" s="198" t="s">
        <v>79</v>
      </c>
      <c r="AY623" s="197" t="s">
        <v>146</v>
      </c>
      <c r="BK623" s="199">
        <f>SUM(BK624:BK634)</f>
        <v>0</v>
      </c>
    </row>
    <row r="624" spans="2:65" s="1" customFormat="1" ht="31.5" customHeight="1">
      <c r="B624" s="42"/>
      <c r="C624" s="203" t="s">
        <v>1091</v>
      </c>
      <c r="D624" s="203" t="s">
        <v>149</v>
      </c>
      <c r="E624" s="204" t="s">
        <v>1092</v>
      </c>
      <c r="F624" s="205" t="s">
        <v>1093</v>
      </c>
      <c r="G624" s="206" t="s">
        <v>355</v>
      </c>
      <c r="H624" s="207">
        <v>858.21500000000003</v>
      </c>
      <c r="I624" s="208"/>
      <c r="J624" s="209">
        <f t="shared" ref="J624:J629" si="0">ROUND(I624*H624,2)</f>
        <v>0</v>
      </c>
      <c r="K624" s="205" t="s">
        <v>308</v>
      </c>
      <c r="L624" s="62"/>
      <c r="M624" s="210" t="s">
        <v>21</v>
      </c>
      <c r="N624" s="211" t="s">
        <v>43</v>
      </c>
      <c r="O624" s="43"/>
      <c r="P624" s="212">
        <f t="shared" ref="P624:P629" si="1">O624*H624</f>
        <v>0</v>
      </c>
      <c r="Q624" s="212">
        <v>0</v>
      </c>
      <c r="R624" s="212">
        <f t="shared" ref="R624:R629" si="2">Q624*H624</f>
        <v>0</v>
      </c>
      <c r="S624" s="212">
        <v>0</v>
      </c>
      <c r="T624" s="213">
        <f t="shared" ref="T624:T629" si="3">S624*H624</f>
        <v>0</v>
      </c>
      <c r="AR624" s="25" t="s">
        <v>153</v>
      </c>
      <c r="AT624" s="25" t="s">
        <v>149</v>
      </c>
      <c r="AU624" s="25" t="s">
        <v>81</v>
      </c>
      <c r="AY624" s="25" t="s">
        <v>146</v>
      </c>
      <c r="BE624" s="214">
        <f t="shared" ref="BE624:BE629" si="4">IF(N624="základní",J624,0)</f>
        <v>0</v>
      </c>
      <c r="BF624" s="214">
        <f t="shared" ref="BF624:BF629" si="5">IF(N624="snížená",J624,0)</f>
        <v>0</v>
      </c>
      <c r="BG624" s="214">
        <f t="shared" ref="BG624:BG629" si="6">IF(N624="zákl. přenesená",J624,0)</f>
        <v>0</v>
      </c>
      <c r="BH624" s="214">
        <f t="shared" ref="BH624:BH629" si="7">IF(N624="sníž. přenesená",J624,0)</f>
        <v>0</v>
      </c>
      <c r="BI624" s="214">
        <f t="shared" ref="BI624:BI629" si="8">IF(N624="nulová",J624,0)</f>
        <v>0</v>
      </c>
      <c r="BJ624" s="25" t="s">
        <v>79</v>
      </c>
      <c r="BK624" s="214">
        <f t="shared" ref="BK624:BK629" si="9">ROUND(I624*H624,2)</f>
        <v>0</v>
      </c>
      <c r="BL624" s="25" t="s">
        <v>153</v>
      </c>
      <c r="BM624" s="25" t="s">
        <v>1094</v>
      </c>
    </row>
    <row r="625" spans="2:65" s="1" customFormat="1" ht="22.5" customHeight="1">
      <c r="B625" s="42"/>
      <c r="C625" s="203" t="s">
        <v>1095</v>
      </c>
      <c r="D625" s="203" t="s">
        <v>149</v>
      </c>
      <c r="E625" s="204" t="s">
        <v>1096</v>
      </c>
      <c r="F625" s="205" t="s">
        <v>1097</v>
      </c>
      <c r="G625" s="206" t="s">
        <v>324</v>
      </c>
      <c r="H625" s="207">
        <v>38</v>
      </c>
      <c r="I625" s="208"/>
      <c r="J625" s="209">
        <f t="shared" si="0"/>
        <v>0</v>
      </c>
      <c r="K625" s="205" t="s">
        <v>308</v>
      </c>
      <c r="L625" s="62"/>
      <c r="M625" s="210" t="s">
        <v>21</v>
      </c>
      <c r="N625" s="211" t="s">
        <v>43</v>
      </c>
      <c r="O625" s="43"/>
      <c r="P625" s="212">
        <f t="shared" si="1"/>
        <v>0</v>
      </c>
      <c r="Q625" s="212">
        <v>0</v>
      </c>
      <c r="R625" s="212">
        <f t="shared" si="2"/>
        <v>0</v>
      </c>
      <c r="S625" s="212">
        <v>0</v>
      </c>
      <c r="T625" s="213">
        <f t="shared" si="3"/>
        <v>0</v>
      </c>
      <c r="AR625" s="25" t="s">
        <v>153</v>
      </c>
      <c r="AT625" s="25" t="s">
        <v>149</v>
      </c>
      <c r="AU625" s="25" t="s">
        <v>81</v>
      </c>
      <c r="AY625" s="25" t="s">
        <v>146</v>
      </c>
      <c r="BE625" s="214">
        <f t="shared" si="4"/>
        <v>0</v>
      </c>
      <c r="BF625" s="214">
        <f t="shared" si="5"/>
        <v>0</v>
      </c>
      <c r="BG625" s="214">
        <f t="shared" si="6"/>
        <v>0</v>
      </c>
      <c r="BH625" s="214">
        <f t="shared" si="7"/>
        <v>0</v>
      </c>
      <c r="BI625" s="214">
        <f t="shared" si="8"/>
        <v>0</v>
      </c>
      <c r="BJ625" s="25" t="s">
        <v>79</v>
      </c>
      <c r="BK625" s="214">
        <f t="shared" si="9"/>
        <v>0</v>
      </c>
      <c r="BL625" s="25" t="s">
        <v>153</v>
      </c>
      <c r="BM625" s="25" t="s">
        <v>1098</v>
      </c>
    </row>
    <row r="626" spans="2:65" s="1" customFormat="1" ht="22.5" customHeight="1">
      <c r="B626" s="42"/>
      <c r="C626" s="203" t="s">
        <v>1099</v>
      </c>
      <c r="D626" s="203" t="s">
        <v>149</v>
      </c>
      <c r="E626" s="204" t="s">
        <v>1100</v>
      </c>
      <c r="F626" s="205" t="s">
        <v>1101</v>
      </c>
      <c r="G626" s="206" t="s">
        <v>324</v>
      </c>
      <c r="H626" s="207">
        <v>1140</v>
      </c>
      <c r="I626" s="208"/>
      <c r="J626" s="209">
        <f t="shared" si="0"/>
        <v>0</v>
      </c>
      <c r="K626" s="205" t="s">
        <v>308</v>
      </c>
      <c r="L626" s="62"/>
      <c r="M626" s="210" t="s">
        <v>21</v>
      </c>
      <c r="N626" s="211" t="s">
        <v>43</v>
      </c>
      <c r="O626" s="43"/>
      <c r="P626" s="212">
        <f t="shared" si="1"/>
        <v>0</v>
      </c>
      <c r="Q626" s="212">
        <v>0</v>
      </c>
      <c r="R626" s="212">
        <f t="shared" si="2"/>
        <v>0</v>
      </c>
      <c r="S626" s="212">
        <v>0</v>
      </c>
      <c r="T626" s="213">
        <f t="shared" si="3"/>
        <v>0</v>
      </c>
      <c r="AR626" s="25" t="s">
        <v>153</v>
      </c>
      <c r="AT626" s="25" t="s">
        <v>149</v>
      </c>
      <c r="AU626" s="25" t="s">
        <v>81</v>
      </c>
      <c r="AY626" s="25" t="s">
        <v>146</v>
      </c>
      <c r="BE626" s="214">
        <f t="shared" si="4"/>
        <v>0</v>
      </c>
      <c r="BF626" s="214">
        <f t="shared" si="5"/>
        <v>0</v>
      </c>
      <c r="BG626" s="214">
        <f t="shared" si="6"/>
        <v>0</v>
      </c>
      <c r="BH626" s="214">
        <f t="shared" si="7"/>
        <v>0</v>
      </c>
      <c r="BI626" s="214">
        <f t="shared" si="8"/>
        <v>0</v>
      </c>
      <c r="BJ626" s="25" t="s">
        <v>79</v>
      </c>
      <c r="BK626" s="214">
        <f t="shared" si="9"/>
        <v>0</v>
      </c>
      <c r="BL626" s="25" t="s">
        <v>153</v>
      </c>
      <c r="BM626" s="25" t="s">
        <v>1102</v>
      </c>
    </row>
    <row r="627" spans="2:65" s="1" customFormat="1" ht="22.5" customHeight="1">
      <c r="B627" s="42"/>
      <c r="C627" s="203" t="s">
        <v>1103</v>
      </c>
      <c r="D627" s="203" t="s">
        <v>149</v>
      </c>
      <c r="E627" s="204" t="s">
        <v>1104</v>
      </c>
      <c r="F627" s="205" t="s">
        <v>1105</v>
      </c>
      <c r="G627" s="206" t="s">
        <v>355</v>
      </c>
      <c r="H627" s="207">
        <v>858.21500000000003</v>
      </c>
      <c r="I627" s="208"/>
      <c r="J627" s="209">
        <f t="shared" si="0"/>
        <v>0</v>
      </c>
      <c r="K627" s="205" t="s">
        <v>21</v>
      </c>
      <c r="L627" s="62"/>
      <c r="M627" s="210" t="s">
        <v>21</v>
      </c>
      <c r="N627" s="211" t="s">
        <v>43</v>
      </c>
      <c r="O627" s="43"/>
      <c r="P627" s="212">
        <f t="shared" si="1"/>
        <v>0</v>
      </c>
      <c r="Q627" s="212">
        <v>0</v>
      </c>
      <c r="R627" s="212">
        <f t="shared" si="2"/>
        <v>0</v>
      </c>
      <c r="S627" s="212">
        <v>0</v>
      </c>
      <c r="T627" s="213">
        <f t="shared" si="3"/>
        <v>0</v>
      </c>
      <c r="AR627" s="25" t="s">
        <v>153</v>
      </c>
      <c r="AT627" s="25" t="s">
        <v>149</v>
      </c>
      <c r="AU627" s="25" t="s">
        <v>81</v>
      </c>
      <c r="AY627" s="25" t="s">
        <v>146</v>
      </c>
      <c r="BE627" s="214">
        <f t="shared" si="4"/>
        <v>0</v>
      </c>
      <c r="BF627" s="214">
        <f t="shared" si="5"/>
        <v>0</v>
      </c>
      <c r="BG627" s="214">
        <f t="shared" si="6"/>
        <v>0</v>
      </c>
      <c r="BH627" s="214">
        <f t="shared" si="7"/>
        <v>0</v>
      </c>
      <c r="BI627" s="214">
        <f t="shared" si="8"/>
        <v>0</v>
      </c>
      <c r="BJ627" s="25" t="s">
        <v>79</v>
      </c>
      <c r="BK627" s="214">
        <f t="shared" si="9"/>
        <v>0</v>
      </c>
      <c r="BL627" s="25" t="s">
        <v>153</v>
      </c>
      <c r="BM627" s="25" t="s">
        <v>1106</v>
      </c>
    </row>
    <row r="628" spans="2:65" s="1" customFormat="1" ht="22.5" customHeight="1">
      <c r="B628" s="42"/>
      <c r="C628" s="203" t="s">
        <v>1107</v>
      </c>
      <c r="D628" s="203" t="s">
        <v>149</v>
      </c>
      <c r="E628" s="204" t="s">
        <v>1108</v>
      </c>
      <c r="F628" s="205" t="s">
        <v>1109</v>
      </c>
      <c r="G628" s="206" t="s">
        <v>355</v>
      </c>
      <c r="H628" s="207">
        <v>858.21500000000003</v>
      </c>
      <c r="I628" s="208"/>
      <c r="J628" s="209">
        <f t="shared" si="0"/>
        <v>0</v>
      </c>
      <c r="K628" s="205" t="s">
        <v>308</v>
      </c>
      <c r="L628" s="62"/>
      <c r="M628" s="210" t="s">
        <v>21</v>
      </c>
      <c r="N628" s="211" t="s">
        <v>43</v>
      </c>
      <c r="O628" s="43"/>
      <c r="P628" s="212">
        <f t="shared" si="1"/>
        <v>0</v>
      </c>
      <c r="Q628" s="212">
        <v>0</v>
      </c>
      <c r="R628" s="212">
        <f t="shared" si="2"/>
        <v>0</v>
      </c>
      <c r="S628" s="212">
        <v>0</v>
      </c>
      <c r="T628" s="213">
        <f t="shared" si="3"/>
        <v>0</v>
      </c>
      <c r="AR628" s="25" t="s">
        <v>153</v>
      </c>
      <c r="AT628" s="25" t="s">
        <v>149</v>
      </c>
      <c r="AU628" s="25" t="s">
        <v>81</v>
      </c>
      <c r="AY628" s="25" t="s">
        <v>146</v>
      </c>
      <c r="BE628" s="214">
        <f t="shared" si="4"/>
        <v>0</v>
      </c>
      <c r="BF628" s="214">
        <f t="shared" si="5"/>
        <v>0</v>
      </c>
      <c r="BG628" s="214">
        <f t="shared" si="6"/>
        <v>0</v>
      </c>
      <c r="BH628" s="214">
        <f t="shared" si="7"/>
        <v>0</v>
      </c>
      <c r="BI628" s="214">
        <f t="shared" si="8"/>
        <v>0</v>
      </c>
      <c r="BJ628" s="25" t="s">
        <v>79</v>
      </c>
      <c r="BK628" s="214">
        <f t="shared" si="9"/>
        <v>0</v>
      </c>
      <c r="BL628" s="25" t="s">
        <v>153</v>
      </c>
      <c r="BM628" s="25" t="s">
        <v>1110</v>
      </c>
    </row>
    <row r="629" spans="2:65" s="1" customFormat="1" ht="22.5" customHeight="1">
      <c r="B629" s="42"/>
      <c r="C629" s="203" t="s">
        <v>1111</v>
      </c>
      <c r="D629" s="203" t="s">
        <v>149</v>
      </c>
      <c r="E629" s="204" t="s">
        <v>1112</v>
      </c>
      <c r="F629" s="205" t="s">
        <v>1113</v>
      </c>
      <c r="G629" s="206" t="s">
        <v>355</v>
      </c>
      <c r="H629" s="207">
        <v>2574.645</v>
      </c>
      <c r="I629" s="208"/>
      <c r="J629" s="209">
        <f t="shared" si="0"/>
        <v>0</v>
      </c>
      <c r="K629" s="205" t="s">
        <v>308</v>
      </c>
      <c r="L629" s="62"/>
      <c r="M629" s="210" t="s">
        <v>21</v>
      </c>
      <c r="N629" s="211" t="s">
        <v>43</v>
      </c>
      <c r="O629" s="43"/>
      <c r="P629" s="212">
        <f t="shared" si="1"/>
        <v>0</v>
      </c>
      <c r="Q629" s="212">
        <v>0</v>
      </c>
      <c r="R629" s="212">
        <f t="shared" si="2"/>
        <v>0</v>
      </c>
      <c r="S629" s="212">
        <v>0</v>
      </c>
      <c r="T629" s="213">
        <f t="shared" si="3"/>
        <v>0</v>
      </c>
      <c r="AR629" s="25" t="s">
        <v>153</v>
      </c>
      <c r="AT629" s="25" t="s">
        <v>149</v>
      </c>
      <c r="AU629" s="25" t="s">
        <v>81</v>
      </c>
      <c r="AY629" s="25" t="s">
        <v>146</v>
      </c>
      <c r="BE629" s="214">
        <f t="shared" si="4"/>
        <v>0</v>
      </c>
      <c r="BF629" s="214">
        <f t="shared" si="5"/>
        <v>0</v>
      </c>
      <c r="BG629" s="214">
        <f t="shared" si="6"/>
        <v>0</v>
      </c>
      <c r="BH629" s="214">
        <f t="shared" si="7"/>
        <v>0</v>
      </c>
      <c r="BI629" s="214">
        <f t="shared" si="8"/>
        <v>0</v>
      </c>
      <c r="BJ629" s="25" t="s">
        <v>79</v>
      </c>
      <c r="BK629" s="214">
        <f t="shared" si="9"/>
        <v>0</v>
      </c>
      <c r="BL629" s="25" t="s">
        <v>153</v>
      </c>
      <c r="BM629" s="25" t="s">
        <v>1114</v>
      </c>
    </row>
    <row r="630" spans="2:65" s="13" customFormat="1" ht="13.5">
      <c r="B630" s="230"/>
      <c r="C630" s="231"/>
      <c r="D630" s="215" t="s">
        <v>160</v>
      </c>
      <c r="E630" s="231"/>
      <c r="F630" s="257" t="s">
        <v>1115</v>
      </c>
      <c r="G630" s="231"/>
      <c r="H630" s="258">
        <v>2574.645</v>
      </c>
      <c r="I630" s="235"/>
      <c r="J630" s="231"/>
      <c r="K630" s="231"/>
      <c r="L630" s="236"/>
      <c r="M630" s="237"/>
      <c r="N630" s="238"/>
      <c r="O630" s="238"/>
      <c r="P630" s="238"/>
      <c r="Q630" s="238"/>
      <c r="R630" s="238"/>
      <c r="S630" s="238"/>
      <c r="T630" s="239"/>
      <c r="AT630" s="240" t="s">
        <v>160</v>
      </c>
      <c r="AU630" s="240" t="s">
        <v>81</v>
      </c>
      <c r="AV630" s="13" t="s">
        <v>81</v>
      </c>
      <c r="AW630" s="13" t="s">
        <v>6</v>
      </c>
      <c r="AX630" s="13" t="s">
        <v>79</v>
      </c>
      <c r="AY630" s="240" t="s">
        <v>146</v>
      </c>
    </row>
    <row r="631" spans="2:65" s="1" customFormat="1" ht="22.5" customHeight="1">
      <c r="B631" s="42"/>
      <c r="C631" s="203" t="s">
        <v>1116</v>
      </c>
      <c r="D631" s="203" t="s">
        <v>149</v>
      </c>
      <c r="E631" s="204" t="s">
        <v>1117</v>
      </c>
      <c r="F631" s="205" t="s">
        <v>1118</v>
      </c>
      <c r="G631" s="206" t="s">
        <v>355</v>
      </c>
      <c r="H631" s="207">
        <v>858.21500000000003</v>
      </c>
      <c r="I631" s="208"/>
      <c r="J631" s="209">
        <f>ROUND(I631*H631,2)</f>
        <v>0</v>
      </c>
      <c r="K631" s="205" t="s">
        <v>308</v>
      </c>
      <c r="L631" s="62"/>
      <c r="M631" s="210" t="s">
        <v>21</v>
      </c>
      <c r="N631" s="211" t="s">
        <v>43</v>
      </c>
      <c r="O631" s="43"/>
      <c r="P631" s="212">
        <f>O631*H631</f>
        <v>0</v>
      </c>
      <c r="Q631" s="212">
        <v>0</v>
      </c>
      <c r="R631" s="212">
        <f>Q631*H631</f>
        <v>0</v>
      </c>
      <c r="S631" s="212">
        <v>0</v>
      </c>
      <c r="T631" s="213">
        <f>S631*H631</f>
        <v>0</v>
      </c>
      <c r="AR631" s="25" t="s">
        <v>153</v>
      </c>
      <c r="AT631" s="25" t="s">
        <v>149</v>
      </c>
      <c r="AU631" s="25" t="s">
        <v>81</v>
      </c>
      <c r="AY631" s="25" t="s">
        <v>146</v>
      </c>
      <c r="BE631" s="214">
        <f>IF(N631="základní",J631,0)</f>
        <v>0</v>
      </c>
      <c r="BF631" s="214">
        <f>IF(N631="snížená",J631,0)</f>
        <v>0</v>
      </c>
      <c r="BG631" s="214">
        <f>IF(N631="zákl. přenesená",J631,0)</f>
        <v>0</v>
      </c>
      <c r="BH631" s="214">
        <f>IF(N631="sníž. přenesená",J631,0)</f>
        <v>0</v>
      </c>
      <c r="BI631" s="214">
        <f>IF(N631="nulová",J631,0)</f>
        <v>0</v>
      </c>
      <c r="BJ631" s="25" t="s">
        <v>79</v>
      </c>
      <c r="BK631" s="214">
        <f>ROUND(I631*H631,2)</f>
        <v>0</v>
      </c>
      <c r="BL631" s="25" t="s">
        <v>153</v>
      </c>
      <c r="BM631" s="25" t="s">
        <v>1119</v>
      </c>
    </row>
    <row r="632" spans="2:65" s="1" customFormat="1" ht="22.5" customHeight="1">
      <c r="B632" s="42"/>
      <c r="C632" s="203" t="s">
        <v>1120</v>
      </c>
      <c r="D632" s="203" t="s">
        <v>149</v>
      </c>
      <c r="E632" s="204" t="s">
        <v>1121</v>
      </c>
      <c r="F632" s="205" t="s">
        <v>1122</v>
      </c>
      <c r="G632" s="206" t="s">
        <v>355</v>
      </c>
      <c r="H632" s="207">
        <v>12873.225</v>
      </c>
      <c r="I632" s="208"/>
      <c r="J632" s="209">
        <f>ROUND(I632*H632,2)</f>
        <v>0</v>
      </c>
      <c r="K632" s="205" t="s">
        <v>308</v>
      </c>
      <c r="L632" s="62"/>
      <c r="M632" s="210" t="s">
        <v>21</v>
      </c>
      <c r="N632" s="211" t="s">
        <v>43</v>
      </c>
      <c r="O632" s="43"/>
      <c r="P632" s="212">
        <f>O632*H632</f>
        <v>0</v>
      </c>
      <c r="Q632" s="212">
        <v>0</v>
      </c>
      <c r="R632" s="212">
        <f>Q632*H632</f>
        <v>0</v>
      </c>
      <c r="S632" s="212">
        <v>0</v>
      </c>
      <c r="T632" s="213">
        <f>S632*H632</f>
        <v>0</v>
      </c>
      <c r="AR632" s="25" t="s">
        <v>153</v>
      </c>
      <c r="AT632" s="25" t="s">
        <v>149</v>
      </c>
      <c r="AU632" s="25" t="s">
        <v>81</v>
      </c>
      <c r="AY632" s="25" t="s">
        <v>146</v>
      </c>
      <c r="BE632" s="214">
        <f>IF(N632="základní",J632,0)</f>
        <v>0</v>
      </c>
      <c r="BF632" s="214">
        <f>IF(N632="snížená",J632,0)</f>
        <v>0</v>
      </c>
      <c r="BG632" s="214">
        <f>IF(N632="zákl. přenesená",J632,0)</f>
        <v>0</v>
      </c>
      <c r="BH632" s="214">
        <f>IF(N632="sníž. přenesená",J632,0)</f>
        <v>0</v>
      </c>
      <c r="BI632" s="214">
        <f>IF(N632="nulová",J632,0)</f>
        <v>0</v>
      </c>
      <c r="BJ632" s="25" t="s">
        <v>79</v>
      </c>
      <c r="BK632" s="214">
        <f>ROUND(I632*H632,2)</f>
        <v>0</v>
      </c>
      <c r="BL632" s="25" t="s">
        <v>153</v>
      </c>
      <c r="BM632" s="25" t="s">
        <v>1123</v>
      </c>
    </row>
    <row r="633" spans="2:65" s="13" customFormat="1" ht="13.5">
      <c r="B633" s="230"/>
      <c r="C633" s="231"/>
      <c r="D633" s="215" t="s">
        <v>160</v>
      </c>
      <c r="E633" s="231"/>
      <c r="F633" s="257" t="s">
        <v>1124</v>
      </c>
      <c r="G633" s="231"/>
      <c r="H633" s="258">
        <v>12873.225</v>
      </c>
      <c r="I633" s="235"/>
      <c r="J633" s="231"/>
      <c r="K633" s="231"/>
      <c r="L633" s="236"/>
      <c r="M633" s="237"/>
      <c r="N633" s="238"/>
      <c r="O633" s="238"/>
      <c r="P633" s="238"/>
      <c r="Q633" s="238"/>
      <c r="R633" s="238"/>
      <c r="S633" s="238"/>
      <c r="T633" s="239"/>
      <c r="AT633" s="240" t="s">
        <v>160</v>
      </c>
      <c r="AU633" s="240" t="s">
        <v>81</v>
      </c>
      <c r="AV633" s="13" t="s">
        <v>81</v>
      </c>
      <c r="AW633" s="13" t="s">
        <v>6</v>
      </c>
      <c r="AX633" s="13" t="s">
        <v>79</v>
      </c>
      <c r="AY633" s="240" t="s">
        <v>146</v>
      </c>
    </row>
    <row r="634" spans="2:65" s="1" customFormat="1" ht="22.5" customHeight="1">
      <c r="B634" s="42"/>
      <c r="C634" s="203" t="s">
        <v>1125</v>
      </c>
      <c r="D634" s="203" t="s">
        <v>149</v>
      </c>
      <c r="E634" s="204" t="s">
        <v>1126</v>
      </c>
      <c r="F634" s="205" t="s">
        <v>1127</v>
      </c>
      <c r="G634" s="206" t="s">
        <v>355</v>
      </c>
      <c r="H634" s="207">
        <v>858.21500000000003</v>
      </c>
      <c r="I634" s="208"/>
      <c r="J634" s="209">
        <f>ROUND(I634*H634,2)</f>
        <v>0</v>
      </c>
      <c r="K634" s="205" t="s">
        <v>308</v>
      </c>
      <c r="L634" s="62"/>
      <c r="M634" s="210" t="s">
        <v>21</v>
      </c>
      <c r="N634" s="211" t="s">
        <v>43</v>
      </c>
      <c r="O634" s="43"/>
      <c r="P634" s="212">
        <f>O634*H634</f>
        <v>0</v>
      </c>
      <c r="Q634" s="212">
        <v>0</v>
      </c>
      <c r="R634" s="212">
        <f>Q634*H634</f>
        <v>0</v>
      </c>
      <c r="S634" s="212">
        <v>0</v>
      </c>
      <c r="T634" s="213">
        <f>S634*H634</f>
        <v>0</v>
      </c>
      <c r="AR634" s="25" t="s">
        <v>153</v>
      </c>
      <c r="AT634" s="25" t="s">
        <v>149</v>
      </c>
      <c r="AU634" s="25" t="s">
        <v>81</v>
      </c>
      <c r="AY634" s="25" t="s">
        <v>146</v>
      </c>
      <c r="BE634" s="214">
        <f>IF(N634="základní",J634,0)</f>
        <v>0</v>
      </c>
      <c r="BF634" s="214">
        <f>IF(N634="snížená",J634,0)</f>
        <v>0</v>
      </c>
      <c r="BG634" s="214">
        <f>IF(N634="zákl. přenesená",J634,0)</f>
        <v>0</v>
      </c>
      <c r="BH634" s="214">
        <f>IF(N634="sníž. přenesená",J634,0)</f>
        <v>0</v>
      </c>
      <c r="BI634" s="214">
        <f>IF(N634="nulová",J634,0)</f>
        <v>0</v>
      </c>
      <c r="BJ634" s="25" t="s">
        <v>79</v>
      </c>
      <c r="BK634" s="214">
        <f>ROUND(I634*H634,2)</f>
        <v>0</v>
      </c>
      <c r="BL634" s="25" t="s">
        <v>153</v>
      </c>
      <c r="BM634" s="25" t="s">
        <v>1128</v>
      </c>
    </row>
    <row r="635" spans="2:65" s="11" customFormat="1" ht="37.35" customHeight="1">
      <c r="B635" s="186"/>
      <c r="C635" s="187"/>
      <c r="D635" s="188" t="s">
        <v>71</v>
      </c>
      <c r="E635" s="189" t="s">
        <v>1129</v>
      </c>
      <c r="F635" s="189" t="s">
        <v>1130</v>
      </c>
      <c r="G635" s="187"/>
      <c r="H635" s="187"/>
      <c r="I635" s="190"/>
      <c r="J635" s="191">
        <f>BK635</f>
        <v>0</v>
      </c>
      <c r="K635" s="187"/>
      <c r="L635" s="192"/>
      <c r="M635" s="193"/>
      <c r="N635" s="194"/>
      <c r="O635" s="194"/>
      <c r="P635" s="195">
        <f>P636+P650+P666+P754+P780+P896+P1010+P1063+P1291+P1596+P1608+P1642+P1655+P1696+P1707+P1721+P1726</f>
        <v>0</v>
      </c>
      <c r="Q635" s="194"/>
      <c r="R635" s="195">
        <f>R636+R650+R666+R754+R780+R896+R1010+R1063+R1291+R1596+R1608+R1642+R1655+R1696+R1707+R1721+R1726</f>
        <v>117.39900159999999</v>
      </c>
      <c r="S635" s="194"/>
      <c r="T635" s="196">
        <f>T636+T650+T666+T754+T780+T896+T1010+T1063+T1291+T1596+T1608+T1642+T1655+T1696+T1707+T1721+T1726</f>
        <v>61.159025899999996</v>
      </c>
      <c r="AR635" s="197" t="s">
        <v>81</v>
      </c>
      <c r="AT635" s="198" t="s">
        <v>71</v>
      </c>
      <c r="AU635" s="198" t="s">
        <v>72</v>
      </c>
      <c r="AY635" s="197" t="s">
        <v>146</v>
      </c>
      <c r="BK635" s="199">
        <f>BK636+BK650+BK666+BK754+BK780+BK896+BK1010+BK1063+BK1291+BK1596+BK1608+BK1642+BK1655+BK1696+BK1707+BK1721+BK1726</f>
        <v>0</v>
      </c>
    </row>
    <row r="636" spans="2:65" s="11" customFormat="1" ht="19.899999999999999" customHeight="1">
      <c r="B636" s="186"/>
      <c r="C636" s="187"/>
      <c r="D636" s="200" t="s">
        <v>71</v>
      </c>
      <c r="E636" s="201" t="s">
        <v>1131</v>
      </c>
      <c r="F636" s="201" t="s">
        <v>1132</v>
      </c>
      <c r="G636" s="187"/>
      <c r="H636" s="187"/>
      <c r="I636" s="190"/>
      <c r="J636" s="202">
        <f>BK636</f>
        <v>0</v>
      </c>
      <c r="K636" s="187"/>
      <c r="L636" s="192"/>
      <c r="M636" s="193"/>
      <c r="N636" s="194"/>
      <c r="O636" s="194"/>
      <c r="P636" s="195">
        <f>SUM(P637:P649)</f>
        <v>0</v>
      </c>
      <c r="Q636" s="194"/>
      <c r="R636" s="195">
        <f>SUM(R637:R649)</f>
        <v>0.26918700000000001</v>
      </c>
      <c r="S636" s="194"/>
      <c r="T636" s="196">
        <f>SUM(T637:T649)</f>
        <v>0</v>
      </c>
      <c r="AR636" s="197" t="s">
        <v>81</v>
      </c>
      <c r="AT636" s="198" t="s">
        <v>71</v>
      </c>
      <c r="AU636" s="198" t="s">
        <v>79</v>
      </c>
      <c r="AY636" s="197" t="s">
        <v>146</v>
      </c>
      <c r="BK636" s="199">
        <f>SUM(BK637:BK649)</f>
        <v>0</v>
      </c>
    </row>
    <row r="637" spans="2:65" s="1" customFormat="1" ht="31.5" customHeight="1">
      <c r="B637" s="42"/>
      <c r="C637" s="203" t="s">
        <v>1133</v>
      </c>
      <c r="D637" s="203" t="s">
        <v>149</v>
      </c>
      <c r="E637" s="204" t="s">
        <v>1134</v>
      </c>
      <c r="F637" s="205" t="s">
        <v>1135</v>
      </c>
      <c r="G637" s="206" t="s">
        <v>307</v>
      </c>
      <c r="H637" s="207">
        <v>59.088999999999999</v>
      </c>
      <c r="I637" s="208"/>
      <c r="J637" s="209">
        <f>ROUND(I637*H637,2)</f>
        <v>0</v>
      </c>
      <c r="K637" s="205" t="s">
        <v>21</v>
      </c>
      <c r="L637" s="62"/>
      <c r="M637" s="210" t="s">
        <v>21</v>
      </c>
      <c r="N637" s="211" t="s">
        <v>43</v>
      </c>
      <c r="O637" s="43"/>
      <c r="P637" s="212">
        <f>O637*H637</f>
        <v>0</v>
      </c>
      <c r="Q637" s="212">
        <v>3.0000000000000001E-3</v>
      </c>
      <c r="R637" s="212">
        <f>Q637*H637</f>
        <v>0.17726700000000001</v>
      </c>
      <c r="S637" s="212">
        <v>0</v>
      </c>
      <c r="T637" s="213">
        <f>S637*H637</f>
        <v>0</v>
      </c>
      <c r="AR637" s="25" t="s">
        <v>226</v>
      </c>
      <c r="AT637" s="25" t="s">
        <v>149</v>
      </c>
      <c r="AU637" s="25" t="s">
        <v>81</v>
      </c>
      <c r="AY637" s="25" t="s">
        <v>146</v>
      </c>
      <c r="BE637" s="214">
        <f>IF(N637="základní",J637,0)</f>
        <v>0</v>
      </c>
      <c r="BF637" s="214">
        <f>IF(N637="snížená",J637,0)</f>
        <v>0</v>
      </c>
      <c r="BG637" s="214">
        <f>IF(N637="zákl. přenesená",J637,0)</f>
        <v>0</v>
      </c>
      <c r="BH637" s="214">
        <f>IF(N637="sníž. přenesená",J637,0)</f>
        <v>0</v>
      </c>
      <c r="BI637" s="214">
        <f>IF(N637="nulová",J637,0)</f>
        <v>0</v>
      </c>
      <c r="BJ637" s="25" t="s">
        <v>79</v>
      </c>
      <c r="BK637" s="214">
        <f>ROUND(I637*H637,2)</f>
        <v>0</v>
      </c>
      <c r="BL637" s="25" t="s">
        <v>226</v>
      </c>
      <c r="BM637" s="25" t="s">
        <v>1136</v>
      </c>
    </row>
    <row r="638" spans="2:65" s="1" customFormat="1" ht="27">
      <c r="B638" s="42"/>
      <c r="C638" s="64"/>
      <c r="D638" s="220" t="s">
        <v>155</v>
      </c>
      <c r="E638" s="64"/>
      <c r="F638" s="252" t="s">
        <v>1137</v>
      </c>
      <c r="G638" s="64"/>
      <c r="H638" s="64"/>
      <c r="I638" s="173"/>
      <c r="J638" s="64"/>
      <c r="K638" s="64"/>
      <c r="L638" s="62"/>
      <c r="M638" s="217"/>
      <c r="N638" s="43"/>
      <c r="O638" s="43"/>
      <c r="P638" s="43"/>
      <c r="Q638" s="43"/>
      <c r="R638" s="43"/>
      <c r="S638" s="43"/>
      <c r="T638" s="79"/>
      <c r="AT638" s="25" t="s">
        <v>155</v>
      </c>
      <c r="AU638" s="25" t="s">
        <v>81</v>
      </c>
    </row>
    <row r="639" spans="2:65" s="12" customFormat="1" ht="13.5">
      <c r="B639" s="218"/>
      <c r="C639" s="219"/>
      <c r="D639" s="220" t="s">
        <v>160</v>
      </c>
      <c r="E639" s="221" t="s">
        <v>21</v>
      </c>
      <c r="F639" s="222" t="s">
        <v>302</v>
      </c>
      <c r="G639" s="219"/>
      <c r="H639" s="223" t="s">
        <v>21</v>
      </c>
      <c r="I639" s="224"/>
      <c r="J639" s="219"/>
      <c r="K639" s="219"/>
      <c r="L639" s="225"/>
      <c r="M639" s="226"/>
      <c r="N639" s="227"/>
      <c r="O639" s="227"/>
      <c r="P639" s="227"/>
      <c r="Q639" s="227"/>
      <c r="R639" s="227"/>
      <c r="S639" s="227"/>
      <c r="T639" s="228"/>
      <c r="AT639" s="229" t="s">
        <v>160</v>
      </c>
      <c r="AU639" s="229" t="s">
        <v>81</v>
      </c>
      <c r="AV639" s="12" t="s">
        <v>79</v>
      </c>
      <c r="AW639" s="12" t="s">
        <v>35</v>
      </c>
      <c r="AX639" s="12" t="s">
        <v>72</v>
      </c>
      <c r="AY639" s="229" t="s">
        <v>146</v>
      </c>
    </row>
    <row r="640" spans="2:65" s="13" customFormat="1" ht="13.5">
      <c r="B640" s="230"/>
      <c r="C640" s="231"/>
      <c r="D640" s="220" t="s">
        <v>160</v>
      </c>
      <c r="E640" s="232" t="s">
        <v>21</v>
      </c>
      <c r="F640" s="233" t="s">
        <v>1138</v>
      </c>
      <c r="G640" s="231"/>
      <c r="H640" s="234">
        <v>55.68</v>
      </c>
      <c r="I640" s="235"/>
      <c r="J640" s="231"/>
      <c r="K640" s="231"/>
      <c r="L640" s="236"/>
      <c r="M640" s="237"/>
      <c r="N640" s="238"/>
      <c r="O640" s="238"/>
      <c r="P640" s="238"/>
      <c r="Q640" s="238"/>
      <c r="R640" s="238"/>
      <c r="S640" s="238"/>
      <c r="T640" s="239"/>
      <c r="AT640" s="240" t="s">
        <v>160</v>
      </c>
      <c r="AU640" s="240" t="s">
        <v>81</v>
      </c>
      <c r="AV640" s="13" t="s">
        <v>81</v>
      </c>
      <c r="AW640" s="13" t="s">
        <v>35</v>
      </c>
      <c r="AX640" s="13" t="s">
        <v>72</v>
      </c>
      <c r="AY640" s="240" t="s">
        <v>146</v>
      </c>
    </row>
    <row r="641" spans="2:65" s="13" customFormat="1" ht="13.5">
      <c r="B641" s="230"/>
      <c r="C641" s="231"/>
      <c r="D641" s="220" t="s">
        <v>160</v>
      </c>
      <c r="E641" s="232" t="s">
        <v>21</v>
      </c>
      <c r="F641" s="233" t="s">
        <v>1139</v>
      </c>
      <c r="G641" s="231"/>
      <c r="H641" s="234">
        <v>3.4089999999999998</v>
      </c>
      <c r="I641" s="235"/>
      <c r="J641" s="231"/>
      <c r="K641" s="231"/>
      <c r="L641" s="236"/>
      <c r="M641" s="237"/>
      <c r="N641" s="238"/>
      <c r="O641" s="238"/>
      <c r="P641" s="238"/>
      <c r="Q641" s="238"/>
      <c r="R641" s="238"/>
      <c r="S641" s="238"/>
      <c r="T641" s="239"/>
      <c r="AT641" s="240" t="s">
        <v>160</v>
      </c>
      <c r="AU641" s="240" t="s">
        <v>81</v>
      </c>
      <c r="AV641" s="13" t="s">
        <v>81</v>
      </c>
      <c r="AW641" s="13" t="s">
        <v>35</v>
      </c>
      <c r="AX641" s="13" t="s">
        <v>72</v>
      </c>
      <c r="AY641" s="240" t="s">
        <v>146</v>
      </c>
    </row>
    <row r="642" spans="2:65" s="14" customFormat="1" ht="13.5">
      <c r="B642" s="241"/>
      <c r="C642" s="242"/>
      <c r="D642" s="215" t="s">
        <v>160</v>
      </c>
      <c r="E642" s="243" t="s">
        <v>21</v>
      </c>
      <c r="F642" s="244" t="s">
        <v>171</v>
      </c>
      <c r="G642" s="242"/>
      <c r="H642" s="245">
        <v>59.088999999999999</v>
      </c>
      <c r="I642" s="246"/>
      <c r="J642" s="242"/>
      <c r="K642" s="242"/>
      <c r="L642" s="247"/>
      <c r="M642" s="248"/>
      <c r="N642" s="249"/>
      <c r="O642" s="249"/>
      <c r="P642" s="249"/>
      <c r="Q642" s="249"/>
      <c r="R642" s="249"/>
      <c r="S642" s="249"/>
      <c r="T642" s="250"/>
      <c r="AT642" s="251" t="s">
        <v>160</v>
      </c>
      <c r="AU642" s="251" t="s">
        <v>81</v>
      </c>
      <c r="AV642" s="14" t="s">
        <v>153</v>
      </c>
      <c r="AW642" s="14" t="s">
        <v>35</v>
      </c>
      <c r="AX642" s="14" t="s">
        <v>79</v>
      </c>
      <c r="AY642" s="251" t="s">
        <v>146</v>
      </c>
    </row>
    <row r="643" spans="2:65" s="1" customFormat="1" ht="22.5" customHeight="1">
      <c r="B643" s="42"/>
      <c r="C643" s="203" t="s">
        <v>1140</v>
      </c>
      <c r="D643" s="203" t="s">
        <v>149</v>
      </c>
      <c r="E643" s="204" t="s">
        <v>1141</v>
      </c>
      <c r="F643" s="205" t="s">
        <v>1142</v>
      </c>
      <c r="G643" s="206" t="s">
        <v>307</v>
      </c>
      <c r="H643" s="207">
        <v>30.64</v>
      </c>
      <c r="I643" s="208"/>
      <c r="J643" s="209">
        <f>ROUND(I643*H643,2)</f>
        <v>0</v>
      </c>
      <c r="K643" s="205" t="s">
        <v>21</v>
      </c>
      <c r="L643" s="62"/>
      <c r="M643" s="210" t="s">
        <v>21</v>
      </c>
      <c r="N643" s="211" t="s">
        <v>43</v>
      </c>
      <c r="O643" s="43"/>
      <c r="P643" s="212">
        <f>O643*H643</f>
        <v>0</v>
      </c>
      <c r="Q643" s="212">
        <v>3.0000000000000001E-3</v>
      </c>
      <c r="R643" s="212">
        <f>Q643*H643</f>
        <v>9.1920000000000002E-2</v>
      </c>
      <c r="S643" s="212">
        <v>0</v>
      </c>
      <c r="T643" s="213">
        <f>S643*H643</f>
        <v>0</v>
      </c>
      <c r="AR643" s="25" t="s">
        <v>226</v>
      </c>
      <c r="AT643" s="25" t="s">
        <v>149</v>
      </c>
      <c r="AU643" s="25" t="s">
        <v>81</v>
      </c>
      <c r="AY643" s="25" t="s">
        <v>146</v>
      </c>
      <c r="BE643" s="214">
        <f>IF(N643="základní",J643,0)</f>
        <v>0</v>
      </c>
      <c r="BF643" s="214">
        <f>IF(N643="snížená",J643,0)</f>
        <v>0</v>
      </c>
      <c r="BG643" s="214">
        <f>IF(N643="zákl. přenesená",J643,0)</f>
        <v>0</v>
      </c>
      <c r="BH643" s="214">
        <f>IF(N643="sníž. přenesená",J643,0)</f>
        <v>0</v>
      </c>
      <c r="BI643" s="214">
        <f>IF(N643="nulová",J643,0)</f>
        <v>0</v>
      </c>
      <c r="BJ643" s="25" t="s">
        <v>79</v>
      </c>
      <c r="BK643" s="214">
        <f>ROUND(I643*H643,2)</f>
        <v>0</v>
      </c>
      <c r="BL643" s="25" t="s">
        <v>226</v>
      </c>
      <c r="BM643" s="25" t="s">
        <v>1143</v>
      </c>
    </row>
    <row r="644" spans="2:65" s="1" customFormat="1" ht="27">
      <c r="B644" s="42"/>
      <c r="C644" s="64"/>
      <c r="D644" s="220" t="s">
        <v>155</v>
      </c>
      <c r="E644" s="64"/>
      <c r="F644" s="252" t="s">
        <v>1137</v>
      </c>
      <c r="G644" s="64"/>
      <c r="H644" s="64"/>
      <c r="I644" s="173"/>
      <c r="J644" s="64"/>
      <c r="K644" s="64"/>
      <c r="L644" s="62"/>
      <c r="M644" s="217"/>
      <c r="N644" s="43"/>
      <c r="O644" s="43"/>
      <c r="P644" s="43"/>
      <c r="Q644" s="43"/>
      <c r="R644" s="43"/>
      <c r="S644" s="43"/>
      <c r="T644" s="79"/>
      <c r="AT644" s="25" t="s">
        <v>155</v>
      </c>
      <c r="AU644" s="25" t="s">
        <v>81</v>
      </c>
    </row>
    <row r="645" spans="2:65" s="12" customFormat="1" ht="13.5">
      <c r="B645" s="218"/>
      <c r="C645" s="219"/>
      <c r="D645" s="220" t="s">
        <v>160</v>
      </c>
      <c r="E645" s="221" t="s">
        <v>21</v>
      </c>
      <c r="F645" s="222" t="s">
        <v>302</v>
      </c>
      <c r="G645" s="219"/>
      <c r="H645" s="223" t="s">
        <v>21</v>
      </c>
      <c r="I645" s="224"/>
      <c r="J645" s="219"/>
      <c r="K645" s="219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160</v>
      </c>
      <c r="AU645" s="229" t="s">
        <v>81</v>
      </c>
      <c r="AV645" s="12" t="s">
        <v>79</v>
      </c>
      <c r="AW645" s="12" t="s">
        <v>35</v>
      </c>
      <c r="AX645" s="12" t="s">
        <v>72</v>
      </c>
      <c r="AY645" s="229" t="s">
        <v>146</v>
      </c>
    </row>
    <row r="646" spans="2:65" s="12" customFormat="1" ht="13.5">
      <c r="B646" s="218"/>
      <c r="C646" s="219"/>
      <c r="D646" s="220" t="s">
        <v>160</v>
      </c>
      <c r="E646" s="221" t="s">
        <v>21</v>
      </c>
      <c r="F646" s="222" t="s">
        <v>644</v>
      </c>
      <c r="G646" s="219"/>
      <c r="H646" s="223" t="s">
        <v>21</v>
      </c>
      <c r="I646" s="224"/>
      <c r="J646" s="219"/>
      <c r="K646" s="219"/>
      <c r="L646" s="225"/>
      <c r="M646" s="226"/>
      <c r="N646" s="227"/>
      <c r="O646" s="227"/>
      <c r="P646" s="227"/>
      <c r="Q646" s="227"/>
      <c r="R646" s="227"/>
      <c r="S646" s="227"/>
      <c r="T646" s="228"/>
      <c r="AT646" s="229" t="s">
        <v>160</v>
      </c>
      <c r="AU646" s="229" t="s">
        <v>81</v>
      </c>
      <c r="AV646" s="12" t="s">
        <v>79</v>
      </c>
      <c r="AW646" s="12" t="s">
        <v>35</v>
      </c>
      <c r="AX646" s="12" t="s">
        <v>72</v>
      </c>
      <c r="AY646" s="229" t="s">
        <v>146</v>
      </c>
    </row>
    <row r="647" spans="2:65" s="13" customFormat="1" ht="13.5">
      <c r="B647" s="230"/>
      <c r="C647" s="231"/>
      <c r="D647" s="220" t="s">
        <v>160</v>
      </c>
      <c r="E647" s="232" t="s">
        <v>21</v>
      </c>
      <c r="F647" s="233" t="s">
        <v>1144</v>
      </c>
      <c r="G647" s="231"/>
      <c r="H647" s="234">
        <v>30.64</v>
      </c>
      <c r="I647" s="235"/>
      <c r="J647" s="231"/>
      <c r="K647" s="231"/>
      <c r="L647" s="236"/>
      <c r="M647" s="237"/>
      <c r="N647" s="238"/>
      <c r="O647" s="238"/>
      <c r="P647" s="238"/>
      <c r="Q647" s="238"/>
      <c r="R647" s="238"/>
      <c r="S647" s="238"/>
      <c r="T647" s="239"/>
      <c r="AT647" s="240" t="s">
        <v>160</v>
      </c>
      <c r="AU647" s="240" t="s">
        <v>81</v>
      </c>
      <c r="AV647" s="13" t="s">
        <v>81</v>
      </c>
      <c r="AW647" s="13" t="s">
        <v>35</v>
      </c>
      <c r="AX647" s="13" t="s">
        <v>72</v>
      </c>
      <c r="AY647" s="240" t="s">
        <v>146</v>
      </c>
    </row>
    <row r="648" spans="2:65" s="14" customFormat="1" ht="13.5">
      <c r="B648" s="241"/>
      <c r="C648" s="242"/>
      <c r="D648" s="215" t="s">
        <v>160</v>
      </c>
      <c r="E648" s="243" t="s">
        <v>21</v>
      </c>
      <c r="F648" s="244" t="s">
        <v>171</v>
      </c>
      <c r="G648" s="242"/>
      <c r="H648" s="245">
        <v>30.64</v>
      </c>
      <c r="I648" s="246"/>
      <c r="J648" s="242"/>
      <c r="K648" s="242"/>
      <c r="L648" s="247"/>
      <c r="M648" s="248"/>
      <c r="N648" s="249"/>
      <c r="O648" s="249"/>
      <c r="P648" s="249"/>
      <c r="Q648" s="249"/>
      <c r="R648" s="249"/>
      <c r="S648" s="249"/>
      <c r="T648" s="250"/>
      <c r="AT648" s="251" t="s">
        <v>160</v>
      </c>
      <c r="AU648" s="251" t="s">
        <v>81</v>
      </c>
      <c r="AV648" s="14" t="s">
        <v>153</v>
      </c>
      <c r="AW648" s="14" t="s">
        <v>35</v>
      </c>
      <c r="AX648" s="14" t="s">
        <v>79</v>
      </c>
      <c r="AY648" s="251" t="s">
        <v>146</v>
      </c>
    </row>
    <row r="649" spans="2:65" s="1" customFormat="1" ht="22.5" customHeight="1">
      <c r="B649" s="42"/>
      <c r="C649" s="203" t="s">
        <v>1145</v>
      </c>
      <c r="D649" s="203" t="s">
        <v>149</v>
      </c>
      <c r="E649" s="204" t="s">
        <v>1146</v>
      </c>
      <c r="F649" s="205" t="s">
        <v>1147</v>
      </c>
      <c r="G649" s="206" t="s">
        <v>1148</v>
      </c>
      <c r="H649" s="283"/>
      <c r="I649" s="208"/>
      <c r="J649" s="209">
        <f>ROUND(I649*H649,2)</f>
        <v>0</v>
      </c>
      <c r="K649" s="205" t="s">
        <v>308</v>
      </c>
      <c r="L649" s="62"/>
      <c r="M649" s="210" t="s">
        <v>21</v>
      </c>
      <c r="N649" s="211" t="s">
        <v>43</v>
      </c>
      <c r="O649" s="43"/>
      <c r="P649" s="212">
        <f>O649*H649</f>
        <v>0</v>
      </c>
      <c r="Q649" s="212">
        <v>0</v>
      </c>
      <c r="R649" s="212">
        <f>Q649*H649</f>
        <v>0</v>
      </c>
      <c r="S649" s="212">
        <v>0</v>
      </c>
      <c r="T649" s="213">
        <f>S649*H649</f>
        <v>0</v>
      </c>
      <c r="AR649" s="25" t="s">
        <v>226</v>
      </c>
      <c r="AT649" s="25" t="s">
        <v>149</v>
      </c>
      <c r="AU649" s="25" t="s">
        <v>81</v>
      </c>
      <c r="AY649" s="25" t="s">
        <v>146</v>
      </c>
      <c r="BE649" s="214">
        <f>IF(N649="základní",J649,0)</f>
        <v>0</v>
      </c>
      <c r="BF649" s="214">
        <f>IF(N649="snížená",J649,0)</f>
        <v>0</v>
      </c>
      <c r="BG649" s="214">
        <f>IF(N649="zákl. přenesená",J649,0)</f>
        <v>0</v>
      </c>
      <c r="BH649" s="214">
        <f>IF(N649="sníž. přenesená",J649,0)</f>
        <v>0</v>
      </c>
      <c r="BI649" s="214">
        <f>IF(N649="nulová",J649,0)</f>
        <v>0</v>
      </c>
      <c r="BJ649" s="25" t="s">
        <v>79</v>
      </c>
      <c r="BK649" s="214">
        <f>ROUND(I649*H649,2)</f>
        <v>0</v>
      </c>
      <c r="BL649" s="25" t="s">
        <v>226</v>
      </c>
      <c r="BM649" s="25" t="s">
        <v>1149</v>
      </c>
    </row>
    <row r="650" spans="2:65" s="11" customFormat="1" ht="29.85" customHeight="1">
      <c r="B650" s="186"/>
      <c r="C650" s="187"/>
      <c r="D650" s="200" t="s">
        <v>71</v>
      </c>
      <c r="E650" s="201" t="s">
        <v>1150</v>
      </c>
      <c r="F650" s="201" t="s">
        <v>1151</v>
      </c>
      <c r="G650" s="187"/>
      <c r="H650" s="187"/>
      <c r="I650" s="190"/>
      <c r="J650" s="202">
        <f>BK650</f>
        <v>0</v>
      </c>
      <c r="K650" s="187"/>
      <c r="L650" s="192"/>
      <c r="M650" s="193"/>
      <c r="N650" s="194"/>
      <c r="O650" s="194"/>
      <c r="P650" s="195">
        <f>SUM(P651:P665)</f>
        <v>0</v>
      </c>
      <c r="Q650" s="194"/>
      <c r="R650" s="195">
        <f>SUM(R651:R665)</f>
        <v>0.10005599999999999</v>
      </c>
      <c r="S650" s="194"/>
      <c r="T650" s="196">
        <f>SUM(T651:T665)</f>
        <v>0.93906000000000001</v>
      </c>
      <c r="AR650" s="197" t="s">
        <v>81</v>
      </c>
      <c r="AT650" s="198" t="s">
        <v>71</v>
      </c>
      <c r="AU650" s="198" t="s">
        <v>79</v>
      </c>
      <c r="AY650" s="197" t="s">
        <v>146</v>
      </c>
      <c r="BK650" s="199">
        <f>SUM(BK651:BK665)</f>
        <v>0</v>
      </c>
    </row>
    <row r="651" spans="2:65" s="1" customFormat="1" ht="22.5" customHeight="1">
      <c r="B651" s="42"/>
      <c r="C651" s="203" t="s">
        <v>1152</v>
      </c>
      <c r="D651" s="203" t="s">
        <v>149</v>
      </c>
      <c r="E651" s="204" t="s">
        <v>1153</v>
      </c>
      <c r="F651" s="205" t="s">
        <v>1154</v>
      </c>
      <c r="G651" s="206" t="s">
        <v>307</v>
      </c>
      <c r="H651" s="207">
        <v>29.001999999999999</v>
      </c>
      <c r="I651" s="208"/>
      <c r="J651" s="209">
        <f>ROUND(I651*H651,2)</f>
        <v>0</v>
      </c>
      <c r="K651" s="205" t="s">
        <v>308</v>
      </c>
      <c r="L651" s="62"/>
      <c r="M651" s="210" t="s">
        <v>21</v>
      </c>
      <c r="N651" s="211" t="s">
        <v>43</v>
      </c>
      <c r="O651" s="43"/>
      <c r="P651" s="212">
        <f>O651*H651</f>
        <v>0</v>
      </c>
      <c r="Q651" s="212">
        <v>0</v>
      </c>
      <c r="R651" s="212">
        <f>Q651*H651</f>
        <v>0</v>
      </c>
      <c r="S651" s="212">
        <v>0</v>
      </c>
      <c r="T651" s="213">
        <f>S651*H651</f>
        <v>0</v>
      </c>
      <c r="AR651" s="25" t="s">
        <v>226</v>
      </c>
      <c r="AT651" s="25" t="s">
        <v>149</v>
      </c>
      <c r="AU651" s="25" t="s">
        <v>81</v>
      </c>
      <c r="AY651" s="25" t="s">
        <v>146</v>
      </c>
      <c r="BE651" s="214">
        <f>IF(N651="základní",J651,0)</f>
        <v>0</v>
      </c>
      <c r="BF651" s="214">
        <f>IF(N651="snížená",J651,0)</f>
        <v>0</v>
      </c>
      <c r="BG651" s="214">
        <f>IF(N651="zákl. přenesená",J651,0)</f>
        <v>0</v>
      </c>
      <c r="BH651" s="214">
        <f>IF(N651="sníž. přenesená",J651,0)</f>
        <v>0</v>
      </c>
      <c r="BI651" s="214">
        <f>IF(N651="nulová",J651,0)</f>
        <v>0</v>
      </c>
      <c r="BJ651" s="25" t="s">
        <v>79</v>
      </c>
      <c r="BK651" s="214">
        <f>ROUND(I651*H651,2)</f>
        <v>0</v>
      </c>
      <c r="BL651" s="25" t="s">
        <v>226</v>
      </c>
      <c r="BM651" s="25" t="s">
        <v>1155</v>
      </c>
    </row>
    <row r="652" spans="2:65" s="12" customFormat="1" ht="13.5">
      <c r="B652" s="218"/>
      <c r="C652" s="219"/>
      <c r="D652" s="220" t="s">
        <v>160</v>
      </c>
      <c r="E652" s="221" t="s">
        <v>21</v>
      </c>
      <c r="F652" s="222" t="s">
        <v>644</v>
      </c>
      <c r="G652" s="219"/>
      <c r="H652" s="223" t="s">
        <v>21</v>
      </c>
      <c r="I652" s="224"/>
      <c r="J652" s="219"/>
      <c r="K652" s="219"/>
      <c r="L652" s="225"/>
      <c r="M652" s="226"/>
      <c r="N652" s="227"/>
      <c r="O652" s="227"/>
      <c r="P652" s="227"/>
      <c r="Q652" s="227"/>
      <c r="R652" s="227"/>
      <c r="S652" s="227"/>
      <c r="T652" s="228"/>
      <c r="AT652" s="229" t="s">
        <v>160</v>
      </c>
      <c r="AU652" s="229" t="s">
        <v>81</v>
      </c>
      <c r="AV652" s="12" t="s">
        <v>79</v>
      </c>
      <c r="AW652" s="12" t="s">
        <v>35</v>
      </c>
      <c r="AX652" s="12" t="s">
        <v>72</v>
      </c>
      <c r="AY652" s="229" t="s">
        <v>146</v>
      </c>
    </row>
    <row r="653" spans="2:65" s="13" customFormat="1" ht="13.5">
      <c r="B653" s="230"/>
      <c r="C653" s="231"/>
      <c r="D653" s="220" t="s">
        <v>160</v>
      </c>
      <c r="E653" s="232" t="s">
        <v>21</v>
      </c>
      <c r="F653" s="233" t="s">
        <v>1156</v>
      </c>
      <c r="G653" s="231"/>
      <c r="H653" s="234">
        <v>13.32</v>
      </c>
      <c r="I653" s="235"/>
      <c r="J653" s="231"/>
      <c r="K653" s="231"/>
      <c r="L653" s="236"/>
      <c r="M653" s="237"/>
      <c r="N653" s="238"/>
      <c r="O653" s="238"/>
      <c r="P653" s="238"/>
      <c r="Q653" s="238"/>
      <c r="R653" s="238"/>
      <c r="S653" s="238"/>
      <c r="T653" s="239"/>
      <c r="AT653" s="240" t="s">
        <v>160</v>
      </c>
      <c r="AU653" s="240" t="s">
        <v>81</v>
      </c>
      <c r="AV653" s="13" t="s">
        <v>81</v>
      </c>
      <c r="AW653" s="13" t="s">
        <v>35</v>
      </c>
      <c r="AX653" s="13" t="s">
        <v>72</v>
      </c>
      <c r="AY653" s="240" t="s">
        <v>146</v>
      </c>
    </row>
    <row r="654" spans="2:65" s="13" customFormat="1" ht="13.5">
      <c r="B654" s="230"/>
      <c r="C654" s="231"/>
      <c r="D654" s="220" t="s">
        <v>160</v>
      </c>
      <c r="E654" s="232" t="s">
        <v>21</v>
      </c>
      <c r="F654" s="233" t="s">
        <v>1157</v>
      </c>
      <c r="G654" s="231"/>
      <c r="H654" s="234">
        <v>15.682</v>
      </c>
      <c r="I654" s="235"/>
      <c r="J654" s="231"/>
      <c r="K654" s="231"/>
      <c r="L654" s="236"/>
      <c r="M654" s="237"/>
      <c r="N654" s="238"/>
      <c r="O654" s="238"/>
      <c r="P654" s="238"/>
      <c r="Q654" s="238"/>
      <c r="R654" s="238"/>
      <c r="S654" s="238"/>
      <c r="T654" s="239"/>
      <c r="AT654" s="240" t="s">
        <v>160</v>
      </c>
      <c r="AU654" s="240" t="s">
        <v>81</v>
      </c>
      <c r="AV654" s="13" t="s">
        <v>81</v>
      </c>
      <c r="AW654" s="13" t="s">
        <v>35</v>
      </c>
      <c r="AX654" s="13" t="s">
        <v>72</v>
      </c>
      <c r="AY654" s="240" t="s">
        <v>146</v>
      </c>
    </row>
    <row r="655" spans="2:65" s="14" customFormat="1" ht="13.5">
      <c r="B655" s="241"/>
      <c r="C655" s="242"/>
      <c r="D655" s="215" t="s">
        <v>160</v>
      </c>
      <c r="E655" s="243" t="s">
        <v>21</v>
      </c>
      <c r="F655" s="244" t="s">
        <v>171</v>
      </c>
      <c r="G655" s="242"/>
      <c r="H655" s="245">
        <v>29.001999999999999</v>
      </c>
      <c r="I655" s="246"/>
      <c r="J655" s="242"/>
      <c r="K655" s="242"/>
      <c r="L655" s="247"/>
      <c r="M655" s="248"/>
      <c r="N655" s="249"/>
      <c r="O655" s="249"/>
      <c r="P655" s="249"/>
      <c r="Q655" s="249"/>
      <c r="R655" s="249"/>
      <c r="S655" s="249"/>
      <c r="T655" s="250"/>
      <c r="AT655" s="251" t="s">
        <v>160</v>
      </c>
      <c r="AU655" s="251" t="s">
        <v>81</v>
      </c>
      <c r="AV655" s="14" t="s">
        <v>153</v>
      </c>
      <c r="AW655" s="14" t="s">
        <v>35</v>
      </c>
      <c r="AX655" s="14" t="s">
        <v>79</v>
      </c>
      <c r="AY655" s="251" t="s">
        <v>146</v>
      </c>
    </row>
    <row r="656" spans="2:65" s="1" customFormat="1" ht="31.5" customHeight="1">
      <c r="B656" s="42"/>
      <c r="C656" s="259" t="s">
        <v>1158</v>
      </c>
      <c r="D656" s="259" t="s">
        <v>365</v>
      </c>
      <c r="E656" s="260" t="s">
        <v>1159</v>
      </c>
      <c r="F656" s="261" t="s">
        <v>1160</v>
      </c>
      <c r="G656" s="262" t="s">
        <v>307</v>
      </c>
      <c r="H656" s="263">
        <v>33.351999999999997</v>
      </c>
      <c r="I656" s="264"/>
      <c r="J656" s="265">
        <f>ROUND(I656*H656,2)</f>
        <v>0</v>
      </c>
      <c r="K656" s="261" t="s">
        <v>308</v>
      </c>
      <c r="L656" s="266"/>
      <c r="M656" s="267" t="s">
        <v>21</v>
      </c>
      <c r="N656" s="268" t="s">
        <v>43</v>
      </c>
      <c r="O656" s="43"/>
      <c r="P656" s="212">
        <f>O656*H656</f>
        <v>0</v>
      </c>
      <c r="Q656" s="212">
        <v>3.0000000000000001E-3</v>
      </c>
      <c r="R656" s="212">
        <f>Q656*H656</f>
        <v>0.10005599999999999</v>
      </c>
      <c r="S656" s="212">
        <v>0</v>
      </c>
      <c r="T656" s="213">
        <f>S656*H656</f>
        <v>0</v>
      </c>
      <c r="AR656" s="25" t="s">
        <v>438</v>
      </c>
      <c r="AT656" s="25" t="s">
        <v>365</v>
      </c>
      <c r="AU656" s="25" t="s">
        <v>81</v>
      </c>
      <c r="AY656" s="25" t="s">
        <v>146</v>
      </c>
      <c r="BE656" s="214">
        <f>IF(N656="základní",J656,0)</f>
        <v>0</v>
      </c>
      <c r="BF656" s="214">
        <f>IF(N656="snížená",J656,0)</f>
        <v>0</v>
      </c>
      <c r="BG656" s="214">
        <f>IF(N656="zákl. přenesená",J656,0)</f>
        <v>0</v>
      </c>
      <c r="BH656" s="214">
        <f>IF(N656="sníž. přenesená",J656,0)</f>
        <v>0</v>
      </c>
      <c r="BI656" s="214">
        <f>IF(N656="nulová",J656,0)</f>
        <v>0</v>
      </c>
      <c r="BJ656" s="25" t="s">
        <v>79</v>
      </c>
      <c r="BK656" s="214">
        <f>ROUND(I656*H656,2)</f>
        <v>0</v>
      </c>
      <c r="BL656" s="25" t="s">
        <v>226</v>
      </c>
      <c r="BM656" s="25" t="s">
        <v>1161</v>
      </c>
    </row>
    <row r="657" spans="2:65" s="13" customFormat="1" ht="13.5">
      <c r="B657" s="230"/>
      <c r="C657" s="231"/>
      <c r="D657" s="215" t="s">
        <v>160</v>
      </c>
      <c r="E657" s="231"/>
      <c r="F657" s="257" t="s">
        <v>1162</v>
      </c>
      <c r="G657" s="231"/>
      <c r="H657" s="258">
        <v>33.351999999999997</v>
      </c>
      <c r="I657" s="235"/>
      <c r="J657" s="231"/>
      <c r="K657" s="231"/>
      <c r="L657" s="236"/>
      <c r="M657" s="237"/>
      <c r="N657" s="238"/>
      <c r="O657" s="238"/>
      <c r="P657" s="238"/>
      <c r="Q657" s="238"/>
      <c r="R657" s="238"/>
      <c r="S657" s="238"/>
      <c r="T657" s="239"/>
      <c r="AT657" s="240" t="s">
        <v>160</v>
      </c>
      <c r="AU657" s="240" t="s">
        <v>81</v>
      </c>
      <c r="AV657" s="13" t="s">
        <v>81</v>
      </c>
      <c r="AW657" s="13" t="s">
        <v>6</v>
      </c>
      <c r="AX657" s="13" t="s">
        <v>79</v>
      </c>
      <c r="AY657" s="240" t="s">
        <v>146</v>
      </c>
    </row>
    <row r="658" spans="2:65" s="1" customFormat="1" ht="31.5" customHeight="1">
      <c r="B658" s="42"/>
      <c r="C658" s="203" t="s">
        <v>1163</v>
      </c>
      <c r="D658" s="203" t="s">
        <v>149</v>
      </c>
      <c r="E658" s="204" t="s">
        <v>1164</v>
      </c>
      <c r="F658" s="205" t="s">
        <v>1165</v>
      </c>
      <c r="G658" s="206" t="s">
        <v>307</v>
      </c>
      <c r="H658" s="207">
        <v>15.682</v>
      </c>
      <c r="I658" s="208"/>
      <c r="J658" s="209">
        <f>ROUND(I658*H658,2)</f>
        <v>0</v>
      </c>
      <c r="K658" s="205" t="s">
        <v>21</v>
      </c>
      <c r="L658" s="62"/>
      <c r="M658" s="210" t="s">
        <v>21</v>
      </c>
      <c r="N658" s="211" t="s">
        <v>43</v>
      </c>
      <c r="O658" s="43"/>
      <c r="P658" s="212">
        <f>O658*H658</f>
        <v>0</v>
      </c>
      <c r="Q658" s="212">
        <v>0</v>
      </c>
      <c r="R658" s="212">
        <f>Q658*H658</f>
        <v>0</v>
      </c>
      <c r="S658" s="212">
        <v>0</v>
      </c>
      <c r="T658" s="213">
        <f>S658*H658</f>
        <v>0</v>
      </c>
      <c r="AR658" s="25" t="s">
        <v>226</v>
      </c>
      <c r="AT658" s="25" t="s">
        <v>149</v>
      </c>
      <c r="AU658" s="25" t="s">
        <v>81</v>
      </c>
      <c r="AY658" s="25" t="s">
        <v>146</v>
      </c>
      <c r="BE658" s="214">
        <f>IF(N658="základní",J658,0)</f>
        <v>0</v>
      </c>
      <c r="BF658" s="214">
        <f>IF(N658="snížená",J658,0)</f>
        <v>0</v>
      </c>
      <c r="BG658" s="214">
        <f>IF(N658="zákl. přenesená",J658,0)</f>
        <v>0</v>
      </c>
      <c r="BH658" s="214">
        <f>IF(N658="sníž. přenesená",J658,0)</f>
        <v>0</v>
      </c>
      <c r="BI658" s="214">
        <f>IF(N658="nulová",J658,0)</f>
        <v>0</v>
      </c>
      <c r="BJ658" s="25" t="s">
        <v>79</v>
      </c>
      <c r="BK658" s="214">
        <f>ROUND(I658*H658,2)</f>
        <v>0</v>
      </c>
      <c r="BL658" s="25" t="s">
        <v>226</v>
      </c>
      <c r="BM658" s="25" t="s">
        <v>1166</v>
      </c>
    </row>
    <row r="659" spans="2:65" s="12" customFormat="1" ht="13.5">
      <c r="B659" s="218"/>
      <c r="C659" s="219"/>
      <c r="D659" s="220" t="s">
        <v>160</v>
      </c>
      <c r="E659" s="221" t="s">
        <v>21</v>
      </c>
      <c r="F659" s="222" t="s">
        <v>302</v>
      </c>
      <c r="G659" s="219"/>
      <c r="H659" s="223" t="s">
        <v>21</v>
      </c>
      <c r="I659" s="224"/>
      <c r="J659" s="219"/>
      <c r="K659" s="219"/>
      <c r="L659" s="225"/>
      <c r="M659" s="226"/>
      <c r="N659" s="227"/>
      <c r="O659" s="227"/>
      <c r="P659" s="227"/>
      <c r="Q659" s="227"/>
      <c r="R659" s="227"/>
      <c r="S659" s="227"/>
      <c r="T659" s="228"/>
      <c r="AT659" s="229" t="s">
        <v>160</v>
      </c>
      <c r="AU659" s="229" t="s">
        <v>81</v>
      </c>
      <c r="AV659" s="12" t="s">
        <v>79</v>
      </c>
      <c r="AW659" s="12" t="s">
        <v>35</v>
      </c>
      <c r="AX659" s="12" t="s">
        <v>72</v>
      </c>
      <c r="AY659" s="229" t="s">
        <v>146</v>
      </c>
    </row>
    <row r="660" spans="2:65" s="12" customFormat="1" ht="13.5">
      <c r="B660" s="218"/>
      <c r="C660" s="219"/>
      <c r="D660" s="220" t="s">
        <v>160</v>
      </c>
      <c r="E660" s="221" t="s">
        <v>21</v>
      </c>
      <c r="F660" s="222" t="s">
        <v>1167</v>
      </c>
      <c r="G660" s="219"/>
      <c r="H660" s="223" t="s">
        <v>21</v>
      </c>
      <c r="I660" s="224"/>
      <c r="J660" s="219"/>
      <c r="K660" s="219"/>
      <c r="L660" s="225"/>
      <c r="M660" s="226"/>
      <c r="N660" s="227"/>
      <c r="O660" s="227"/>
      <c r="P660" s="227"/>
      <c r="Q660" s="227"/>
      <c r="R660" s="227"/>
      <c r="S660" s="227"/>
      <c r="T660" s="228"/>
      <c r="AT660" s="229" t="s">
        <v>160</v>
      </c>
      <c r="AU660" s="229" t="s">
        <v>81</v>
      </c>
      <c r="AV660" s="12" t="s">
        <v>79</v>
      </c>
      <c r="AW660" s="12" t="s">
        <v>35</v>
      </c>
      <c r="AX660" s="12" t="s">
        <v>72</v>
      </c>
      <c r="AY660" s="229" t="s">
        <v>146</v>
      </c>
    </row>
    <row r="661" spans="2:65" s="12" customFormat="1" ht="13.5">
      <c r="B661" s="218"/>
      <c r="C661" s="219"/>
      <c r="D661" s="220" t="s">
        <v>160</v>
      </c>
      <c r="E661" s="221" t="s">
        <v>21</v>
      </c>
      <c r="F661" s="222" t="s">
        <v>1168</v>
      </c>
      <c r="G661" s="219"/>
      <c r="H661" s="223" t="s">
        <v>21</v>
      </c>
      <c r="I661" s="224"/>
      <c r="J661" s="219"/>
      <c r="K661" s="219"/>
      <c r="L661" s="225"/>
      <c r="M661" s="226"/>
      <c r="N661" s="227"/>
      <c r="O661" s="227"/>
      <c r="P661" s="227"/>
      <c r="Q661" s="227"/>
      <c r="R661" s="227"/>
      <c r="S661" s="227"/>
      <c r="T661" s="228"/>
      <c r="AT661" s="229" t="s">
        <v>160</v>
      </c>
      <c r="AU661" s="229" t="s">
        <v>81</v>
      </c>
      <c r="AV661" s="12" t="s">
        <v>79</v>
      </c>
      <c r="AW661" s="12" t="s">
        <v>35</v>
      </c>
      <c r="AX661" s="12" t="s">
        <v>72</v>
      </c>
      <c r="AY661" s="229" t="s">
        <v>146</v>
      </c>
    </row>
    <row r="662" spans="2:65" s="13" customFormat="1" ht="13.5">
      <c r="B662" s="230"/>
      <c r="C662" s="231"/>
      <c r="D662" s="220" t="s">
        <v>160</v>
      </c>
      <c r="E662" s="232" t="s">
        <v>21</v>
      </c>
      <c r="F662" s="233" t="s">
        <v>1157</v>
      </c>
      <c r="G662" s="231"/>
      <c r="H662" s="234">
        <v>15.682</v>
      </c>
      <c r="I662" s="235"/>
      <c r="J662" s="231"/>
      <c r="K662" s="231"/>
      <c r="L662" s="236"/>
      <c r="M662" s="237"/>
      <c r="N662" s="238"/>
      <c r="O662" s="238"/>
      <c r="P662" s="238"/>
      <c r="Q662" s="238"/>
      <c r="R662" s="238"/>
      <c r="S662" s="238"/>
      <c r="T662" s="239"/>
      <c r="AT662" s="240" t="s">
        <v>160</v>
      </c>
      <c r="AU662" s="240" t="s">
        <v>81</v>
      </c>
      <c r="AV662" s="13" t="s">
        <v>81</v>
      </c>
      <c r="AW662" s="13" t="s">
        <v>35</v>
      </c>
      <c r="AX662" s="13" t="s">
        <v>72</v>
      </c>
      <c r="AY662" s="240" t="s">
        <v>146</v>
      </c>
    </row>
    <row r="663" spans="2:65" s="14" customFormat="1" ht="13.5">
      <c r="B663" s="241"/>
      <c r="C663" s="242"/>
      <c r="D663" s="215" t="s">
        <v>160</v>
      </c>
      <c r="E663" s="243" t="s">
        <v>21</v>
      </c>
      <c r="F663" s="244" t="s">
        <v>171</v>
      </c>
      <c r="G663" s="242"/>
      <c r="H663" s="245">
        <v>15.682</v>
      </c>
      <c r="I663" s="246"/>
      <c r="J663" s="242"/>
      <c r="K663" s="242"/>
      <c r="L663" s="247"/>
      <c r="M663" s="248"/>
      <c r="N663" s="249"/>
      <c r="O663" s="249"/>
      <c r="P663" s="249"/>
      <c r="Q663" s="249"/>
      <c r="R663" s="249"/>
      <c r="S663" s="249"/>
      <c r="T663" s="250"/>
      <c r="AT663" s="251" t="s">
        <v>160</v>
      </c>
      <c r="AU663" s="251" t="s">
        <v>81</v>
      </c>
      <c r="AV663" s="14" t="s">
        <v>153</v>
      </c>
      <c r="AW663" s="14" t="s">
        <v>35</v>
      </c>
      <c r="AX663" s="14" t="s">
        <v>79</v>
      </c>
      <c r="AY663" s="251" t="s">
        <v>146</v>
      </c>
    </row>
    <row r="664" spans="2:65" s="1" customFormat="1" ht="22.5" customHeight="1">
      <c r="B664" s="42"/>
      <c r="C664" s="203" t="s">
        <v>1169</v>
      </c>
      <c r="D664" s="203" t="s">
        <v>149</v>
      </c>
      <c r="E664" s="204" t="s">
        <v>1170</v>
      </c>
      <c r="F664" s="205" t="s">
        <v>1171</v>
      </c>
      <c r="G664" s="206" t="s">
        <v>307</v>
      </c>
      <c r="H664" s="207">
        <v>156.51</v>
      </c>
      <c r="I664" s="208"/>
      <c r="J664" s="209">
        <f>ROUND(I664*H664,2)</f>
        <v>0</v>
      </c>
      <c r="K664" s="205" t="s">
        <v>308</v>
      </c>
      <c r="L664" s="62"/>
      <c r="M664" s="210" t="s">
        <v>21</v>
      </c>
      <c r="N664" s="211" t="s">
        <v>43</v>
      </c>
      <c r="O664" s="43"/>
      <c r="P664" s="212">
        <f>O664*H664</f>
        <v>0</v>
      </c>
      <c r="Q664" s="212">
        <v>0</v>
      </c>
      <c r="R664" s="212">
        <f>Q664*H664</f>
        <v>0</v>
      </c>
      <c r="S664" s="212">
        <v>6.0000000000000001E-3</v>
      </c>
      <c r="T664" s="213">
        <f>S664*H664</f>
        <v>0.93906000000000001</v>
      </c>
      <c r="AR664" s="25" t="s">
        <v>226</v>
      </c>
      <c r="AT664" s="25" t="s">
        <v>149</v>
      </c>
      <c r="AU664" s="25" t="s">
        <v>81</v>
      </c>
      <c r="AY664" s="25" t="s">
        <v>146</v>
      </c>
      <c r="BE664" s="214">
        <f>IF(N664="základní",J664,0)</f>
        <v>0</v>
      </c>
      <c r="BF664" s="214">
        <f>IF(N664="snížená",J664,0)</f>
        <v>0</v>
      </c>
      <c r="BG664" s="214">
        <f>IF(N664="zákl. přenesená",J664,0)</f>
        <v>0</v>
      </c>
      <c r="BH664" s="214">
        <f>IF(N664="sníž. přenesená",J664,0)</f>
        <v>0</v>
      </c>
      <c r="BI664" s="214">
        <f>IF(N664="nulová",J664,0)</f>
        <v>0</v>
      </c>
      <c r="BJ664" s="25" t="s">
        <v>79</v>
      </c>
      <c r="BK664" s="214">
        <f>ROUND(I664*H664,2)</f>
        <v>0</v>
      </c>
      <c r="BL664" s="25" t="s">
        <v>226</v>
      </c>
      <c r="BM664" s="25" t="s">
        <v>1172</v>
      </c>
    </row>
    <row r="665" spans="2:65" s="1" customFormat="1" ht="22.5" customHeight="1">
      <c r="B665" s="42"/>
      <c r="C665" s="203" t="s">
        <v>1173</v>
      </c>
      <c r="D665" s="203" t="s">
        <v>149</v>
      </c>
      <c r="E665" s="204" t="s">
        <v>1174</v>
      </c>
      <c r="F665" s="205" t="s">
        <v>1175</v>
      </c>
      <c r="G665" s="206" t="s">
        <v>1148</v>
      </c>
      <c r="H665" s="283"/>
      <c r="I665" s="208"/>
      <c r="J665" s="209">
        <f>ROUND(I665*H665,2)</f>
        <v>0</v>
      </c>
      <c r="K665" s="205" t="s">
        <v>308</v>
      </c>
      <c r="L665" s="62"/>
      <c r="M665" s="210" t="s">
        <v>21</v>
      </c>
      <c r="N665" s="211" t="s">
        <v>43</v>
      </c>
      <c r="O665" s="43"/>
      <c r="P665" s="212">
        <f>O665*H665</f>
        <v>0</v>
      </c>
      <c r="Q665" s="212">
        <v>0</v>
      </c>
      <c r="R665" s="212">
        <f>Q665*H665</f>
        <v>0</v>
      </c>
      <c r="S665" s="212">
        <v>0</v>
      </c>
      <c r="T665" s="213">
        <f>S665*H665</f>
        <v>0</v>
      </c>
      <c r="AR665" s="25" t="s">
        <v>226</v>
      </c>
      <c r="AT665" s="25" t="s">
        <v>149</v>
      </c>
      <c r="AU665" s="25" t="s">
        <v>81</v>
      </c>
      <c r="AY665" s="25" t="s">
        <v>146</v>
      </c>
      <c r="BE665" s="214">
        <f>IF(N665="základní",J665,0)</f>
        <v>0</v>
      </c>
      <c r="BF665" s="214">
        <f>IF(N665="snížená",J665,0)</f>
        <v>0</v>
      </c>
      <c r="BG665" s="214">
        <f>IF(N665="zákl. přenesená",J665,0)</f>
        <v>0</v>
      </c>
      <c r="BH665" s="214">
        <f>IF(N665="sníž. přenesená",J665,0)</f>
        <v>0</v>
      </c>
      <c r="BI665" s="214">
        <f>IF(N665="nulová",J665,0)</f>
        <v>0</v>
      </c>
      <c r="BJ665" s="25" t="s">
        <v>79</v>
      </c>
      <c r="BK665" s="214">
        <f>ROUND(I665*H665,2)</f>
        <v>0</v>
      </c>
      <c r="BL665" s="25" t="s">
        <v>226</v>
      </c>
      <c r="BM665" s="25" t="s">
        <v>1176</v>
      </c>
    </row>
    <row r="666" spans="2:65" s="11" customFormat="1" ht="29.85" customHeight="1">
      <c r="B666" s="186"/>
      <c r="C666" s="187"/>
      <c r="D666" s="200" t="s">
        <v>71</v>
      </c>
      <c r="E666" s="201" t="s">
        <v>1177</v>
      </c>
      <c r="F666" s="201" t="s">
        <v>1178</v>
      </c>
      <c r="G666" s="187"/>
      <c r="H666" s="187"/>
      <c r="I666" s="190"/>
      <c r="J666" s="202">
        <f>BK666</f>
        <v>0</v>
      </c>
      <c r="K666" s="187"/>
      <c r="L666" s="192"/>
      <c r="M666" s="193"/>
      <c r="N666" s="194"/>
      <c r="O666" s="194"/>
      <c r="P666" s="195">
        <f>SUM(P667:P753)</f>
        <v>0</v>
      </c>
      <c r="Q666" s="194"/>
      <c r="R666" s="195">
        <f>SUM(R667:R753)</f>
        <v>3.9344972199999995</v>
      </c>
      <c r="S666" s="194"/>
      <c r="T666" s="196">
        <f>SUM(T667:T753)</f>
        <v>2.21</v>
      </c>
      <c r="AR666" s="197" t="s">
        <v>81</v>
      </c>
      <c r="AT666" s="198" t="s">
        <v>71</v>
      </c>
      <c r="AU666" s="198" t="s">
        <v>79</v>
      </c>
      <c r="AY666" s="197" t="s">
        <v>146</v>
      </c>
      <c r="BK666" s="199">
        <f>SUM(BK667:BK753)</f>
        <v>0</v>
      </c>
    </row>
    <row r="667" spans="2:65" s="1" customFormat="1" ht="22.5" customHeight="1">
      <c r="B667" s="42"/>
      <c r="C667" s="203" t="s">
        <v>1179</v>
      </c>
      <c r="D667" s="203" t="s">
        <v>149</v>
      </c>
      <c r="E667" s="204" t="s">
        <v>1180</v>
      </c>
      <c r="F667" s="205" t="s">
        <v>1181</v>
      </c>
      <c r="G667" s="206" t="s">
        <v>307</v>
      </c>
      <c r="H667" s="207">
        <v>325</v>
      </c>
      <c r="I667" s="208"/>
      <c r="J667" s="209">
        <f>ROUND(I667*H667,2)</f>
        <v>0</v>
      </c>
      <c r="K667" s="205" t="s">
        <v>308</v>
      </c>
      <c r="L667" s="62"/>
      <c r="M667" s="210" t="s">
        <v>21</v>
      </c>
      <c r="N667" s="211" t="s">
        <v>43</v>
      </c>
      <c r="O667" s="43"/>
      <c r="P667" s="212">
        <f>O667*H667</f>
        <v>0</v>
      </c>
      <c r="Q667" s="212">
        <v>2.9999999999999997E-4</v>
      </c>
      <c r="R667" s="212">
        <f>Q667*H667</f>
        <v>9.7499999999999989E-2</v>
      </c>
      <c r="S667" s="212">
        <v>0</v>
      </c>
      <c r="T667" s="213">
        <f>S667*H667</f>
        <v>0</v>
      </c>
      <c r="AR667" s="25" t="s">
        <v>226</v>
      </c>
      <c r="AT667" s="25" t="s">
        <v>149</v>
      </c>
      <c r="AU667" s="25" t="s">
        <v>81</v>
      </c>
      <c r="AY667" s="25" t="s">
        <v>146</v>
      </c>
      <c r="BE667" s="214">
        <f>IF(N667="základní",J667,0)</f>
        <v>0</v>
      </c>
      <c r="BF667" s="214">
        <f>IF(N667="snížená",J667,0)</f>
        <v>0</v>
      </c>
      <c r="BG667" s="214">
        <f>IF(N667="zákl. přenesená",J667,0)</f>
        <v>0</v>
      </c>
      <c r="BH667" s="214">
        <f>IF(N667="sníž. přenesená",J667,0)</f>
        <v>0</v>
      </c>
      <c r="BI667" s="214">
        <f>IF(N667="nulová",J667,0)</f>
        <v>0</v>
      </c>
      <c r="BJ667" s="25" t="s">
        <v>79</v>
      </c>
      <c r="BK667" s="214">
        <f>ROUND(I667*H667,2)</f>
        <v>0</v>
      </c>
      <c r="BL667" s="25" t="s">
        <v>226</v>
      </c>
      <c r="BM667" s="25" t="s">
        <v>1182</v>
      </c>
    </row>
    <row r="668" spans="2:65" s="12" customFormat="1" ht="13.5">
      <c r="B668" s="218"/>
      <c r="C668" s="219"/>
      <c r="D668" s="220" t="s">
        <v>160</v>
      </c>
      <c r="E668" s="221" t="s">
        <v>21</v>
      </c>
      <c r="F668" s="222" t="s">
        <v>644</v>
      </c>
      <c r="G668" s="219"/>
      <c r="H668" s="223" t="s">
        <v>21</v>
      </c>
      <c r="I668" s="224"/>
      <c r="J668" s="219"/>
      <c r="K668" s="219"/>
      <c r="L668" s="225"/>
      <c r="M668" s="226"/>
      <c r="N668" s="227"/>
      <c r="O668" s="227"/>
      <c r="P668" s="227"/>
      <c r="Q668" s="227"/>
      <c r="R668" s="227"/>
      <c r="S668" s="227"/>
      <c r="T668" s="228"/>
      <c r="AT668" s="229" t="s">
        <v>160</v>
      </c>
      <c r="AU668" s="229" t="s">
        <v>81</v>
      </c>
      <c r="AV668" s="12" t="s">
        <v>79</v>
      </c>
      <c r="AW668" s="12" t="s">
        <v>35</v>
      </c>
      <c r="AX668" s="12" t="s">
        <v>72</v>
      </c>
      <c r="AY668" s="229" t="s">
        <v>146</v>
      </c>
    </row>
    <row r="669" spans="2:65" s="13" customFormat="1" ht="13.5">
      <c r="B669" s="230"/>
      <c r="C669" s="231"/>
      <c r="D669" s="220" t="s">
        <v>160</v>
      </c>
      <c r="E669" s="232" t="s">
        <v>21</v>
      </c>
      <c r="F669" s="233" t="s">
        <v>1183</v>
      </c>
      <c r="G669" s="231"/>
      <c r="H669" s="234">
        <v>325</v>
      </c>
      <c r="I669" s="235"/>
      <c r="J669" s="231"/>
      <c r="K669" s="231"/>
      <c r="L669" s="236"/>
      <c r="M669" s="237"/>
      <c r="N669" s="238"/>
      <c r="O669" s="238"/>
      <c r="P669" s="238"/>
      <c r="Q669" s="238"/>
      <c r="R669" s="238"/>
      <c r="S669" s="238"/>
      <c r="T669" s="239"/>
      <c r="AT669" s="240" t="s">
        <v>160</v>
      </c>
      <c r="AU669" s="240" t="s">
        <v>81</v>
      </c>
      <c r="AV669" s="13" t="s">
        <v>81</v>
      </c>
      <c r="AW669" s="13" t="s">
        <v>35</v>
      </c>
      <c r="AX669" s="13" t="s">
        <v>72</v>
      </c>
      <c r="AY669" s="240" t="s">
        <v>146</v>
      </c>
    </row>
    <row r="670" spans="2:65" s="14" customFormat="1" ht="13.5">
      <c r="B670" s="241"/>
      <c r="C670" s="242"/>
      <c r="D670" s="215" t="s">
        <v>160</v>
      </c>
      <c r="E670" s="243" t="s">
        <v>21</v>
      </c>
      <c r="F670" s="244" t="s">
        <v>171</v>
      </c>
      <c r="G670" s="242"/>
      <c r="H670" s="245">
        <v>325</v>
      </c>
      <c r="I670" s="246"/>
      <c r="J670" s="242"/>
      <c r="K670" s="242"/>
      <c r="L670" s="247"/>
      <c r="M670" s="248"/>
      <c r="N670" s="249"/>
      <c r="O670" s="249"/>
      <c r="P670" s="249"/>
      <c r="Q670" s="249"/>
      <c r="R670" s="249"/>
      <c r="S670" s="249"/>
      <c r="T670" s="250"/>
      <c r="AT670" s="251" t="s">
        <v>160</v>
      </c>
      <c r="AU670" s="251" t="s">
        <v>81</v>
      </c>
      <c r="AV670" s="14" t="s">
        <v>153</v>
      </c>
      <c r="AW670" s="14" t="s">
        <v>35</v>
      </c>
      <c r="AX670" s="14" t="s">
        <v>79</v>
      </c>
      <c r="AY670" s="251" t="s">
        <v>146</v>
      </c>
    </row>
    <row r="671" spans="2:65" s="1" customFormat="1" ht="22.5" customHeight="1">
      <c r="B671" s="42"/>
      <c r="C671" s="259" t="s">
        <v>1184</v>
      </c>
      <c r="D671" s="259" t="s">
        <v>365</v>
      </c>
      <c r="E671" s="260" t="s">
        <v>1185</v>
      </c>
      <c r="F671" s="261" t="s">
        <v>1186</v>
      </c>
      <c r="G671" s="262" t="s">
        <v>307</v>
      </c>
      <c r="H671" s="263">
        <v>341.25</v>
      </c>
      <c r="I671" s="264"/>
      <c r="J671" s="265">
        <f>ROUND(I671*H671,2)</f>
        <v>0</v>
      </c>
      <c r="K671" s="261" t="s">
        <v>21</v>
      </c>
      <c r="L671" s="266"/>
      <c r="M671" s="267" t="s">
        <v>21</v>
      </c>
      <c r="N671" s="268" t="s">
        <v>43</v>
      </c>
      <c r="O671" s="43"/>
      <c r="P671" s="212">
        <f>O671*H671</f>
        <v>0</v>
      </c>
      <c r="Q671" s="212">
        <v>7.0000000000000001E-3</v>
      </c>
      <c r="R671" s="212">
        <f>Q671*H671</f>
        <v>2.3887499999999999</v>
      </c>
      <c r="S671" s="212">
        <v>0</v>
      </c>
      <c r="T671" s="213">
        <f>S671*H671</f>
        <v>0</v>
      </c>
      <c r="AR671" s="25" t="s">
        <v>438</v>
      </c>
      <c r="AT671" s="25" t="s">
        <v>365</v>
      </c>
      <c r="AU671" s="25" t="s">
        <v>81</v>
      </c>
      <c r="AY671" s="25" t="s">
        <v>146</v>
      </c>
      <c r="BE671" s="214">
        <f>IF(N671="základní",J671,0)</f>
        <v>0</v>
      </c>
      <c r="BF671" s="214">
        <f>IF(N671="snížená",J671,0)</f>
        <v>0</v>
      </c>
      <c r="BG671" s="214">
        <f>IF(N671="zákl. přenesená",J671,0)</f>
        <v>0</v>
      </c>
      <c r="BH671" s="214">
        <f>IF(N671="sníž. přenesená",J671,0)</f>
        <v>0</v>
      </c>
      <c r="BI671" s="214">
        <f>IF(N671="nulová",J671,0)</f>
        <v>0</v>
      </c>
      <c r="BJ671" s="25" t="s">
        <v>79</v>
      </c>
      <c r="BK671" s="214">
        <f>ROUND(I671*H671,2)</f>
        <v>0</v>
      </c>
      <c r="BL671" s="25" t="s">
        <v>226</v>
      </c>
      <c r="BM671" s="25" t="s">
        <v>1187</v>
      </c>
    </row>
    <row r="672" spans="2:65" s="13" customFormat="1" ht="13.5">
      <c r="B672" s="230"/>
      <c r="C672" s="231"/>
      <c r="D672" s="215" t="s">
        <v>160</v>
      </c>
      <c r="E672" s="231"/>
      <c r="F672" s="257" t="s">
        <v>1188</v>
      </c>
      <c r="G672" s="231"/>
      <c r="H672" s="258">
        <v>341.25</v>
      </c>
      <c r="I672" s="235"/>
      <c r="J672" s="231"/>
      <c r="K672" s="231"/>
      <c r="L672" s="236"/>
      <c r="M672" s="237"/>
      <c r="N672" s="238"/>
      <c r="O672" s="238"/>
      <c r="P672" s="238"/>
      <c r="Q672" s="238"/>
      <c r="R672" s="238"/>
      <c r="S672" s="238"/>
      <c r="T672" s="239"/>
      <c r="AT672" s="240" t="s">
        <v>160</v>
      </c>
      <c r="AU672" s="240" t="s">
        <v>81</v>
      </c>
      <c r="AV672" s="13" t="s">
        <v>81</v>
      </c>
      <c r="AW672" s="13" t="s">
        <v>6</v>
      </c>
      <c r="AX672" s="13" t="s">
        <v>79</v>
      </c>
      <c r="AY672" s="240" t="s">
        <v>146</v>
      </c>
    </row>
    <row r="673" spans="2:65" s="1" customFormat="1" ht="22.5" customHeight="1">
      <c r="B673" s="42"/>
      <c r="C673" s="203" t="s">
        <v>1189</v>
      </c>
      <c r="D673" s="203" t="s">
        <v>149</v>
      </c>
      <c r="E673" s="204" t="s">
        <v>1180</v>
      </c>
      <c r="F673" s="205" t="s">
        <v>1181</v>
      </c>
      <c r="G673" s="206" t="s">
        <v>307</v>
      </c>
      <c r="H673" s="207">
        <v>58.7</v>
      </c>
      <c r="I673" s="208"/>
      <c r="J673" s="209">
        <f>ROUND(I673*H673,2)</f>
        <v>0</v>
      </c>
      <c r="K673" s="205" t="s">
        <v>308</v>
      </c>
      <c r="L673" s="62"/>
      <c r="M673" s="210" t="s">
        <v>21</v>
      </c>
      <c r="N673" s="211" t="s">
        <v>43</v>
      </c>
      <c r="O673" s="43"/>
      <c r="P673" s="212">
        <f>O673*H673</f>
        <v>0</v>
      </c>
      <c r="Q673" s="212">
        <v>2.9999999999999997E-4</v>
      </c>
      <c r="R673" s="212">
        <f>Q673*H673</f>
        <v>1.7610000000000001E-2</v>
      </c>
      <c r="S673" s="212">
        <v>0</v>
      </c>
      <c r="T673" s="213">
        <f>S673*H673</f>
        <v>0</v>
      </c>
      <c r="AR673" s="25" t="s">
        <v>226</v>
      </c>
      <c r="AT673" s="25" t="s">
        <v>149</v>
      </c>
      <c r="AU673" s="25" t="s">
        <v>81</v>
      </c>
      <c r="AY673" s="25" t="s">
        <v>146</v>
      </c>
      <c r="BE673" s="214">
        <f>IF(N673="základní",J673,0)</f>
        <v>0</v>
      </c>
      <c r="BF673" s="214">
        <f>IF(N673="snížená",J673,0)</f>
        <v>0</v>
      </c>
      <c r="BG673" s="214">
        <f>IF(N673="zákl. přenesená",J673,0)</f>
        <v>0</v>
      </c>
      <c r="BH673" s="214">
        <f>IF(N673="sníž. přenesená",J673,0)</f>
        <v>0</v>
      </c>
      <c r="BI673" s="214">
        <f>IF(N673="nulová",J673,0)</f>
        <v>0</v>
      </c>
      <c r="BJ673" s="25" t="s">
        <v>79</v>
      </c>
      <c r="BK673" s="214">
        <f>ROUND(I673*H673,2)</f>
        <v>0</v>
      </c>
      <c r="BL673" s="25" t="s">
        <v>226</v>
      </c>
      <c r="BM673" s="25" t="s">
        <v>1190</v>
      </c>
    </row>
    <row r="674" spans="2:65" s="12" customFormat="1" ht="13.5">
      <c r="B674" s="218"/>
      <c r="C674" s="219"/>
      <c r="D674" s="220" t="s">
        <v>160</v>
      </c>
      <c r="E674" s="221" t="s">
        <v>21</v>
      </c>
      <c r="F674" s="222" t="s">
        <v>644</v>
      </c>
      <c r="G674" s="219"/>
      <c r="H674" s="223" t="s">
        <v>21</v>
      </c>
      <c r="I674" s="224"/>
      <c r="J674" s="219"/>
      <c r="K674" s="219"/>
      <c r="L674" s="225"/>
      <c r="M674" s="226"/>
      <c r="N674" s="227"/>
      <c r="O674" s="227"/>
      <c r="P674" s="227"/>
      <c r="Q674" s="227"/>
      <c r="R674" s="227"/>
      <c r="S674" s="227"/>
      <c r="T674" s="228"/>
      <c r="AT674" s="229" t="s">
        <v>160</v>
      </c>
      <c r="AU674" s="229" t="s">
        <v>81</v>
      </c>
      <c r="AV674" s="12" t="s">
        <v>79</v>
      </c>
      <c r="AW674" s="12" t="s">
        <v>35</v>
      </c>
      <c r="AX674" s="12" t="s">
        <v>72</v>
      </c>
      <c r="AY674" s="229" t="s">
        <v>146</v>
      </c>
    </row>
    <row r="675" spans="2:65" s="13" customFormat="1" ht="13.5">
      <c r="B675" s="230"/>
      <c r="C675" s="231"/>
      <c r="D675" s="220" t="s">
        <v>160</v>
      </c>
      <c r="E675" s="232" t="s">
        <v>21</v>
      </c>
      <c r="F675" s="233" t="s">
        <v>1191</v>
      </c>
      <c r="G675" s="231"/>
      <c r="H675" s="234">
        <v>58.7</v>
      </c>
      <c r="I675" s="235"/>
      <c r="J675" s="231"/>
      <c r="K675" s="231"/>
      <c r="L675" s="236"/>
      <c r="M675" s="237"/>
      <c r="N675" s="238"/>
      <c r="O675" s="238"/>
      <c r="P675" s="238"/>
      <c r="Q675" s="238"/>
      <c r="R675" s="238"/>
      <c r="S675" s="238"/>
      <c r="T675" s="239"/>
      <c r="AT675" s="240" t="s">
        <v>160</v>
      </c>
      <c r="AU675" s="240" t="s">
        <v>81</v>
      </c>
      <c r="AV675" s="13" t="s">
        <v>81</v>
      </c>
      <c r="AW675" s="13" t="s">
        <v>35</v>
      </c>
      <c r="AX675" s="13" t="s">
        <v>72</v>
      </c>
      <c r="AY675" s="240" t="s">
        <v>146</v>
      </c>
    </row>
    <row r="676" spans="2:65" s="14" customFormat="1" ht="13.5">
      <c r="B676" s="241"/>
      <c r="C676" s="242"/>
      <c r="D676" s="215" t="s">
        <v>160</v>
      </c>
      <c r="E676" s="243" t="s">
        <v>21</v>
      </c>
      <c r="F676" s="244" t="s">
        <v>171</v>
      </c>
      <c r="G676" s="242"/>
      <c r="H676" s="245">
        <v>58.7</v>
      </c>
      <c r="I676" s="246"/>
      <c r="J676" s="242"/>
      <c r="K676" s="242"/>
      <c r="L676" s="247"/>
      <c r="M676" s="248"/>
      <c r="N676" s="249"/>
      <c r="O676" s="249"/>
      <c r="P676" s="249"/>
      <c r="Q676" s="249"/>
      <c r="R676" s="249"/>
      <c r="S676" s="249"/>
      <c r="T676" s="250"/>
      <c r="AT676" s="251" t="s">
        <v>160</v>
      </c>
      <c r="AU676" s="251" t="s">
        <v>81</v>
      </c>
      <c r="AV676" s="14" t="s">
        <v>153</v>
      </c>
      <c r="AW676" s="14" t="s">
        <v>35</v>
      </c>
      <c r="AX676" s="14" t="s">
        <v>79</v>
      </c>
      <c r="AY676" s="251" t="s">
        <v>146</v>
      </c>
    </row>
    <row r="677" spans="2:65" s="1" customFormat="1" ht="22.5" customHeight="1">
      <c r="B677" s="42"/>
      <c r="C677" s="259" t="s">
        <v>1192</v>
      </c>
      <c r="D677" s="259" t="s">
        <v>365</v>
      </c>
      <c r="E677" s="260" t="s">
        <v>1193</v>
      </c>
      <c r="F677" s="261" t="s">
        <v>1194</v>
      </c>
      <c r="G677" s="262" t="s">
        <v>307</v>
      </c>
      <c r="H677" s="263">
        <v>64.569999999999993</v>
      </c>
      <c r="I677" s="264"/>
      <c r="J677" s="265">
        <f>ROUND(I677*H677,2)</f>
        <v>0</v>
      </c>
      <c r="K677" s="261" t="s">
        <v>308</v>
      </c>
      <c r="L677" s="266"/>
      <c r="M677" s="267" t="s">
        <v>21</v>
      </c>
      <c r="N677" s="268" t="s">
        <v>43</v>
      </c>
      <c r="O677" s="43"/>
      <c r="P677" s="212">
        <f>O677*H677</f>
        <v>0</v>
      </c>
      <c r="Q677" s="212">
        <v>1.75E-3</v>
      </c>
      <c r="R677" s="212">
        <f>Q677*H677</f>
        <v>0.11299749999999999</v>
      </c>
      <c r="S677" s="212">
        <v>0</v>
      </c>
      <c r="T677" s="213">
        <f>S677*H677</f>
        <v>0</v>
      </c>
      <c r="AR677" s="25" t="s">
        <v>438</v>
      </c>
      <c r="AT677" s="25" t="s">
        <v>365</v>
      </c>
      <c r="AU677" s="25" t="s">
        <v>81</v>
      </c>
      <c r="AY677" s="25" t="s">
        <v>146</v>
      </c>
      <c r="BE677" s="214">
        <f>IF(N677="základní",J677,0)</f>
        <v>0</v>
      </c>
      <c r="BF677" s="214">
        <f>IF(N677="snížená",J677,0)</f>
        <v>0</v>
      </c>
      <c r="BG677" s="214">
        <f>IF(N677="zákl. přenesená",J677,0)</f>
        <v>0</v>
      </c>
      <c r="BH677" s="214">
        <f>IF(N677="sníž. přenesená",J677,0)</f>
        <v>0</v>
      </c>
      <c r="BI677" s="214">
        <f>IF(N677="nulová",J677,0)</f>
        <v>0</v>
      </c>
      <c r="BJ677" s="25" t="s">
        <v>79</v>
      </c>
      <c r="BK677" s="214">
        <f>ROUND(I677*H677,2)</f>
        <v>0</v>
      </c>
      <c r="BL677" s="25" t="s">
        <v>226</v>
      </c>
      <c r="BM677" s="25" t="s">
        <v>1195</v>
      </c>
    </row>
    <row r="678" spans="2:65" s="13" customFormat="1" ht="13.5">
      <c r="B678" s="230"/>
      <c r="C678" s="231"/>
      <c r="D678" s="215" t="s">
        <v>160</v>
      </c>
      <c r="E678" s="231"/>
      <c r="F678" s="257" t="s">
        <v>1196</v>
      </c>
      <c r="G678" s="231"/>
      <c r="H678" s="258">
        <v>64.569999999999993</v>
      </c>
      <c r="I678" s="235"/>
      <c r="J678" s="231"/>
      <c r="K678" s="231"/>
      <c r="L678" s="236"/>
      <c r="M678" s="237"/>
      <c r="N678" s="238"/>
      <c r="O678" s="238"/>
      <c r="P678" s="238"/>
      <c r="Q678" s="238"/>
      <c r="R678" s="238"/>
      <c r="S678" s="238"/>
      <c r="T678" s="239"/>
      <c r="AT678" s="240" t="s">
        <v>160</v>
      </c>
      <c r="AU678" s="240" t="s">
        <v>81</v>
      </c>
      <c r="AV678" s="13" t="s">
        <v>81</v>
      </c>
      <c r="AW678" s="13" t="s">
        <v>6</v>
      </c>
      <c r="AX678" s="13" t="s">
        <v>79</v>
      </c>
      <c r="AY678" s="240" t="s">
        <v>146</v>
      </c>
    </row>
    <row r="679" spans="2:65" s="1" customFormat="1" ht="22.5" customHeight="1">
      <c r="B679" s="42"/>
      <c r="C679" s="203" t="s">
        <v>1197</v>
      </c>
      <c r="D679" s="203" t="s">
        <v>149</v>
      </c>
      <c r="E679" s="204" t="s">
        <v>1198</v>
      </c>
      <c r="F679" s="205" t="s">
        <v>1199</v>
      </c>
      <c r="G679" s="206" t="s">
        <v>307</v>
      </c>
      <c r="H679" s="207">
        <v>650</v>
      </c>
      <c r="I679" s="208"/>
      <c r="J679" s="209">
        <f>ROUND(I679*H679,2)</f>
        <v>0</v>
      </c>
      <c r="K679" s="205" t="s">
        <v>308</v>
      </c>
      <c r="L679" s="62"/>
      <c r="M679" s="210" t="s">
        <v>21</v>
      </c>
      <c r="N679" s="211" t="s">
        <v>43</v>
      </c>
      <c r="O679" s="43"/>
      <c r="P679" s="212">
        <f>O679*H679</f>
        <v>0</v>
      </c>
      <c r="Q679" s="212">
        <v>0</v>
      </c>
      <c r="R679" s="212">
        <f>Q679*H679</f>
        <v>0</v>
      </c>
      <c r="S679" s="212">
        <v>3.3999999999999998E-3</v>
      </c>
      <c r="T679" s="213">
        <f>S679*H679</f>
        <v>2.21</v>
      </c>
      <c r="AR679" s="25" t="s">
        <v>226</v>
      </c>
      <c r="AT679" s="25" t="s">
        <v>149</v>
      </c>
      <c r="AU679" s="25" t="s">
        <v>81</v>
      </c>
      <c r="AY679" s="25" t="s">
        <v>146</v>
      </c>
      <c r="BE679" s="214">
        <f>IF(N679="základní",J679,0)</f>
        <v>0</v>
      </c>
      <c r="BF679" s="214">
        <f>IF(N679="snížená",J679,0)</f>
        <v>0</v>
      </c>
      <c r="BG679" s="214">
        <f>IF(N679="zákl. přenesená",J679,0)</f>
        <v>0</v>
      </c>
      <c r="BH679" s="214">
        <f>IF(N679="sníž. přenesená",J679,0)</f>
        <v>0</v>
      </c>
      <c r="BI679" s="214">
        <f>IF(N679="nulová",J679,0)</f>
        <v>0</v>
      </c>
      <c r="BJ679" s="25" t="s">
        <v>79</v>
      </c>
      <c r="BK679" s="214">
        <f>ROUND(I679*H679,2)</f>
        <v>0</v>
      </c>
      <c r="BL679" s="25" t="s">
        <v>226</v>
      </c>
      <c r="BM679" s="25" t="s">
        <v>1200</v>
      </c>
    </row>
    <row r="680" spans="2:65" s="1" customFormat="1" ht="27">
      <c r="B680" s="42"/>
      <c r="C680" s="64"/>
      <c r="D680" s="220" t="s">
        <v>155</v>
      </c>
      <c r="E680" s="64"/>
      <c r="F680" s="252" t="s">
        <v>1201</v>
      </c>
      <c r="G680" s="64"/>
      <c r="H680" s="64"/>
      <c r="I680" s="173"/>
      <c r="J680" s="64"/>
      <c r="K680" s="64"/>
      <c r="L680" s="62"/>
      <c r="M680" s="217"/>
      <c r="N680" s="43"/>
      <c r="O680" s="43"/>
      <c r="P680" s="43"/>
      <c r="Q680" s="43"/>
      <c r="R680" s="43"/>
      <c r="S680" s="43"/>
      <c r="T680" s="79"/>
      <c r="AT680" s="25" t="s">
        <v>155</v>
      </c>
      <c r="AU680" s="25" t="s">
        <v>81</v>
      </c>
    </row>
    <row r="681" spans="2:65" s="12" customFormat="1" ht="13.5">
      <c r="B681" s="218"/>
      <c r="C681" s="219"/>
      <c r="D681" s="220" t="s">
        <v>160</v>
      </c>
      <c r="E681" s="221" t="s">
        <v>21</v>
      </c>
      <c r="F681" s="222" t="s">
        <v>495</v>
      </c>
      <c r="G681" s="219"/>
      <c r="H681" s="223" t="s">
        <v>21</v>
      </c>
      <c r="I681" s="224"/>
      <c r="J681" s="219"/>
      <c r="K681" s="219"/>
      <c r="L681" s="225"/>
      <c r="M681" s="226"/>
      <c r="N681" s="227"/>
      <c r="O681" s="227"/>
      <c r="P681" s="227"/>
      <c r="Q681" s="227"/>
      <c r="R681" s="227"/>
      <c r="S681" s="227"/>
      <c r="T681" s="228"/>
      <c r="AT681" s="229" t="s">
        <v>160</v>
      </c>
      <c r="AU681" s="229" t="s">
        <v>81</v>
      </c>
      <c r="AV681" s="12" t="s">
        <v>79</v>
      </c>
      <c r="AW681" s="12" t="s">
        <v>35</v>
      </c>
      <c r="AX681" s="12" t="s">
        <v>72</v>
      </c>
      <c r="AY681" s="229" t="s">
        <v>146</v>
      </c>
    </row>
    <row r="682" spans="2:65" s="13" customFormat="1" ht="13.5">
      <c r="B682" s="230"/>
      <c r="C682" s="231"/>
      <c r="D682" s="220" t="s">
        <v>160</v>
      </c>
      <c r="E682" s="232" t="s">
        <v>21</v>
      </c>
      <c r="F682" s="233" t="s">
        <v>1202</v>
      </c>
      <c r="G682" s="231"/>
      <c r="H682" s="234">
        <v>650</v>
      </c>
      <c r="I682" s="235"/>
      <c r="J682" s="231"/>
      <c r="K682" s="231"/>
      <c r="L682" s="236"/>
      <c r="M682" s="237"/>
      <c r="N682" s="238"/>
      <c r="O682" s="238"/>
      <c r="P682" s="238"/>
      <c r="Q682" s="238"/>
      <c r="R682" s="238"/>
      <c r="S682" s="238"/>
      <c r="T682" s="239"/>
      <c r="AT682" s="240" t="s">
        <v>160</v>
      </c>
      <c r="AU682" s="240" t="s">
        <v>81</v>
      </c>
      <c r="AV682" s="13" t="s">
        <v>81</v>
      </c>
      <c r="AW682" s="13" t="s">
        <v>35</v>
      </c>
      <c r="AX682" s="13" t="s">
        <v>72</v>
      </c>
      <c r="AY682" s="240" t="s">
        <v>146</v>
      </c>
    </row>
    <row r="683" spans="2:65" s="14" customFormat="1" ht="13.5">
      <c r="B683" s="241"/>
      <c r="C683" s="242"/>
      <c r="D683" s="215" t="s">
        <v>160</v>
      </c>
      <c r="E683" s="243" t="s">
        <v>21</v>
      </c>
      <c r="F683" s="244" t="s">
        <v>171</v>
      </c>
      <c r="G683" s="242"/>
      <c r="H683" s="245">
        <v>650</v>
      </c>
      <c r="I683" s="246"/>
      <c r="J683" s="242"/>
      <c r="K683" s="242"/>
      <c r="L683" s="247"/>
      <c r="M683" s="248"/>
      <c r="N683" s="249"/>
      <c r="O683" s="249"/>
      <c r="P683" s="249"/>
      <c r="Q683" s="249"/>
      <c r="R683" s="249"/>
      <c r="S683" s="249"/>
      <c r="T683" s="250"/>
      <c r="AT683" s="251" t="s">
        <v>160</v>
      </c>
      <c r="AU683" s="251" t="s">
        <v>81</v>
      </c>
      <c r="AV683" s="14" t="s">
        <v>153</v>
      </c>
      <c r="AW683" s="14" t="s">
        <v>35</v>
      </c>
      <c r="AX683" s="14" t="s">
        <v>79</v>
      </c>
      <c r="AY683" s="251" t="s">
        <v>146</v>
      </c>
    </row>
    <row r="684" spans="2:65" s="1" customFormat="1" ht="22.5" customHeight="1">
      <c r="B684" s="42"/>
      <c r="C684" s="203" t="s">
        <v>1203</v>
      </c>
      <c r="D684" s="203" t="s">
        <v>149</v>
      </c>
      <c r="E684" s="204" t="s">
        <v>1204</v>
      </c>
      <c r="F684" s="205" t="s">
        <v>1205</v>
      </c>
      <c r="G684" s="206" t="s">
        <v>307</v>
      </c>
      <c r="H684" s="207">
        <v>58.3</v>
      </c>
      <c r="I684" s="208"/>
      <c r="J684" s="209">
        <f>ROUND(I684*H684,2)</f>
        <v>0</v>
      </c>
      <c r="K684" s="205" t="s">
        <v>308</v>
      </c>
      <c r="L684" s="62"/>
      <c r="M684" s="210" t="s">
        <v>21</v>
      </c>
      <c r="N684" s="211" t="s">
        <v>43</v>
      </c>
      <c r="O684" s="43"/>
      <c r="P684" s="212">
        <f>O684*H684</f>
        <v>0</v>
      </c>
      <c r="Q684" s="212">
        <v>0</v>
      </c>
      <c r="R684" s="212">
        <f>Q684*H684</f>
        <v>0</v>
      </c>
      <c r="S684" s="212">
        <v>0</v>
      </c>
      <c r="T684" s="213">
        <f>S684*H684</f>
        <v>0</v>
      </c>
      <c r="AR684" s="25" t="s">
        <v>226</v>
      </c>
      <c r="AT684" s="25" t="s">
        <v>149</v>
      </c>
      <c r="AU684" s="25" t="s">
        <v>81</v>
      </c>
      <c r="AY684" s="25" t="s">
        <v>146</v>
      </c>
      <c r="BE684" s="214">
        <f>IF(N684="základní",J684,0)</f>
        <v>0</v>
      </c>
      <c r="BF684" s="214">
        <f>IF(N684="snížená",J684,0)</f>
        <v>0</v>
      </c>
      <c r="BG684" s="214">
        <f>IF(N684="zákl. přenesená",J684,0)</f>
        <v>0</v>
      </c>
      <c r="BH684" s="214">
        <f>IF(N684="sníž. přenesená",J684,0)</f>
        <v>0</v>
      </c>
      <c r="BI684" s="214">
        <f>IF(N684="nulová",J684,0)</f>
        <v>0</v>
      </c>
      <c r="BJ684" s="25" t="s">
        <v>79</v>
      </c>
      <c r="BK684" s="214">
        <f>ROUND(I684*H684,2)</f>
        <v>0</v>
      </c>
      <c r="BL684" s="25" t="s">
        <v>226</v>
      </c>
      <c r="BM684" s="25" t="s">
        <v>1206</v>
      </c>
    </row>
    <row r="685" spans="2:65" s="12" customFormat="1" ht="13.5">
      <c r="B685" s="218"/>
      <c r="C685" s="219"/>
      <c r="D685" s="220" t="s">
        <v>160</v>
      </c>
      <c r="E685" s="221" t="s">
        <v>21</v>
      </c>
      <c r="F685" s="222" t="s">
        <v>644</v>
      </c>
      <c r="G685" s="219"/>
      <c r="H685" s="223" t="s">
        <v>21</v>
      </c>
      <c r="I685" s="224"/>
      <c r="J685" s="219"/>
      <c r="K685" s="219"/>
      <c r="L685" s="225"/>
      <c r="M685" s="226"/>
      <c r="N685" s="227"/>
      <c r="O685" s="227"/>
      <c r="P685" s="227"/>
      <c r="Q685" s="227"/>
      <c r="R685" s="227"/>
      <c r="S685" s="227"/>
      <c r="T685" s="228"/>
      <c r="AT685" s="229" t="s">
        <v>160</v>
      </c>
      <c r="AU685" s="229" t="s">
        <v>81</v>
      </c>
      <c r="AV685" s="12" t="s">
        <v>79</v>
      </c>
      <c r="AW685" s="12" t="s">
        <v>35</v>
      </c>
      <c r="AX685" s="12" t="s">
        <v>72</v>
      </c>
      <c r="AY685" s="229" t="s">
        <v>146</v>
      </c>
    </row>
    <row r="686" spans="2:65" s="13" customFormat="1" ht="13.5">
      <c r="B686" s="230"/>
      <c r="C686" s="231"/>
      <c r="D686" s="220" t="s">
        <v>160</v>
      </c>
      <c r="E686" s="232" t="s">
        <v>21</v>
      </c>
      <c r="F686" s="233" t="s">
        <v>776</v>
      </c>
      <c r="G686" s="231"/>
      <c r="H686" s="234">
        <v>58.3</v>
      </c>
      <c r="I686" s="235"/>
      <c r="J686" s="231"/>
      <c r="K686" s="231"/>
      <c r="L686" s="236"/>
      <c r="M686" s="237"/>
      <c r="N686" s="238"/>
      <c r="O686" s="238"/>
      <c r="P686" s="238"/>
      <c r="Q686" s="238"/>
      <c r="R686" s="238"/>
      <c r="S686" s="238"/>
      <c r="T686" s="239"/>
      <c r="AT686" s="240" t="s">
        <v>160</v>
      </c>
      <c r="AU686" s="240" t="s">
        <v>81</v>
      </c>
      <c r="AV686" s="13" t="s">
        <v>81</v>
      </c>
      <c r="AW686" s="13" t="s">
        <v>35</v>
      </c>
      <c r="AX686" s="13" t="s">
        <v>72</v>
      </c>
      <c r="AY686" s="240" t="s">
        <v>146</v>
      </c>
    </row>
    <row r="687" spans="2:65" s="14" customFormat="1" ht="13.5">
      <c r="B687" s="241"/>
      <c r="C687" s="242"/>
      <c r="D687" s="215" t="s">
        <v>160</v>
      </c>
      <c r="E687" s="243" t="s">
        <v>21</v>
      </c>
      <c r="F687" s="244" t="s">
        <v>171</v>
      </c>
      <c r="G687" s="242"/>
      <c r="H687" s="245">
        <v>58.3</v>
      </c>
      <c r="I687" s="246"/>
      <c r="J687" s="242"/>
      <c r="K687" s="242"/>
      <c r="L687" s="247"/>
      <c r="M687" s="248"/>
      <c r="N687" s="249"/>
      <c r="O687" s="249"/>
      <c r="P687" s="249"/>
      <c r="Q687" s="249"/>
      <c r="R687" s="249"/>
      <c r="S687" s="249"/>
      <c r="T687" s="250"/>
      <c r="AT687" s="251" t="s">
        <v>160</v>
      </c>
      <c r="AU687" s="251" t="s">
        <v>81</v>
      </c>
      <c r="AV687" s="14" t="s">
        <v>153</v>
      </c>
      <c r="AW687" s="14" t="s">
        <v>35</v>
      </c>
      <c r="AX687" s="14" t="s">
        <v>79</v>
      </c>
      <c r="AY687" s="251" t="s">
        <v>146</v>
      </c>
    </row>
    <row r="688" spans="2:65" s="1" customFormat="1" ht="22.5" customHeight="1">
      <c r="B688" s="42"/>
      <c r="C688" s="259" t="s">
        <v>1207</v>
      </c>
      <c r="D688" s="259" t="s">
        <v>365</v>
      </c>
      <c r="E688" s="260" t="s">
        <v>1208</v>
      </c>
      <c r="F688" s="261" t="s">
        <v>1209</v>
      </c>
      <c r="G688" s="262" t="s">
        <v>307</v>
      </c>
      <c r="H688" s="263">
        <v>64.13</v>
      </c>
      <c r="I688" s="264"/>
      <c r="J688" s="265">
        <f>ROUND(I688*H688,2)</f>
        <v>0</v>
      </c>
      <c r="K688" s="261" t="s">
        <v>21</v>
      </c>
      <c r="L688" s="266"/>
      <c r="M688" s="267" t="s">
        <v>21</v>
      </c>
      <c r="N688" s="268" t="s">
        <v>43</v>
      </c>
      <c r="O688" s="43"/>
      <c r="P688" s="212">
        <f>O688*H688</f>
        <v>0</v>
      </c>
      <c r="Q688" s="212">
        <v>3.0000000000000001E-3</v>
      </c>
      <c r="R688" s="212">
        <f>Q688*H688</f>
        <v>0.19238999999999998</v>
      </c>
      <c r="S688" s="212">
        <v>0</v>
      </c>
      <c r="T688" s="213">
        <f>S688*H688</f>
        <v>0</v>
      </c>
      <c r="AR688" s="25" t="s">
        <v>438</v>
      </c>
      <c r="AT688" s="25" t="s">
        <v>365</v>
      </c>
      <c r="AU688" s="25" t="s">
        <v>81</v>
      </c>
      <c r="AY688" s="25" t="s">
        <v>146</v>
      </c>
      <c r="BE688" s="214">
        <f>IF(N688="základní",J688,0)</f>
        <v>0</v>
      </c>
      <c r="BF688" s="214">
        <f>IF(N688="snížená",J688,0)</f>
        <v>0</v>
      </c>
      <c r="BG688" s="214">
        <f>IF(N688="zákl. přenesená",J688,0)</f>
        <v>0</v>
      </c>
      <c r="BH688" s="214">
        <f>IF(N688="sníž. přenesená",J688,0)</f>
        <v>0</v>
      </c>
      <c r="BI688" s="214">
        <f>IF(N688="nulová",J688,0)</f>
        <v>0</v>
      </c>
      <c r="BJ688" s="25" t="s">
        <v>79</v>
      </c>
      <c r="BK688" s="214">
        <f>ROUND(I688*H688,2)</f>
        <v>0</v>
      </c>
      <c r="BL688" s="25" t="s">
        <v>226</v>
      </c>
      <c r="BM688" s="25" t="s">
        <v>1210</v>
      </c>
    </row>
    <row r="689" spans="2:65" s="1" customFormat="1" ht="40.5">
      <c r="B689" s="42"/>
      <c r="C689" s="64"/>
      <c r="D689" s="220" t="s">
        <v>155</v>
      </c>
      <c r="E689" s="64"/>
      <c r="F689" s="252" t="s">
        <v>1211</v>
      </c>
      <c r="G689" s="64"/>
      <c r="H689" s="64"/>
      <c r="I689" s="173"/>
      <c r="J689" s="64"/>
      <c r="K689" s="64"/>
      <c r="L689" s="62"/>
      <c r="M689" s="217"/>
      <c r="N689" s="43"/>
      <c r="O689" s="43"/>
      <c r="P689" s="43"/>
      <c r="Q689" s="43"/>
      <c r="R689" s="43"/>
      <c r="S689" s="43"/>
      <c r="T689" s="79"/>
      <c r="AT689" s="25" t="s">
        <v>155</v>
      </c>
      <c r="AU689" s="25" t="s">
        <v>81</v>
      </c>
    </row>
    <row r="690" spans="2:65" s="13" customFormat="1" ht="13.5">
      <c r="B690" s="230"/>
      <c r="C690" s="231"/>
      <c r="D690" s="215" t="s">
        <v>160</v>
      </c>
      <c r="E690" s="231"/>
      <c r="F690" s="257" t="s">
        <v>1212</v>
      </c>
      <c r="G690" s="231"/>
      <c r="H690" s="258">
        <v>64.13</v>
      </c>
      <c r="I690" s="235"/>
      <c r="J690" s="231"/>
      <c r="K690" s="231"/>
      <c r="L690" s="236"/>
      <c r="M690" s="237"/>
      <c r="N690" s="238"/>
      <c r="O690" s="238"/>
      <c r="P690" s="238"/>
      <c r="Q690" s="238"/>
      <c r="R690" s="238"/>
      <c r="S690" s="238"/>
      <c r="T690" s="239"/>
      <c r="AT690" s="240" t="s">
        <v>160</v>
      </c>
      <c r="AU690" s="240" t="s">
        <v>81</v>
      </c>
      <c r="AV690" s="13" t="s">
        <v>81</v>
      </c>
      <c r="AW690" s="13" t="s">
        <v>6</v>
      </c>
      <c r="AX690" s="13" t="s">
        <v>79</v>
      </c>
      <c r="AY690" s="240" t="s">
        <v>146</v>
      </c>
    </row>
    <row r="691" spans="2:65" s="1" customFormat="1" ht="22.5" customHeight="1">
      <c r="B691" s="42"/>
      <c r="C691" s="203" t="s">
        <v>1213</v>
      </c>
      <c r="D691" s="203" t="s">
        <v>149</v>
      </c>
      <c r="E691" s="204" t="s">
        <v>1204</v>
      </c>
      <c r="F691" s="205" t="s">
        <v>1205</v>
      </c>
      <c r="G691" s="206" t="s">
        <v>307</v>
      </c>
      <c r="H691" s="207">
        <v>84.177999999999997</v>
      </c>
      <c r="I691" s="208"/>
      <c r="J691" s="209">
        <f>ROUND(I691*H691,2)</f>
        <v>0</v>
      </c>
      <c r="K691" s="205" t="s">
        <v>308</v>
      </c>
      <c r="L691" s="62"/>
      <c r="M691" s="210" t="s">
        <v>21</v>
      </c>
      <c r="N691" s="211" t="s">
        <v>43</v>
      </c>
      <c r="O691" s="43"/>
      <c r="P691" s="212">
        <f>O691*H691</f>
        <v>0</v>
      </c>
      <c r="Q691" s="212">
        <v>0</v>
      </c>
      <c r="R691" s="212">
        <f>Q691*H691</f>
        <v>0</v>
      </c>
      <c r="S691" s="212">
        <v>0</v>
      </c>
      <c r="T691" s="213">
        <f>S691*H691</f>
        <v>0</v>
      </c>
      <c r="AR691" s="25" t="s">
        <v>226</v>
      </c>
      <c r="AT691" s="25" t="s">
        <v>149</v>
      </c>
      <c r="AU691" s="25" t="s">
        <v>81</v>
      </c>
      <c r="AY691" s="25" t="s">
        <v>146</v>
      </c>
      <c r="BE691" s="214">
        <f>IF(N691="základní",J691,0)</f>
        <v>0</v>
      </c>
      <c r="BF691" s="214">
        <f>IF(N691="snížená",J691,0)</f>
        <v>0</v>
      </c>
      <c r="BG691" s="214">
        <f>IF(N691="zákl. přenesená",J691,0)</f>
        <v>0</v>
      </c>
      <c r="BH691" s="214">
        <f>IF(N691="sníž. přenesená",J691,0)</f>
        <v>0</v>
      </c>
      <c r="BI691" s="214">
        <f>IF(N691="nulová",J691,0)</f>
        <v>0</v>
      </c>
      <c r="BJ691" s="25" t="s">
        <v>79</v>
      </c>
      <c r="BK691" s="214">
        <f>ROUND(I691*H691,2)</f>
        <v>0</v>
      </c>
      <c r="BL691" s="25" t="s">
        <v>226</v>
      </c>
      <c r="BM691" s="25" t="s">
        <v>1214</v>
      </c>
    </row>
    <row r="692" spans="2:65" s="12" customFormat="1" ht="13.5">
      <c r="B692" s="218"/>
      <c r="C692" s="219"/>
      <c r="D692" s="220" t="s">
        <v>160</v>
      </c>
      <c r="E692" s="221" t="s">
        <v>21</v>
      </c>
      <c r="F692" s="222" t="s">
        <v>644</v>
      </c>
      <c r="G692" s="219"/>
      <c r="H692" s="223" t="s">
        <v>21</v>
      </c>
      <c r="I692" s="224"/>
      <c r="J692" s="219"/>
      <c r="K692" s="219"/>
      <c r="L692" s="225"/>
      <c r="M692" s="226"/>
      <c r="N692" s="227"/>
      <c r="O692" s="227"/>
      <c r="P692" s="227"/>
      <c r="Q692" s="227"/>
      <c r="R692" s="227"/>
      <c r="S692" s="227"/>
      <c r="T692" s="228"/>
      <c r="AT692" s="229" t="s">
        <v>160</v>
      </c>
      <c r="AU692" s="229" t="s">
        <v>81</v>
      </c>
      <c r="AV692" s="12" t="s">
        <v>79</v>
      </c>
      <c r="AW692" s="12" t="s">
        <v>35</v>
      </c>
      <c r="AX692" s="12" t="s">
        <v>72</v>
      </c>
      <c r="AY692" s="229" t="s">
        <v>146</v>
      </c>
    </row>
    <row r="693" spans="2:65" s="13" customFormat="1" ht="13.5">
      <c r="B693" s="230"/>
      <c r="C693" s="231"/>
      <c r="D693" s="220" t="s">
        <v>160</v>
      </c>
      <c r="E693" s="232" t="s">
        <v>21</v>
      </c>
      <c r="F693" s="233" t="s">
        <v>777</v>
      </c>
      <c r="G693" s="231"/>
      <c r="H693" s="234">
        <v>57.302999999999997</v>
      </c>
      <c r="I693" s="235"/>
      <c r="J693" s="231"/>
      <c r="K693" s="231"/>
      <c r="L693" s="236"/>
      <c r="M693" s="237"/>
      <c r="N693" s="238"/>
      <c r="O693" s="238"/>
      <c r="P693" s="238"/>
      <c r="Q693" s="238"/>
      <c r="R693" s="238"/>
      <c r="S693" s="238"/>
      <c r="T693" s="239"/>
      <c r="AT693" s="240" t="s">
        <v>160</v>
      </c>
      <c r="AU693" s="240" t="s">
        <v>81</v>
      </c>
      <c r="AV693" s="13" t="s">
        <v>81</v>
      </c>
      <c r="AW693" s="13" t="s">
        <v>35</v>
      </c>
      <c r="AX693" s="13" t="s">
        <v>72</v>
      </c>
      <c r="AY693" s="240" t="s">
        <v>146</v>
      </c>
    </row>
    <row r="694" spans="2:65" s="13" customFormat="1" ht="13.5">
      <c r="B694" s="230"/>
      <c r="C694" s="231"/>
      <c r="D694" s="220" t="s">
        <v>160</v>
      </c>
      <c r="E694" s="232" t="s">
        <v>21</v>
      </c>
      <c r="F694" s="233" t="s">
        <v>1215</v>
      </c>
      <c r="G694" s="231"/>
      <c r="H694" s="234">
        <v>26.875</v>
      </c>
      <c r="I694" s="235"/>
      <c r="J694" s="231"/>
      <c r="K694" s="231"/>
      <c r="L694" s="236"/>
      <c r="M694" s="237"/>
      <c r="N694" s="238"/>
      <c r="O694" s="238"/>
      <c r="P694" s="238"/>
      <c r="Q694" s="238"/>
      <c r="R694" s="238"/>
      <c r="S694" s="238"/>
      <c r="T694" s="239"/>
      <c r="AT694" s="240" t="s">
        <v>160</v>
      </c>
      <c r="AU694" s="240" t="s">
        <v>81</v>
      </c>
      <c r="AV694" s="13" t="s">
        <v>81</v>
      </c>
      <c r="AW694" s="13" t="s">
        <v>35</v>
      </c>
      <c r="AX694" s="13" t="s">
        <v>72</v>
      </c>
      <c r="AY694" s="240" t="s">
        <v>146</v>
      </c>
    </row>
    <row r="695" spans="2:65" s="14" customFormat="1" ht="13.5">
      <c r="B695" s="241"/>
      <c r="C695" s="242"/>
      <c r="D695" s="215" t="s">
        <v>160</v>
      </c>
      <c r="E695" s="243" t="s">
        <v>21</v>
      </c>
      <c r="F695" s="244" t="s">
        <v>171</v>
      </c>
      <c r="G695" s="242"/>
      <c r="H695" s="245">
        <v>84.177999999999997</v>
      </c>
      <c r="I695" s="246"/>
      <c r="J695" s="242"/>
      <c r="K695" s="242"/>
      <c r="L695" s="247"/>
      <c r="M695" s="248"/>
      <c r="N695" s="249"/>
      <c r="O695" s="249"/>
      <c r="P695" s="249"/>
      <c r="Q695" s="249"/>
      <c r="R695" s="249"/>
      <c r="S695" s="249"/>
      <c r="T695" s="250"/>
      <c r="AT695" s="251" t="s">
        <v>160</v>
      </c>
      <c r="AU695" s="251" t="s">
        <v>81</v>
      </c>
      <c r="AV695" s="14" t="s">
        <v>153</v>
      </c>
      <c r="AW695" s="14" t="s">
        <v>35</v>
      </c>
      <c r="AX695" s="14" t="s">
        <v>79</v>
      </c>
      <c r="AY695" s="251" t="s">
        <v>146</v>
      </c>
    </row>
    <row r="696" spans="2:65" s="1" customFormat="1" ht="22.5" customHeight="1">
      <c r="B696" s="42"/>
      <c r="C696" s="259" t="s">
        <v>1216</v>
      </c>
      <c r="D696" s="259" t="s">
        <v>365</v>
      </c>
      <c r="E696" s="260" t="s">
        <v>1217</v>
      </c>
      <c r="F696" s="261" t="s">
        <v>1218</v>
      </c>
      <c r="G696" s="262" t="s">
        <v>307</v>
      </c>
      <c r="H696" s="263">
        <v>92.596000000000004</v>
      </c>
      <c r="I696" s="264"/>
      <c r="J696" s="265">
        <f>ROUND(I696*H696,2)</f>
        <v>0</v>
      </c>
      <c r="K696" s="261" t="s">
        <v>308</v>
      </c>
      <c r="L696" s="266"/>
      <c r="M696" s="267" t="s">
        <v>21</v>
      </c>
      <c r="N696" s="268" t="s">
        <v>43</v>
      </c>
      <c r="O696" s="43"/>
      <c r="P696" s="212">
        <f>O696*H696</f>
        <v>0</v>
      </c>
      <c r="Q696" s="212">
        <v>6.9999999999999999E-4</v>
      </c>
      <c r="R696" s="212">
        <f>Q696*H696</f>
        <v>6.4817200000000005E-2</v>
      </c>
      <c r="S696" s="212">
        <v>0</v>
      </c>
      <c r="T696" s="213">
        <f>S696*H696</f>
        <v>0</v>
      </c>
      <c r="AR696" s="25" t="s">
        <v>438</v>
      </c>
      <c r="AT696" s="25" t="s">
        <v>365</v>
      </c>
      <c r="AU696" s="25" t="s">
        <v>81</v>
      </c>
      <c r="AY696" s="25" t="s">
        <v>146</v>
      </c>
      <c r="BE696" s="214">
        <f>IF(N696="základní",J696,0)</f>
        <v>0</v>
      </c>
      <c r="BF696" s="214">
        <f>IF(N696="snížená",J696,0)</f>
        <v>0</v>
      </c>
      <c r="BG696" s="214">
        <f>IF(N696="zákl. přenesená",J696,0)</f>
        <v>0</v>
      </c>
      <c r="BH696" s="214">
        <f>IF(N696="sníž. přenesená",J696,0)</f>
        <v>0</v>
      </c>
      <c r="BI696" s="214">
        <f>IF(N696="nulová",J696,0)</f>
        <v>0</v>
      </c>
      <c r="BJ696" s="25" t="s">
        <v>79</v>
      </c>
      <c r="BK696" s="214">
        <f>ROUND(I696*H696,2)</f>
        <v>0</v>
      </c>
      <c r="BL696" s="25" t="s">
        <v>226</v>
      </c>
      <c r="BM696" s="25" t="s">
        <v>1219</v>
      </c>
    </row>
    <row r="697" spans="2:65" s="1" customFormat="1" ht="27">
      <c r="B697" s="42"/>
      <c r="C697" s="64"/>
      <c r="D697" s="220" t="s">
        <v>155</v>
      </c>
      <c r="E697" s="64"/>
      <c r="F697" s="252" t="s">
        <v>1220</v>
      </c>
      <c r="G697" s="64"/>
      <c r="H697" s="64"/>
      <c r="I697" s="173"/>
      <c r="J697" s="64"/>
      <c r="K697" s="64"/>
      <c r="L697" s="62"/>
      <c r="M697" s="217"/>
      <c r="N697" s="43"/>
      <c r="O697" s="43"/>
      <c r="P697" s="43"/>
      <c r="Q697" s="43"/>
      <c r="R697" s="43"/>
      <c r="S697" s="43"/>
      <c r="T697" s="79"/>
      <c r="AT697" s="25" t="s">
        <v>155</v>
      </c>
      <c r="AU697" s="25" t="s">
        <v>81</v>
      </c>
    </row>
    <row r="698" spans="2:65" s="13" customFormat="1" ht="13.5">
      <c r="B698" s="230"/>
      <c r="C698" s="231"/>
      <c r="D698" s="215" t="s">
        <v>160</v>
      </c>
      <c r="E698" s="231"/>
      <c r="F698" s="257" t="s">
        <v>1221</v>
      </c>
      <c r="G698" s="231"/>
      <c r="H698" s="258">
        <v>92.596000000000004</v>
      </c>
      <c r="I698" s="235"/>
      <c r="J698" s="231"/>
      <c r="K698" s="231"/>
      <c r="L698" s="236"/>
      <c r="M698" s="237"/>
      <c r="N698" s="238"/>
      <c r="O698" s="238"/>
      <c r="P698" s="238"/>
      <c r="Q698" s="238"/>
      <c r="R698" s="238"/>
      <c r="S698" s="238"/>
      <c r="T698" s="239"/>
      <c r="AT698" s="240" t="s">
        <v>160</v>
      </c>
      <c r="AU698" s="240" t="s">
        <v>81</v>
      </c>
      <c r="AV698" s="13" t="s">
        <v>81</v>
      </c>
      <c r="AW698" s="13" t="s">
        <v>6</v>
      </c>
      <c r="AX698" s="13" t="s">
        <v>79</v>
      </c>
      <c r="AY698" s="240" t="s">
        <v>146</v>
      </c>
    </row>
    <row r="699" spans="2:65" s="1" customFormat="1" ht="22.5" customHeight="1">
      <c r="B699" s="42"/>
      <c r="C699" s="203" t="s">
        <v>1222</v>
      </c>
      <c r="D699" s="203" t="s">
        <v>149</v>
      </c>
      <c r="E699" s="204" t="s">
        <v>1204</v>
      </c>
      <c r="F699" s="205" t="s">
        <v>1205</v>
      </c>
      <c r="G699" s="206" t="s">
        <v>307</v>
      </c>
      <c r="H699" s="207">
        <v>58.7</v>
      </c>
      <c r="I699" s="208"/>
      <c r="J699" s="209">
        <f>ROUND(I699*H699,2)</f>
        <v>0</v>
      </c>
      <c r="K699" s="205" t="s">
        <v>308</v>
      </c>
      <c r="L699" s="62"/>
      <c r="M699" s="210" t="s">
        <v>21</v>
      </c>
      <c r="N699" s="211" t="s">
        <v>43</v>
      </c>
      <c r="O699" s="43"/>
      <c r="P699" s="212">
        <f>O699*H699</f>
        <v>0</v>
      </c>
      <c r="Q699" s="212">
        <v>0</v>
      </c>
      <c r="R699" s="212">
        <f>Q699*H699</f>
        <v>0</v>
      </c>
      <c r="S699" s="212">
        <v>0</v>
      </c>
      <c r="T699" s="213">
        <f>S699*H699</f>
        <v>0</v>
      </c>
      <c r="AR699" s="25" t="s">
        <v>226</v>
      </c>
      <c r="AT699" s="25" t="s">
        <v>149</v>
      </c>
      <c r="AU699" s="25" t="s">
        <v>81</v>
      </c>
      <c r="AY699" s="25" t="s">
        <v>146</v>
      </c>
      <c r="BE699" s="214">
        <f>IF(N699="základní",J699,0)</f>
        <v>0</v>
      </c>
      <c r="BF699" s="214">
        <f>IF(N699="snížená",J699,0)</f>
        <v>0</v>
      </c>
      <c r="BG699" s="214">
        <f>IF(N699="zákl. přenesená",J699,0)</f>
        <v>0</v>
      </c>
      <c r="BH699" s="214">
        <f>IF(N699="sníž. přenesená",J699,0)</f>
        <v>0</v>
      </c>
      <c r="BI699" s="214">
        <f>IF(N699="nulová",J699,0)</f>
        <v>0</v>
      </c>
      <c r="BJ699" s="25" t="s">
        <v>79</v>
      </c>
      <c r="BK699" s="214">
        <f>ROUND(I699*H699,2)</f>
        <v>0</v>
      </c>
      <c r="BL699" s="25" t="s">
        <v>226</v>
      </c>
      <c r="BM699" s="25" t="s">
        <v>1223</v>
      </c>
    </row>
    <row r="700" spans="2:65" s="12" customFormat="1" ht="13.5">
      <c r="B700" s="218"/>
      <c r="C700" s="219"/>
      <c r="D700" s="220" t="s">
        <v>160</v>
      </c>
      <c r="E700" s="221" t="s">
        <v>21</v>
      </c>
      <c r="F700" s="222" t="s">
        <v>644</v>
      </c>
      <c r="G700" s="219"/>
      <c r="H700" s="223" t="s">
        <v>21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160</v>
      </c>
      <c r="AU700" s="229" t="s">
        <v>81</v>
      </c>
      <c r="AV700" s="12" t="s">
        <v>79</v>
      </c>
      <c r="AW700" s="12" t="s">
        <v>35</v>
      </c>
      <c r="AX700" s="12" t="s">
        <v>72</v>
      </c>
      <c r="AY700" s="229" t="s">
        <v>146</v>
      </c>
    </row>
    <row r="701" spans="2:65" s="13" customFormat="1" ht="13.5">
      <c r="B701" s="230"/>
      <c r="C701" s="231"/>
      <c r="D701" s="220" t="s">
        <v>160</v>
      </c>
      <c r="E701" s="232" t="s">
        <v>21</v>
      </c>
      <c r="F701" s="233" t="s">
        <v>790</v>
      </c>
      <c r="G701" s="231"/>
      <c r="H701" s="234">
        <v>58.7</v>
      </c>
      <c r="I701" s="235"/>
      <c r="J701" s="231"/>
      <c r="K701" s="231"/>
      <c r="L701" s="236"/>
      <c r="M701" s="237"/>
      <c r="N701" s="238"/>
      <c r="O701" s="238"/>
      <c r="P701" s="238"/>
      <c r="Q701" s="238"/>
      <c r="R701" s="238"/>
      <c r="S701" s="238"/>
      <c r="T701" s="239"/>
      <c r="AT701" s="240" t="s">
        <v>160</v>
      </c>
      <c r="AU701" s="240" t="s">
        <v>81</v>
      </c>
      <c r="AV701" s="13" t="s">
        <v>81</v>
      </c>
      <c r="AW701" s="13" t="s">
        <v>35</v>
      </c>
      <c r="AX701" s="13" t="s">
        <v>72</v>
      </c>
      <c r="AY701" s="240" t="s">
        <v>146</v>
      </c>
    </row>
    <row r="702" spans="2:65" s="14" customFormat="1" ht="13.5">
      <c r="B702" s="241"/>
      <c r="C702" s="242"/>
      <c r="D702" s="215" t="s">
        <v>160</v>
      </c>
      <c r="E702" s="243" t="s">
        <v>21</v>
      </c>
      <c r="F702" s="244" t="s">
        <v>171</v>
      </c>
      <c r="G702" s="242"/>
      <c r="H702" s="245">
        <v>58.7</v>
      </c>
      <c r="I702" s="246"/>
      <c r="J702" s="242"/>
      <c r="K702" s="242"/>
      <c r="L702" s="247"/>
      <c r="M702" s="248"/>
      <c r="N702" s="249"/>
      <c r="O702" s="249"/>
      <c r="P702" s="249"/>
      <c r="Q702" s="249"/>
      <c r="R702" s="249"/>
      <c r="S702" s="249"/>
      <c r="T702" s="250"/>
      <c r="AT702" s="251" t="s">
        <v>160</v>
      </c>
      <c r="AU702" s="251" t="s">
        <v>81</v>
      </c>
      <c r="AV702" s="14" t="s">
        <v>153</v>
      </c>
      <c r="AW702" s="14" t="s">
        <v>35</v>
      </c>
      <c r="AX702" s="14" t="s">
        <v>79</v>
      </c>
      <c r="AY702" s="251" t="s">
        <v>146</v>
      </c>
    </row>
    <row r="703" spans="2:65" s="1" customFormat="1" ht="22.5" customHeight="1">
      <c r="B703" s="42"/>
      <c r="C703" s="259" t="s">
        <v>1224</v>
      </c>
      <c r="D703" s="259" t="s">
        <v>365</v>
      </c>
      <c r="E703" s="260" t="s">
        <v>1225</v>
      </c>
      <c r="F703" s="261" t="s">
        <v>1226</v>
      </c>
      <c r="G703" s="262" t="s">
        <v>307</v>
      </c>
      <c r="H703" s="263">
        <v>64.569999999999993</v>
      </c>
      <c r="I703" s="264"/>
      <c r="J703" s="265">
        <f>ROUND(I703*H703,2)</f>
        <v>0</v>
      </c>
      <c r="K703" s="261" t="s">
        <v>308</v>
      </c>
      <c r="L703" s="266"/>
      <c r="M703" s="267" t="s">
        <v>21</v>
      </c>
      <c r="N703" s="268" t="s">
        <v>43</v>
      </c>
      <c r="O703" s="43"/>
      <c r="P703" s="212">
        <f>O703*H703</f>
        <v>0</v>
      </c>
      <c r="Q703" s="212">
        <v>3.0000000000000001E-3</v>
      </c>
      <c r="R703" s="212">
        <f>Q703*H703</f>
        <v>0.19370999999999999</v>
      </c>
      <c r="S703" s="212">
        <v>0</v>
      </c>
      <c r="T703" s="213">
        <f>S703*H703</f>
        <v>0</v>
      </c>
      <c r="AR703" s="25" t="s">
        <v>438</v>
      </c>
      <c r="AT703" s="25" t="s">
        <v>365</v>
      </c>
      <c r="AU703" s="25" t="s">
        <v>81</v>
      </c>
      <c r="AY703" s="25" t="s">
        <v>146</v>
      </c>
      <c r="BE703" s="214">
        <f>IF(N703="základní",J703,0)</f>
        <v>0</v>
      </c>
      <c r="BF703" s="214">
        <f>IF(N703="snížená",J703,0)</f>
        <v>0</v>
      </c>
      <c r="BG703" s="214">
        <f>IF(N703="zákl. přenesená",J703,0)</f>
        <v>0</v>
      </c>
      <c r="BH703" s="214">
        <f>IF(N703="sníž. přenesená",J703,0)</f>
        <v>0</v>
      </c>
      <c r="BI703" s="214">
        <f>IF(N703="nulová",J703,0)</f>
        <v>0</v>
      </c>
      <c r="BJ703" s="25" t="s">
        <v>79</v>
      </c>
      <c r="BK703" s="214">
        <f>ROUND(I703*H703,2)</f>
        <v>0</v>
      </c>
      <c r="BL703" s="25" t="s">
        <v>226</v>
      </c>
      <c r="BM703" s="25" t="s">
        <v>1227</v>
      </c>
    </row>
    <row r="704" spans="2:65" s="13" customFormat="1" ht="13.5">
      <c r="B704" s="230"/>
      <c r="C704" s="231"/>
      <c r="D704" s="215" t="s">
        <v>160</v>
      </c>
      <c r="E704" s="231"/>
      <c r="F704" s="257" t="s">
        <v>1196</v>
      </c>
      <c r="G704" s="231"/>
      <c r="H704" s="258">
        <v>64.569999999999993</v>
      </c>
      <c r="I704" s="235"/>
      <c r="J704" s="231"/>
      <c r="K704" s="231"/>
      <c r="L704" s="236"/>
      <c r="M704" s="237"/>
      <c r="N704" s="238"/>
      <c r="O704" s="238"/>
      <c r="P704" s="238"/>
      <c r="Q704" s="238"/>
      <c r="R704" s="238"/>
      <c r="S704" s="238"/>
      <c r="T704" s="239"/>
      <c r="AT704" s="240" t="s">
        <v>160</v>
      </c>
      <c r="AU704" s="240" t="s">
        <v>81</v>
      </c>
      <c r="AV704" s="13" t="s">
        <v>81</v>
      </c>
      <c r="AW704" s="13" t="s">
        <v>6</v>
      </c>
      <c r="AX704" s="13" t="s">
        <v>79</v>
      </c>
      <c r="AY704" s="240" t="s">
        <v>146</v>
      </c>
    </row>
    <row r="705" spans="2:65" s="1" customFormat="1" ht="22.5" customHeight="1">
      <c r="B705" s="42"/>
      <c r="C705" s="203" t="s">
        <v>1228</v>
      </c>
      <c r="D705" s="203" t="s">
        <v>149</v>
      </c>
      <c r="E705" s="204" t="s">
        <v>1204</v>
      </c>
      <c r="F705" s="205" t="s">
        <v>1205</v>
      </c>
      <c r="G705" s="206" t="s">
        <v>307</v>
      </c>
      <c r="H705" s="207">
        <v>21.634</v>
      </c>
      <c r="I705" s="208"/>
      <c r="J705" s="209">
        <f>ROUND(I705*H705,2)</f>
        <v>0</v>
      </c>
      <c r="K705" s="205" t="s">
        <v>308</v>
      </c>
      <c r="L705" s="62"/>
      <c r="M705" s="210" t="s">
        <v>21</v>
      </c>
      <c r="N705" s="211" t="s">
        <v>43</v>
      </c>
      <c r="O705" s="43"/>
      <c r="P705" s="212">
        <f>O705*H705</f>
        <v>0</v>
      </c>
      <c r="Q705" s="212">
        <v>0</v>
      </c>
      <c r="R705" s="212">
        <f>Q705*H705</f>
        <v>0</v>
      </c>
      <c r="S705" s="212">
        <v>0</v>
      </c>
      <c r="T705" s="213">
        <f>S705*H705</f>
        <v>0</v>
      </c>
      <c r="AR705" s="25" t="s">
        <v>226</v>
      </c>
      <c r="AT705" s="25" t="s">
        <v>149</v>
      </c>
      <c r="AU705" s="25" t="s">
        <v>81</v>
      </c>
      <c r="AY705" s="25" t="s">
        <v>146</v>
      </c>
      <c r="BE705" s="214">
        <f>IF(N705="základní",J705,0)</f>
        <v>0</v>
      </c>
      <c r="BF705" s="214">
        <f>IF(N705="snížená",J705,0)</f>
        <v>0</v>
      </c>
      <c r="BG705" s="214">
        <f>IF(N705="zákl. přenesená",J705,0)</f>
        <v>0</v>
      </c>
      <c r="BH705" s="214">
        <f>IF(N705="sníž. přenesená",J705,0)</f>
        <v>0</v>
      </c>
      <c r="BI705" s="214">
        <f>IF(N705="nulová",J705,0)</f>
        <v>0</v>
      </c>
      <c r="BJ705" s="25" t="s">
        <v>79</v>
      </c>
      <c r="BK705" s="214">
        <f>ROUND(I705*H705,2)</f>
        <v>0</v>
      </c>
      <c r="BL705" s="25" t="s">
        <v>226</v>
      </c>
      <c r="BM705" s="25" t="s">
        <v>1229</v>
      </c>
    </row>
    <row r="706" spans="2:65" s="12" customFormat="1" ht="13.5">
      <c r="B706" s="218"/>
      <c r="C706" s="219"/>
      <c r="D706" s="220" t="s">
        <v>160</v>
      </c>
      <c r="E706" s="221" t="s">
        <v>21</v>
      </c>
      <c r="F706" s="222" t="s">
        <v>644</v>
      </c>
      <c r="G706" s="219"/>
      <c r="H706" s="223" t="s">
        <v>21</v>
      </c>
      <c r="I706" s="224"/>
      <c r="J706" s="219"/>
      <c r="K706" s="219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160</v>
      </c>
      <c r="AU706" s="229" t="s">
        <v>81</v>
      </c>
      <c r="AV706" s="12" t="s">
        <v>79</v>
      </c>
      <c r="AW706" s="12" t="s">
        <v>35</v>
      </c>
      <c r="AX706" s="12" t="s">
        <v>72</v>
      </c>
      <c r="AY706" s="229" t="s">
        <v>146</v>
      </c>
    </row>
    <row r="707" spans="2:65" s="13" customFormat="1" ht="13.5">
      <c r="B707" s="230"/>
      <c r="C707" s="231"/>
      <c r="D707" s="220" t="s">
        <v>160</v>
      </c>
      <c r="E707" s="232" t="s">
        <v>21</v>
      </c>
      <c r="F707" s="233" t="s">
        <v>1230</v>
      </c>
      <c r="G707" s="231"/>
      <c r="H707" s="234">
        <v>21.634</v>
      </c>
      <c r="I707" s="235"/>
      <c r="J707" s="231"/>
      <c r="K707" s="231"/>
      <c r="L707" s="236"/>
      <c r="M707" s="237"/>
      <c r="N707" s="238"/>
      <c r="O707" s="238"/>
      <c r="P707" s="238"/>
      <c r="Q707" s="238"/>
      <c r="R707" s="238"/>
      <c r="S707" s="238"/>
      <c r="T707" s="239"/>
      <c r="AT707" s="240" t="s">
        <v>160</v>
      </c>
      <c r="AU707" s="240" t="s">
        <v>81</v>
      </c>
      <c r="AV707" s="13" t="s">
        <v>81</v>
      </c>
      <c r="AW707" s="13" t="s">
        <v>35</v>
      </c>
      <c r="AX707" s="13" t="s">
        <v>72</v>
      </c>
      <c r="AY707" s="240" t="s">
        <v>146</v>
      </c>
    </row>
    <row r="708" spans="2:65" s="14" customFormat="1" ht="13.5">
      <c r="B708" s="241"/>
      <c r="C708" s="242"/>
      <c r="D708" s="215" t="s">
        <v>160</v>
      </c>
      <c r="E708" s="243" t="s">
        <v>21</v>
      </c>
      <c r="F708" s="244" t="s">
        <v>171</v>
      </c>
      <c r="G708" s="242"/>
      <c r="H708" s="245">
        <v>21.634</v>
      </c>
      <c r="I708" s="246"/>
      <c r="J708" s="242"/>
      <c r="K708" s="242"/>
      <c r="L708" s="247"/>
      <c r="M708" s="248"/>
      <c r="N708" s="249"/>
      <c r="O708" s="249"/>
      <c r="P708" s="249"/>
      <c r="Q708" s="249"/>
      <c r="R708" s="249"/>
      <c r="S708" s="249"/>
      <c r="T708" s="250"/>
      <c r="AT708" s="251" t="s">
        <v>160</v>
      </c>
      <c r="AU708" s="251" t="s">
        <v>81</v>
      </c>
      <c r="AV708" s="14" t="s">
        <v>153</v>
      </c>
      <c r="AW708" s="14" t="s">
        <v>35</v>
      </c>
      <c r="AX708" s="14" t="s">
        <v>79</v>
      </c>
      <c r="AY708" s="251" t="s">
        <v>146</v>
      </c>
    </row>
    <row r="709" spans="2:65" s="1" customFormat="1" ht="22.5" customHeight="1">
      <c r="B709" s="42"/>
      <c r="C709" s="259" t="s">
        <v>1231</v>
      </c>
      <c r="D709" s="259" t="s">
        <v>365</v>
      </c>
      <c r="E709" s="260" t="s">
        <v>1232</v>
      </c>
      <c r="F709" s="261" t="s">
        <v>1233</v>
      </c>
      <c r="G709" s="262" t="s">
        <v>307</v>
      </c>
      <c r="H709" s="263">
        <v>23.797000000000001</v>
      </c>
      <c r="I709" s="264"/>
      <c r="J709" s="265">
        <f>ROUND(I709*H709,2)</f>
        <v>0</v>
      </c>
      <c r="K709" s="261" t="s">
        <v>21</v>
      </c>
      <c r="L709" s="266"/>
      <c r="M709" s="267" t="s">
        <v>21</v>
      </c>
      <c r="N709" s="268" t="s">
        <v>43</v>
      </c>
      <c r="O709" s="43"/>
      <c r="P709" s="212">
        <f>O709*H709</f>
        <v>0</v>
      </c>
      <c r="Q709" s="212">
        <v>7.0000000000000001E-3</v>
      </c>
      <c r="R709" s="212">
        <f>Q709*H709</f>
        <v>0.166579</v>
      </c>
      <c r="S709" s="212">
        <v>0</v>
      </c>
      <c r="T709" s="213">
        <f>S709*H709</f>
        <v>0</v>
      </c>
      <c r="AR709" s="25" t="s">
        <v>438</v>
      </c>
      <c r="AT709" s="25" t="s">
        <v>365</v>
      </c>
      <c r="AU709" s="25" t="s">
        <v>81</v>
      </c>
      <c r="AY709" s="25" t="s">
        <v>146</v>
      </c>
      <c r="BE709" s="214">
        <f>IF(N709="základní",J709,0)</f>
        <v>0</v>
      </c>
      <c r="BF709" s="214">
        <f>IF(N709="snížená",J709,0)</f>
        <v>0</v>
      </c>
      <c r="BG709" s="214">
        <f>IF(N709="zákl. přenesená",J709,0)</f>
        <v>0</v>
      </c>
      <c r="BH709" s="214">
        <f>IF(N709="sníž. přenesená",J709,0)</f>
        <v>0</v>
      </c>
      <c r="BI709" s="214">
        <f>IF(N709="nulová",J709,0)</f>
        <v>0</v>
      </c>
      <c r="BJ709" s="25" t="s">
        <v>79</v>
      </c>
      <c r="BK709" s="214">
        <f>ROUND(I709*H709,2)</f>
        <v>0</v>
      </c>
      <c r="BL709" s="25" t="s">
        <v>226</v>
      </c>
      <c r="BM709" s="25" t="s">
        <v>1234</v>
      </c>
    </row>
    <row r="710" spans="2:65" s="13" customFormat="1" ht="13.5">
      <c r="B710" s="230"/>
      <c r="C710" s="231"/>
      <c r="D710" s="215" t="s">
        <v>160</v>
      </c>
      <c r="E710" s="231"/>
      <c r="F710" s="257" t="s">
        <v>1235</v>
      </c>
      <c r="G710" s="231"/>
      <c r="H710" s="258">
        <v>23.797000000000001</v>
      </c>
      <c r="I710" s="235"/>
      <c r="J710" s="231"/>
      <c r="K710" s="231"/>
      <c r="L710" s="236"/>
      <c r="M710" s="237"/>
      <c r="N710" s="238"/>
      <c r="O710" s="238"/>
      <c r="P710" s="238"/>
      <c r="Q710" s="238"/>
      <c r="R710" s="238"/>
      <c r="S710" s="238"/>
      <c r="T710" s="239"/>
      <c r="AT710" s="240" t="s">
        <v>160</v>
      </c>
      <c r="AU710" s="240" t="s">
        <v>81</v>
      </c>
      <c r="AV710" s="13" t="s">
        <v>81</v>
      </c>
      <c r="AW710" s="13" t="s">
        <v>6</v>
      </c>
      <c r="AX710" s="13" t="s">
        <v>79</v>
      </c>
      <c r="AY710" s="240" t="s">
        <v>146</v>
      </c>
    </row>
    <row r="711" spans="2:65" s="1" customFormat="1" ht="22.5" customHeight="1">
      <c r="B711" s="42"/>
      <c r="C711" s="203" t="s">
        <v>1236</v>
      </c>
      <c r="D711" s="203" t="s">
        <v>149</v>
      </c>
      <c r="E711" s="204" t="s">
        <v>1204</v>
      </c>
      <c r="F711" s="205" t="s">
        <v>1205</v>
      </c>
      <c r="G711" s="206" t="s">
        <v>307</v>
      </c>
      <c r="H711" s="207">
        <v>34.200000000000003</v>
      </c>
      <c r="I711" s="208"/>
      <c r="J711" s="209">
        <f>ROUND(I711*H711,2)</f>
        <v>0</v>
      </c>
      <c r="K711" s="205" t="s">
        <v>308</v>
      </c>
      <c r="L711" s="62"/>
      <c r="M711" s="210" t="s">
        <v>21</v>
      </c>
      <c r="N711" s="211" t="s">
        <v>43</v>
      </c>
      <c r="O711" s="43"/>
      <c r="P711" s="212">
        <f>O711*H711</f>
        <v>0</v>
      </c>
      <c r="Q711" s="212">
        <v>0</v>
      </c>
      <c r="R711" s="212">
        <f>Q711*H711</f>
        <v>0</v>
      </c>
      <c r="S711" s="212">
        <v>0</v>
      </c>
      <c r="T711" s="213">
        <f>S711*H711</f>
        <v>0</v>
      </c>
      <c r="AR711" s="25" t="s">
        <v>226</v>
      </c>
      <c r="AT711" s="25" t="s">
        <v>149</v>
      </c>
      <c r="AU711" s="25" t="s">
        <v>81</v>
      </c>
      <c r="AY711" s="25" t="s">
        <v>146</v>
      </c>
      <c r="BE711" s="214">
        <f>IF(N711="základní",J711,0)</f>
        <v>0</v>
      </c>
      <c r="BF711" s="214">
        <f>IF(N711="snížená",J711,0)</f>
        <v>0</v>
      </c>
      <c r="BG711" s="214">
        <f>IF(N711="zákl. přenesená",J711,0)</f>
        <v>0</v>
      </c>
      <c r="BH711" s="214">
        <f>IF(N711="sníž. přenesená",J711,0)</f>
        <v>0</v>
      </c>
      <c r="BI711" s="214">
        <f>IF(N711="nulová",J711,0)</f>
        <v>0</v>
      </c>
      <c r="BJ711" s="25" t="s">
        <v>79</v>
      </c>
      <c r="BK711" s="214">
        <f>ROUND(I711*H711,2)</f>
        <v>0</v>
      </c>
      <c r="BL711" s="25" t="s">
        <v>226</v>
      </c>
      <c r="BM711" s="25" t="s">
        <v>1237</v>
      </c>
    </row>
    <row r="712" spans="2:65" s="12" customFormat="1" ht="13.5">
      <c r="B712" s="218"/>
      <c r="C712" s="219"/>
      <c r="D712" s="220" t="s">
        <v>160</v>
      </c>
      <c r="E712" s="221" t="s">
        <v>21</v>
      </c>
      <c r="F712" s="222" t="s">
        <v>644</v>
      </c>
      <c r="G712" s="219"/>
      <c r="H712" s="223" t="s">
        <v>21</v>
      </c>
      <c r="I712" s="224"/>
      <c r="J712" s="219"/>
      <c r="K712" s="219"/>
      <c r="L712" s="225"/>
      <c r="M712" s="226"/>
      <c r="N712" s="227"/>
      <c r="O712" s="227"/>
      <c r="P712" s="227"/>
      <c r="Q712" s="227"/>
      <c r="R712" s="227"/>
      <c r="S712" s="227"/>
      <c r="T712" s="228"/>
      <c r="AT712" s="229" t="s">
        <v>160</v>
      </c>
      <c r="AU712" s="229" t="s">
        <v>81</v>
      </c>
      <c r="AV712" s="12" t="s">
        <v>79</v>
      </c>
      <c r="AW712" s="12" t="s">
        <v>35</v>
      </c>
      <c r="AX712" s="12" t="s">
        <v>72</v>
      </c>
      <c r="AY712" s="229" t="s">
        <v>146</v>
      </c>
    </row>
    <row r="713" spans="2:65" s="13" customFormat="1" ht="13.5">
      <c r="B713" s="230"/>
      <c r="C713" s="231"/>
      <c r="D713" s="220" t="s">
        <v>160</v>
      </c>
      <c r="E713" s="232" t="s">
        <v>21</v>
      </c>
      <c r="F713" s="233" t="s">
        <v>1238</v>
      </c>
      <c r="G713" s="231"/>
      <c r="H713" s="234">
        <v>34.200000000000003</v>
      </c>
      <c r="I713" s="235"/>
      <c r="J713" s="231"/>
      <c r="K713" s="231"/>
      <c r="L713" s="236"/>
      <c r="M713" s="237"/>
      <c r="N713" s="238"/>
      <c r="O713" s="238"/>
      <c r="P713" s="238"/>
      <c r="Q713" s="238"/>
      <c r="R713" s="238"/>
      <c r="S713" s="238"/>
      <c r="T713" s="239"/>
      <c r="AT713" s="240" t="s">
        <v>160</v>
      </c>
      <c r="AU713" s="240" t="s">
        <v>81</v>
      </c>
      <c r="AV713" s="13" t="s">
        <v>81</v>
      </c>
      <c r="AW713" s="13" t="s">
        <v>35</v>
      </c>
      <c r="AX713" s="13" t="s">
        <v>72</v>
      </c>
      <c r="AY713" s="240" t="s">
        <v>146</v>
      </c>
    </row>
    <row r="714" spans="2:65" s="14" customFormat="1" ht="13.5">
      <c r="B714" s="241"/>
      <c r="C714" s="242"/>
      <c r="D714" s="215" t="s">
        <v>160</v>
      </c>
      <c r="E714" s="243" t="s">
        <v>21</v>
      </c>
      <c r="F714" s="244" t="s">
        <v>171</v>
      </c>
      <c r="G714" s="242"/>
      <c r="H714" s="245">
        <v>34.200000000000003</v>
      </c>
      <c r="I714" s="246"/>
      <c r="J714" s="242"/>
      <c r="K714" s="242"/>
      <c r="L714" s="247"/>
      <c r="M714" s="248"/>
      <c r="N714" s="249"/>
      <c r="O714" s="249"/>
      <c r="P714" s="249"/>
      <c r="Q714" s="249"/>
      <c r="R714" s="249"/>
      <c r="S714" s="249"/>
      <c r="T714" s="250"/>
      <c r="AT714" s="251" t="s">
        <v>160</v>
      </c>
      <c r="AU714" s="251" t="s">
        <v>81</v>
      </c>
      <c r="AV714" s="14" t="s">
        <v>153</v>
      </c>
      <c r="AW714" s="14" t="s">
        <v>35</v>
      </c>
      <c r="AX714" s="14" t="s">
        <v>79</v>
      </c>
      <c r="AY714" s="251" t="s">
        <v>146</v>
      </c>
    </row>
    <row r="715" spans="2:65" s="1" customFormat="1" ht="22.5" customHeight="1">
      <c r="B715" s="42"/>
      <c r="C715" s="259" t="s">
        <v>1239</v>
      </c>
      <c r="D715" s="259" t="s">
        <v>365</v>
      </c>
      <c r="E715" s="260" t="s">
        <v>1240</v>
      </c>
      <c r="F715" s="261" t="s">
        <v>1241</v>
      </c>
      <c r="G715" s="262" t="s">
        <v>307</v>
      </c>
      <c r="H715" s="263">
        <v>37.619999999999997</v>
      </c>
      <c r="I715" s="264"/>
      <c r="J715" s="265">
        <f>ROUND(I715*H715,2)</f>
        <v>0</v>
      </c>
      <c r="K715" s="261" t="s">
        <v>308</v>
      </c>
      <c r="L715" s="266"/>
      <c r="M715" s="267" t="s">
        <v>21</v>
      </c>
      <c r="N715" s="268" t="s">
        <v>43</v>
      </c>
      <c r="O715" s="43"/>
      <c r="P715" s="212">
        <f>O715*H715</f>
        <v>0</v>
      </c>
      <c r="Q715" s="212">
        <v>3.7499999999999999E-3</v>
      </c>
      <c r="R715" s="212">
        <f>Q715*H715</f>
        <v>0.14107499999999998</v>
      </c>
      <c r="S715" s="212">
        <v>0</v>
      </c>
      <c r="T715" s="213">
        <f>S715*H715</f>
        <v>0</v>
      </c>
      <c r="AR715" s="25" t="s">
        <v>438</v>
      </c>
      <c r="AT715" s="25" t="s">
        <v>365</v>
      </c>
      <c r="AU715" s="25" t="s">
        <v>81</v>
      </c>
      <c r="AY715" s="25" t="s">
        <v>146</v>
      </c>
      <c r="BE715" s="214">
        <f>IF(N715="základní",J715,0)</f>
        <v>0</v>
      </c>
      <c r="BF715" s="214">
        <f>IF(N715="snížená",J715,0)</f>
        <v>0</v>
      </c>
      <c r="BG715" s="214">
        <f>IF(N715="zákl. přenesená",J715,0)</f>
        <v>0</v>
      </c>
      <c r="BH715" s="214">
        <f>IF(N715="sníž. přenesená",J715,0)</f>
        <v>0</v>
      </c>
      <c r="BI715" s="214">
        <f>IF(N715="nulová",J715,0)</f>
        <v>0</v>
      </c>
      <c r="BJ715" s="25" t="s">
        <v>79</v>
      </c>
      <c r="BK715" s="214">
        <f>ROUND(I715*H715,2)</f>
        <v>0</v>
      </c>
      <c r="BL715" s="25" t="s">
        <v>226</v>
      </c>
      <c r="BM715" s="25" t="s">
        <v>1242</v>
      </c>
    </row>
    <row r="716" spans="2:65" s="13" customFormat="1" ht="13.5">
      <c r="B716" s="230"/>
      <c r="C716" s="231"/>
      <c r="D716" s="215" t="s">
        <v>160</v>
      </c>
      <c r="E716" s="231"/>
      <c r="F716" s="257" t="s">
        <v>1243</v>
      </c>
      <c r="G716" s="231"/>
      <c r="H716" s="258">
        <v>37.619999999999997</v>
      </c>
      <c r="I716" s="235"/>
      <c r="J716" s="231"/>
      <c r="K716" s="231"/>
      <c r="L716" s="236"/>
      <c r="M716" s="237"/>
      <c r="N716" s="238"/>
      <c r="O716" s="238"/>
      <c r="P716" s="238"/>
      <c r="Q716" s="238"/>
      <c r="R716" s="238"/>
      <c r="S716" s="238"/>
      <c r="T716" s="239"/>
      <c r="AT716" s="240" t="s">
        <v>160</v>
      </c>
      <c r="AU716" s="240" t="s">
        <v>81</v>
      </c>
      <c r="AV716" s="13" t="s">
        <v>81</v>
      </c>
      <c r="AW716" s="13" t="s">
        <v>6</v>
      </c>
      <c r="AX716" s="13" t="s">
        <v>79</v>
      </c>
      <c r="AY716" s="240" t="s">
        <v>146</v>
      </c>
    </row>
    <row r="717" spans="2:65" s="1" customFormat="1" ht="22.5" customHeight="1">
      <c r="B717" s="42"/>
      <c r="C717" s="203" t="s">
        <v>1244</v>
      </c>
      <c r="D717" s="203" t="s">
        <v>149</v>
      </c>
      <c r="E717" s="204" t="s">
        <v>1204</v>
      </c>
      <c r="F717" s="205" t="s">
        <v>1205</v>
      </c>
      <c r="G717" s="206" t="s">
        <v>307</v>
      </c>
      <c r="H717" s="207">
        <v>46.7</v>
      </c>
      <c r="I717" s="208"/>
      <c r="J717" s="209">
        <f>ROUND(I717*H717,2)</f>
        <v>0</v>
      </c>
      <c r="K717" s="205" t="s">
        <v>308</v>
      </c>
      <c r="L717" s="62"/>
      <c r="M717" s="210" t="s">
        <v>21</v>
      </c>
      <c r="N717" s="211" t="s">
        <v>43</v>
      </c>
      <c r="O717" s="43"/>
      <c r="P717" s="212">
        <f>O717*H717</f>
        <v>0</v>
      </c>
      <c r="Q717" s="212">
        <v>0</v>
      </c>
      <c r="R717" s="212">
        <f>Q717*H717</f>
        <v>0</v>
      </c>
      <c r="S717" s="212">
        <v>0</v>
      </c>
      <c r="T717" s="213">
        <f>S717*H717</f>
        <v>0</v>
      </c>
      <c r="AR717" s="25" t="s">
        <v>226</v>
      </c>
      <c r="AT717" s="25" t="s">
        <v>149</v>
      </c>
      <c r="AU717" s="25" t="s">
        <v>81</v>
      </c>
      <c r="AY717" s="25" t="s">
        <v>146</v>
      </c>
      <c r="BE717" s="214">
        <f>IF(N717="základní",J717,0)</f>
        <v>0</v>
      </c>
      <c r="BF717" s="214">
        <f>IF(N717="snížená",J717,0)</f>
        <v>0</v>
      </c>
      <c r="BG717" s="214">
        <f>IF(N717="zákl. přenesená",J717,0)</f>
        <v>0</v>
      </c>
      <c r="BH717" s="214">
        <f>IF(N717="sníž. přenesená",J717,0)</f>
        <v>0</v>
      </c>
      <c r="BI717" s="214">
        <f>IF(N717="nulová",J717,0)</f>
        <v>0</v>
      </c>
      <c r="BJ717" s="25" t="s">
        <v>79</v>
      </c>
      <c r="BK717" s="214">
        <f>ROUND(I717*H717,2)</f>
        <v>0</v>
      </c>
      <c r="BL717" s="25" t="s">
        <v>226</v>
      </c>
      <c r="BM717" s="25" t="s">
        <v>1245</v>
      </c>
    </row>
    <row r="718" spans="2:65" s="12" customFormat="1" ht="13.5">
      <c r="B718" s="218"/>
      <c r="C718" s="219"/>
      <c r="D718" s="220" t="s">
        <v>160</v>
      </c>
      <c r="E718" s="221" t="s">
        <v>21</v>
      </c>
      <c r="F718" s="222" t="s">
        <v>644</v>
      </c>
      <c r="G718" s="219"/>
      <c r="H718" s="223" t="s">
        <v>21</v>
      </c>
      <c r="I718" s="224"/>
      <c r="J718" s="219"/>
      <c r="K718" s="219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160</v>
      </c>
      <c r="AU718" s="229" t="s">
        <v>81</v>
      </c>
      <c r="AV718" s="12" t="s">
        <v>79</v>
      </c>
      <c r="AW718" s="12" t="s">
        <v>35</v>
      </c>
      <c r="AX718" s="12" t="s">
        <v>72</v>
      </c>
      <c r="AY718" s="229" t="s">
        <v>146</v>
      </c>
    </row>
    <row r="719" spans="2:65" s="13" customFormat="1" ht="13.5">
      <c r="B719" s="230"/>
      <c r="C719" s="231"/>
      <c r="D719" s="220" t="s">
        <v>160</v>
      </c>
      <c r="E719" s="232" t="s">
        <v>21</v>
      </c>
      <c r="F719" s="233" t="s">
        <v>782</v>
      </c>
      <c r="G719" s="231"/>
      <c r="H719" s="234">
        <v>46.7</v>
      </c>
      <c r="I719" s="235"/>
      <c r="J719" s="231"/>
      <c r="K719" s="231"/>
      <c r="L719" s="236"/>
      <c r="M719" s="237"/>
      <c r="N719" s="238"/>
      <c r="O719" s="238"/>
      <c r="P719" s="238"/>
      <c r="Q719" s="238"/>
      <c r="R719" s="238"/>
      <c r="S719" s="238"/>
      <c r="T719" s="239"/>
      <c r="AT719" s="240" t="s">
        <v>160</v>
      </c>
      <c r="AU719" s="240" t="s">
        <v>81</v>
      </c>
      <c r="AV719" s="13" t="s">
        <v>81</v>
      </c>
      <c r="AW719" s="13" t="s">
        <v>35</v>
      </c>
      <c r="AX719" s="13" t="s">
        <v>72</v>
      </c>
      <c r="AY719" s="240" t="s">
        <v>146</v>
      </c>
    </row>
    <row r="720" spans="2:65" s="14" customFormat="1" ht="13.5">
      <c r="B720" s="241"/>
      <c r="C720" s="242"/>
      <c r="D720" s="215" t="s">
        <v>160</v>
      </c>
      <c r="E720" s="243" t="s">
        <v>21</v>
      </c>
      <c r="F720" s="244" t="s">
        <v>171</v>
      </c>
      <c r="G720" s="242"/>
      <c r="H720" s="245">
        <v>46.7</v>
      </c>
      <c r="I720" s="246"/>
      <c r="J720" s="242"/>
      <c r="K720" s="242"/>
      <c r="L720" s="247"/>
      <c r="M720" s="248"/>
      <c r="N720" s="249"/>
      <c r="O720" s="249"/>
      <c r="P720" s="249"/>
      <c r="Q720" s="249"/>
      <c r="R720" s="249"/>
      <c r="S720" s="249"/>
      <c r="T720" s="250"/>
      <c r="AT720" s="251" t="s">
        <v>160</v>
      </c>
      <c r="AU720" s="251" t="s">
        <v>81</v>
      </c>
      <c r="AV720" s="14" t="s">
        <v>153</v>
      </c>
      <c r="AW720" s="14" t="s">
        <v>35</v>
      </c>
      <c r="AX720" s="14" t="s">
        <v>79</v>
      </c>
      <c r="AY720" s="251" t="s">
        <v>146</v>
      </c>
    </row>
    <row r="721" spans="2:65" s="1" customFormat="1" ht="22.5" customHeight="1">
      <c r="B721" s="42"/>
      <c r="C721" s="259" t="s">
        <v>1246</v>
      </c>
      <c r="D721" s="259" t="s">
        <v>365</v>
      </c>
      <c r="E721" s="260" t="s">
        <v>1247</v>
      </c>
      <c r="F721" s="261" t="s">
        <v>1248</v>
      </c>
      <c r="G721" s="262" t="s">
        <v>307</v>
      </c>
      <c r="H721" s="263">
        <v>51.37</v>
      </c>
      <c r="I721" s="264"/>
      <c r="J721" s="265">
        <f>ROUND(I721*H721,2)</f>
        <v>0</v>
      </c>
      <c r="K721" s="261" t="s">
        <v>308</v>
      </c>
      <c r="L721" s="266"/>
      <c r="M721" s="267" t="s">
        <v>21</v>
      </c>
      <c r="N721" s="268" t="s">
        <v>43</v>
      </c>
      <c r="O721" s="43"/>
      <c r="P721" s="212">
        <f>O721*H721</f>
        <v>0</v>
      </c>
      <c r="Q721" s="212">
        <v>2.0999999999999999E-3</v>
      </c>
      <c r="R721" s="212">
        <f>Q721*H721</f>
        <v>0.10787699999999999</v>
      </c>
      <c r="S721" s="212">
        <v>0</v>
      </c>
      <c r="T721" s="213">
        <f>S721*H721</f>
        <v>0</v>
      </c>
      <c r="AR721" s="25" t="s">
        <v>438</v>
      </c>
      <c r="AT721" s="25" t="s">
        <v>365</v>
      </c>
      <c r="AU721" s="25" t="s">
        <v>81</v>
      </c>
      <c r="AY721" s="25" t="s">
        <v>146</v>
      </c>
      <c r="BE721" s="214">
        <f>IF(N721="základní",J721,0)</f>
        <v>0</v>
      </c>
      <c r="BF721" s="214">
        <f>IF(N721="snížená",J721,0)</f>
        <v>0</v>
      </c>
      <c r="BG721" s="214">
        <f>IF(N721="zákl. přenesená",J721,0)</f>
        <v>0</v>
      </c>
      <c r="BH721" s="214">
        <f>IF(N721="sníž. přenesená",J721,0)</f>
        <v>0</v>
      </c>
      <c r="BI721" s="214">
        <f>IF(N721="nulová",J721,0)</f>
        <v>0</v>
      </c>
      <c r="BJ721" s="25" t="s">
        <v>79</v>
      </c>
      <c r="BK721" s="214">
        <f>ROUND(I721*H721,2)</f>
        <v>0</v>
      </c>
      <c r="BL721" s="25" t="s">
        <v>226</v>
      </c>
      <c r="BM721" s="25" t="s">
        <v>1249</v>
      </c>
    </row>
    <row r="722" spans="2:65" s="1" customFormat="1" ht="27">
      <c r="B722" s="42"/>
      <c r="C722" s="64"/>
      <c r="D722" s="220" t="s">
        <v>155</v>
      </c>
      <c r="E722" s="64"/>
      <c r="F722" s="252" t="s">
        <v>1220</v>
      </c>
      <c r="G722" s="64"/>
      <c r="H722" s="64"/>
      <c r="I722" s="173"/>
      <c r="J722" s="64"/>
      <c r="K722" s="64"/>
      <c r="L722" s="62"/>
      <c r="M722" s="217"/>
      <c r="N722" s="43"/>
      <c r="O722" s="43"/>
      <c r="P722" s="43"/>
      <c r="Q722" s="43"/>
      <c r="R722" s="43"/>
      <c r="S722" s="43"/>
      <c r="T722" s="79"/>
      <c r="AT722" s="25" t="s">
        <v>155</v>
      </c>
      <c r="AU722" s="25" t="s">
        <v>81</v>
      </c>
    </row>
    <row r="723" spans="2:65" s="13" customFormat="1" ht="13.5">
      <c r="B723" s="230"/>
      <c r="C723" s="231"/>
      <c r="D723" s="215" t="s">
        <v>160</v>
      </c>
      <c r="E723" s="231"/>
      <c r="F723" s="257" t="s">
        <v>1250</v>
      </c>
      <c r="G723" s="231"/>
      <c r="H723" s="258">
        <v>51.37</v>
      </c>
      <c r="I723" s="235"/>
      <c r="J723" s="231"/>
      <c r="K723" s="231"/>
      <c r="L723" s="236"/>
      <c r="M723" s="237"/>
      <c r="N723" s="238"/>
      <c r="O723" s="238"/>
      <c r="P723" s="238"/>
      <c r="Q723" s="238"/>
      <c r="R723" s="238"/>
      <c r="S723" s="238"/>
      <c r="T723" s="239"/>
      <c r="AT723" s="240" t="s">
        <v>160</v>
      </c>
      <c r="AU723" s="240" t="s">
        <v>81</v>
      </c>
      <c r="AV723" s="13" t="s">
        <v>81</v>
      </c>
      <c r="AW723" s="13" t="s">
        <v>6</v>
      </c>
      <c r="AX723" s="13" t="s">
        <v>79</v>
      </c>
      <c r="AY723" s="240" t="s">
        <v>146</v>
      </c>
    </row>
    <row r="724" spans="2:65" s="1" customFormat="1" ht="22.5" customHeight="1">
      <c r="B724" s="42"/>
      <c r="C724" s="203" t="s">
        <v>1251</v>
      </c>
      <c r="D724" s="203" t="s">
        <v>149</v>
      </c>
      <c r="E724" s="204" t="s">
        <v>1252</v>
      </c>
      <c r="F724" s="205" t="s">
        <v>1253</v>
      </c>
      <c r="G724" s="206" t="s">
        <v>307</v>
      </c>
      <c r="H724" s="207">
        <v>325</v>
      </c>
      <c r="I724" s="208"/>
      <c r="J724" s="209">
        <f>ROUND(I724*H724,2)</f>
        <v>0</v>
      </c>
      <c r="K724" s="205" t="s">
        <v>308</v>
      </c>
      <c r="L724" s="62"/>
      <c r="M724" s="210" t="s">
        <v>21</v>
      </c>
      <c r="N724" s="211" t="s">
        <v>43</v>
      </c>
      <c r="O724" s="43"/>
      <c r="P724" s="212">
        <f>O724*H724</f>
        <v>0</v>
      </c>
      <c r="Q724" s="212">
        <v>0</v>
      </c>
      <c r="R724" s="212">
        <f>Q724*H724</f>
        <v>0</v>
      </c>
      <c r="S724" s="212">
        <v>0</v>
      </c>
      <c r="T724" s="213">
        <f>S724*H724</f>
        <v>0</v>
      </c>
      <c r="AR724" s="25" t="s">
        <v>226</v>
      </c>
      <c r="AT724" s="25" t="s">
        <v>149</v>
      </c>
      <c r="AU724" s="25" t="s">
        <v>81</v>
      </c>
      <c r="AY724" s="25" t="s">
        <v>146</v>
      </c>
      <c r="BE724" s="214">
        <f>IF(N724="základní",J724,0)</f>
        <v>0</v>
      </c>
      <c r="BF724" s="214">
        <f>IF(N724="snížená",J724,0)</f>
        <v>0</v>
      </c>
      <c r="BG724" s="214">
        <f>IF(N724="zákl. přenesená",J724,0)</f>
        <v>0</v>
      </c>
      <c r="BH724" s="214">
        <f>IF(N724="sníž. přenesená",J724,0)</f>
        <v>0</v>
      </c>
      <c r="BI724" s="214">
        <f>IF(N724="nulová",J724,0)</f>
        <v>0</v>
      </c>
      <c r="BJ724" s="25" t="s">
        <v>79</v>
      </c>
      <c r="BK724" s="214">
        <f>ROUND(I724*H724,2)</f>
        <v>0</v>
      </c>
      <c r="BL724" s="25" t="s">
        <v>226</v>
      </c>
      <c r="BM724" s="25" t="s">
        <v>1254</v>
      </c>
    </row>
    <row r="725" spans="2:65" s="12" customFormat="1" ht="13.5">
      <c r="B725" s="218"/>
      <c r="C725" s="219"/>
      <c r="D725" s="220" t="s">
        <v>160</v>
      </c>
      <c r="E725" s="221" t="s">
        <v>21</v>
      </c>
      <c r="F725" s="222" t="s">
        <v>644</v>
      </c>
      <c r="G725" s="219"/>
      <c r="H725" s="223" t="s">
        <v>21</v>
      </c>
      <c r="I725" s="224"/>
      <c r="J725" s="219"/>
      <c r="K725" s="219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160</v>
      </c>
      <c r="AU725" s="229" t="s">
        <v>81</v>
      </c>
      <c r="AV725" s="12" t="s">
        <v>79</v>
      </c>
      <c r="AW725" s="12" t="s">
        <v>35</v>
      </c>
      <c r="AX725" s="12" t="s">
        <v>72</v>
      </c>
      <c r="AY725" s="229" t="s">
        <v>146</v>
      </c>
    </row>
    <row r="726" spans="2:65" s="13" customFormat="1" ht="13.5">
      <c r="B726" s="230"/>
      <c r="C726" s="231"/>
      <c r="D726" s="220" t="s">
        <v>160</v>
      </c>
      <c r="E726" s="232" t="s">
        <v>21</v>
      </c>
      <c r="F726" s="233" t="s">
        <v>1183</v>
      </c>
      <c r="G726" s="231"/>
      <c r="H726" s="234">
        <v>325</v>
      </c>
      <c r="I726" s="235"/>
      <c r="J726" s="231"/>
      <c r="K726" s="231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160</v>
      </c>
      <c r="AU726" s="240" t="s">
        <v>81</v>
      </c>
      <c r="AV726" s="13" t="s">
        <v>81</v>
      </c>
      <c r="AW726" s="13" t="s">
        <v>35</v>
      </c>
      <c r="AX726" s="13" t="s">
        <v>72</v>
      </c>
      <c r="AY726" s="240" t="s">
        <v>146</v>
      </c>
    </row>
    <row r="727" spans="2:65" s="14" customFormat="1" ht="13.5">
      <c r="B727" s="241"/>
      <c r="C727" s="242"/>
      <c r="D727" s="215" t="s">
        <v>160</v>
      </c>
      <c r="E727" s="243" t="s">
        <v>21</v>
      </c>
      <c r="F727" s="244" t="s">
        <v>171</v>
      </c>
      <c r="G727" s="242"/>
      <c r="H727" s="245">
        <v>325</v>
      </c>
      <c r="I727" s="246"/>
      <c r="J727" s="242"/>
      <c r="K727" s="242"/>
      <c r="L727" s="247"/>
      <c r="M727" s="248"/>
      <c r="N727" s="249"/>
      <c r="O727" s="249"/>
      <c r="P727" s="249"/>
      <c r="Q727" s="249"/>
      <c r="R727" s="249"/>
      <c r="S727" s="249"/>
      <c r="T727" s="250"/>
      <c r="AT727" s="251" t="s">
        <v>160</v>
      </c>
      <c r="AU727" s="251" t="s">
        <v>81</v>
      </c>
      <c r="AV727" s="14" t="s">
        <v>153</v>
      </c>
      <c r="AW727" s="14" t="s">
        <v>35</v>
      </c>
      <c r="AX727" s="14" t="s">
        <v>79</v>
      </c>
      <c r="AY727" s="251" t="s">
        <v>146</v>
      </c>
    </row>
    <row r="728" spans="2:65" s="1" customFormat="1" ht="31.5" customHeight="1">
      <c r="B728" s="42"/>
      <c r="C728" s="203" t="s">
        <v>1255</v>
      </c>
      <c r="D728" s="203" t="s">
        <v>149</v>
      </c>
      <c r="E728" s="204" t="s">
        <v>1256</v>
      </c>
      <c r="F728" s="205" t="s">
        <v>1257</v>
      </c>
      <c r="G728" s="206" t="s">
        <v>307</v>
      </c>
      <c r="H728" s="207">
        <v>6.66</v>
      </c>
      <c r="I728" s="208"/>
      <c r="J728" s="209">
        <f>ROUND(I728*H728,2)</f>
        <v>0</v>
      </c>
      <c r="K728" s="205" t="s">
        <v>308</v>
      </c>
      <c r="L728" s="62"/>
      <c r="M728" s="210" t="s">
        <v>21</v>
      </c>
      <c r="N728" s="211" t="s">
        <v>43</v>
      </c>
      <c r="O728" s="43"/>
      <c r="P728" s="212">
        <f>O728*H728</f>
        <v>0</v>
      </c>
      <c r="Q728" s="212">
        <v>1.16E-3</v>
      </c>
      <c r="R728" s="212">
        <f>Q728*H728</f>
        <v>7.7256E-3</v>
      </c>
      <c r="S728" s="212">
        <v>0</v>
      </c>
      <c r="T728" s="213">
        <f>S728*H728</f>
        <v>0</v>
      </c>
      <c r="AR728" s="25" t="s">
        <v>226</v>
      </c>
      <c r="AT728" s="25" t="s">
        <v>149</v>
      </c>
      <c r="AU728" s="25" t="s">
        <v>81</v>
      </c>
      <c r="AY728" s="25" t="s">
        <v>146</v>
      </c>
      <c r="BE728" s="214">
        <f>IF(N728="základní",J728,0)</f>
        <v>0</v>
      </c>
      <c r="BF728" s="214">
        <f>IF(N728="snížená",J728,0)</f>
        <v>0</v>
      </c>
      <c r="BG728" s="214">
        <f>IF(N728="zákl. přenesená",J728,0)</f>
        <v>0</v>
      </c>
      <c r="BH728" s="214">
        <f>IF(N728="sníž. přenesená",J728,0)</f>
        <v>0</v>
      </c>
      <c r="BI728" s="214">
        <f>IF(N728="nulová",J728,0)</f>
        <v>0</v>
      </c>
      <c r="BJ728" s="25" t="s">
        <v>79</v>
      </c>
      <c r="BK728" s="214">
        <f>ROUND(I728*H728,2)</f>
        <v>0</v>
      </c>
      <c r="BL728" s="25" t="s">
        <v>226</v>
      </c>
      <c r="BM728" s="25" t="s">
        <v>1258</v>
      </c>
    </row>
    <row r="729" spans="2:65" s="12" customFormat="1" ht="13.5">
      <c r="B729" s="218"/>
      <c r="C729" s="219"/>
      <c r="D729" s="220" t="s">
        <v>160</v>
      </c>
      <c r="E729" s="221" t="s">
        <v>21</v>
      </c>
      <c r="F729" s="222" t="s">
        <v>644</v>
      </c>
      <c r="G729" s="219"/>
      <c r="H729" s="223" t="s">
        <v>21</v>
      </c>
      <c r="I729" s="224"/>
      <c r="J729" s="219"/>
      <c r="K729" s="219"/>
      <c r="L729" s="225"/>
      <c r="M729" s="226"/>
      <c r="N729" s="227"/>
      <c r="O729" s="227"/>
      <c r="P729" s="227"/>
      <c r="Q729" s="227"/>
      <c r="R729" s="227"/>
      <c r="S729" s="227"/>
      <c r="T729" s="228"/>
      <c r="AT729" s="229" t="s">
        <v>160</v>
      </c>
      <c r="AU729" s="229" t="s">
        <v>81</v>
      </c>
      <c r="AV729" s="12" t="s">
        <v>79</v>
      </c>
      <c r="AW729" s="12" t="s">
        <v>35</v>
      </c>
      <c r="AX729" s="12" t="s">
        <v>72</v>
      </c>
      <c r="AY729" s="229" t="s">
        <v>146</v>
      </c>
    </row>
    <row r="730" spans="2:65" s="13" customFormat="1" ht="13.5">
      <c r="B730" s="230"/>
      <c r="C730" s="231"/>
      <c r="D730" s="220" t="s">
        <v>160</v>
      </c>
      <c r="E730" s="232" t="s">
        <v>21</v>
      </c>
      <c r="F730" s="233" t="s">
        <v>1259</v>
      </c>
      <c r="G730" s="231"/>
      <c r="H730" s="234">
        <v>6.66</v>
      </c>
      <c r="I730" s="235"/>
      <c r="J730" s="231"/>
      <c r="K730" s="231"/>
      <c r="L730" s="236"/>
      <c r="M730" s="237"/>
      <c r="N730" s="238"/>
      <c r="O730" s="238"/>
      <c r="P730" s="238"/>
      <c r="Q730" s="238"/>
      <c r="R730" s="238"/>
      <c r="S730" s="238"/>
      <c r="T730" s="239"/>
      <c r="AT730" s="240" t="s">
        <v>160</v>
      </c>
      <c r="AU730" s="240" t="s">
        <v>81</v>
      </c>
      <c r="AV730" s="13" t="s">
        <v>81</v>
      </c>
      <c r="AW730" s="13" t="s">
        <v>35</v>
      </c>
      <c r="AX730" s="13" t="s">
        <v>72</v>
      </c>
      <c r="AY730" s="240" t="s">
        <v>146</v>
      </c>
    </row>
    <row r="731" spans="2:65" s="14" customFormat="1" ht="13.5">
      <c r="B731" s="241"/>
      <c r="C731" s="242"/>
      <c r="D731" s="215" t="s">
        <v>160</v>
      </c>
      <c r="E731" s="243" t="s">
        <v>21</v>
      </c>
      <c r="F731" s="244" t="s">
        <v>171</v>
      </c>
      <c r="G731" s="242"/>
      <c r="H731" s="245">
        <v>6.66</v>
      </c>
      <c r="I731" s="246"/>
      <c r="J731" s="242"/>
      <c r="K731" s="242"/>
      <c r="L731" s="247"/>
      <c r="M731" s="248"/>
      <c r="N731" s="249"/>
      <c r="O731" s="249"/>
      <c r="P731" s="249"/>
      <c r="Q731" s="249"/>
      <c r="R731" s="249"/>
      <c r="S731" s="249"/>
      <c r="T731" s="250"/>
      <c r="AT731" s="251" t="s">
        <v>160</v>
      </c>
      <c r="AU731" s="251" t="s">
        <v>81</v>
      </c>
      <c r="AV731" s="14" t="s">
        <v>153</v>
      </c>
      <c r="AW731" s="14" t="s">
        <v>35</v>
      </c>
      <c r="AX731" s="14" t="s">
        <v>79</v>
      </c>
      <c r="AY731" s="251" t="s">
        <v>146</v>
      </c>
    </row>
    <row r="732" spans="2:65" s="1" customFormat="1" ht="22.5" customHeight="1">
      <c r="B732" s="42"/>
      <c r="C732" s="259" t="s">
        <v>1260</v>
      </c>
      <c r="D732" s="259" t="s">
        <v>365</v>
      </c>
      <c r="E732" s="260" t="s">
        <v>1261</v>
      </c>
      <c r="F732" s="261" t="s">
        <v>1262</v>
      </c>
      <c r="G732" s="262" t="s">
        <v>307</v>
      </c>
      <c r="H732" s="263">
        <v>7.3259999999999996</v>
      </c>
      <c r="I732" s="264"/>
      <c r="J732" s="265">
        <f>ROUND(I732*H732,2)</f>
        <v>0</v>
      </c>
      <c r="K732" s="261" t="s">
        <v>21</v>
      </c>
      <c r="L732" s="266"/>
      <c r="M732" s="267" t="s">
        <v>21</v>
      </c>
      <c r="N732" s="268" t="s">
        <v>43</v>
      </c>
      <c r="O732" s="43"/>
      <c r="P732" s="212">
        <f>O732*H732</f>
        <v>0</v>
      </c>
      <c r="Q732" s="212">
        <v>1.8E-3</v>
      </c>
      <c r="R732" s="212">
        <f>Q732*H732</f>
        <v>1.3186799999999999E-2</v>
      </c>
      <c r="S732" s="212">
        <v>0</v>
      </c>
      <c r="T732" s="213">
        <f>S732*H732</f>
        <v>0</v>
      </c>
      <c r="AR732" s="25" t="s">
        <v>438</v>
      </c>
      <c r="AT732" s="25" t="s">
        <v>365</v>
      </c>
      <c r="AU732" s="25" t="s">
        <v>81</v>
      </c>
      <c r="AY732" s="25" t="s">
        <v>146</v>
      </c>
      <c r="BE732" s="214">
        <f>IF(N732="základní",J732,0)</f>
        <v>0</v>
      </c>
      <c r="BF732" s="214">
        <f>IF(N732="snížená",J732,0)</f>
        <v>0</v>
      </c>
      <c r="BG732" s="214">
        <f>IF(N732="zákl. přenesená",J732,0)</f>
        <v>0</v>
      </c>
      <c r="BH732" s="214">
        <f>IF(N732="sníž. přenesená",J732,0)</f>
        <v>0</v>
      </c>
      <c r="BI732" s="214">
        <f>IF(N732="nulová",J732,0)</f>
        <v>0</v>
      </c>
      <c r="BJ732" s="25" t="s">
        <v>79</v>
      </c>
      <c r="BK732" s="214">
        <f>ROUND(I732*H732,2)</f>
        <v>0</v>
      </c>
      <c r="BL732" s="25" t="s">
        <v>226</v>
      </c>
      <c r="BM732" s="25" t="s">
        <v>1263</v>
      </c>
    </row>
    <row r="733" spans="2:65" s="1" customFormat="1" ht="27">
      <c r="B733" s="42"/>
      <c r="C733" s="64"/>
      <c r="D733" s="220" t="s">
        <v>155</v>
      </c>
      <c r="E733" s="64"/>
      <c r="F733" s="252" t="s">
        <v>1264</v>
      </c>
      <c r="G733" s="64"/>
      <c r="H733" s="64"/>
      <c r="I733" s="173"/>
      <c r="J733" s="64"/>
      <c r="K733" s="64"/>
      <c r="L733" s="62"/>
      <c r="M733" s="217"/>
      <c r="N733" s="43"/>
      <c r="O733" s="43"/>
      <c r="P733" s="43"/>
      <c r="Q733" s="43"/>
      <c r="R733" s="43"/>
      <c r="S733" s="43"/>
      <c r="T733" s="79"/>
      <c r="AT733" s="25" t="s">
        <v>155</v>
      </c>
      <c r="AU733" s="25" t="s">
        <v>81</v>
      </c>
    </row>
    <row r="734" spans="2:65" s="13" customFormat="1" ht="13.5">
      <c r="B734" s="230"/>
      <c r="C734" s="231"/>
      <c r="D734" s="215" t="s">
        <v>160</v>
      </c>
      <c r="E734" s="231"/>
      <c r="F734" s="257" t="s">
        <v>1265</v>
      </c>
      <c r="G734" s="231"/>
      <c r="H734" s="258">
        <v>7.3259999999999996</v>
      </c>
      <c r="I734" s="235"/>
      <c r="J734" s="231"/>
      <c r="K734" s="231"/>
      <c r="L734" s="236"/>
      <c r="M734" s="237"/>
      <c r="N734" s="238"/>
      <c r="O734" s="238"/>
      <c r="P734" s="238"/>
      <c r="Q734" s="238"/>
      <c r="R734" s="238"/>
      <c r="S734" s="238"/>
      <c r="T734" s="239"/>
      <c r="AT734" s="240" t="s">
        <v>160</v>
      </c>
      <c r="AU734" s="240" t="s">
        <v>81</v>
      </c>
      <c r="AV734" s="13" t="s">
        <v>81</v>
      </c>
      <c r="AW734" s="13" t="s">
        <v>6</v>
      </c>
      <c r="AX734" s="13" t="s">
        <v>79</v>
      </c>
      <c r="AY734" s="240" t="s">
        <v>146</v>
      </c>
    </row>
    <row r="735" spans="2:65" s="1" customFormat="1" ht="31.5" customHeight="1">
      <c r="B735" s="42"/>
      <c r="C735" s="203" t="s">
        <v>1266</v>
      </c>
      <c r="D735" s="203" t="s">
        <v>149</v>
      </c>
      <c r="E735" s="204" t="s">
        <v>1256</v>
      </c>
      <c r="F735" s="205" t="s">
        <v>1257</v>
      </c>
      <c r="G735" s="206" t="s">
        <v>307</v>
      </c>
      <c r="H735" s="207">
        <v>15.682</v>
      </c>
      <c r="I735" s="208"/>
      <c r="J735" s="209">
        <f>ROUND(I735*H735,2)</f>
        <v>0</v>
      </c>
      <c r="K735" s="205" t="s">
        <v>308</v>
      </c>
      <c r="L735" s="62"/>
      <c r="M735" s="210" t="s">
        <v>21</v>
      </c>
      <c r="N735" s="211" t="s">
        <v>43</v>
      </c>
      <c r="O735" s="43"/>
      <c r="P735" s="212">
        <f>O735*H735</f>
        <v>0</v>
      </c>
      <c r="Q735" s="212">
        <v>1.16E-3</v>
      </c>
      <c r="R735" s="212">
        <f>Q735*H735</f>
        <v>1.8191120000000002E-2</v>
      </c>
      <c r="S735" s="212">
        <v>0</v>
      </c>
      <c r="T735" s="213">
        <f>S735*H735</f>
        <v>0</v>
      </c>
      <c r="AR735" s="25" t="s">
        <v>226</v>
      </c>
      <c r="AT735" s="25" t="s">
        <v>149</v>
      </c>
      <c r="AU735" s="25" t="s">
        <v>81</v>
      </c>
      <c r="AY735" s="25" t="s">
        <v>146</v>
      </c>
      <c r="BE735" s="214">
        <f>IF(N735="základní",J735,0)</f>
        <v>0</v>
      </c>
      <c r="BF735" s="214">
        <f>IF(N735="snížená",J735,0)</f>
        <v>0</v>
      </c>
      <c r="BG735" s="214">
        <f>IF(N735="zákl. přenesená",J735,0)</f>
        <v>0</v>
      </c>
      <c r="BH735" s="214">
        <f>IF(N735="sníž. přenesená",J735,0)</f>
        <v>0</v>
      </c>
      <c r="BI735" s="214">
        <f>IF(N735="nulová",J735,0)</f>
        <v>0</v>
      </c>
      <c r="BJ735" s="25" t="s">
        <v>79</v>
      </c>
      <c r="BK735" s="214">
        <f>ROUND(I735*H735,2)</f>
        <v>0</v>
      </c>
      <c r="BL735" s="25" t="s">
        <v>226</v>
      </c>
      <c r="BM735" s="25" t="s">
        <v>1267</v>
      </c>
    </row>
    <row r="736" spans="2:65" s="12" customFormat="1" ht="13.5">
      <c r="B736" s="218"/>
      <c r="C736" s="219"/>
      <c r="D736" s="220" t="s">
        <v>160</v>
      </c>
      <c r="E736" s="221" t="s">
        <v>21</v>
      </c>
      <c r="F736" s="222" t="s">
        <v>644</v>
      </c>
      <c r="G736" s="219"/>
      <c r="H736" s="223" t="s">
        <v>21</v>
      </c>
      <c r="I736" s="224"/>
      <c r="J736" s="219"/>
      <c r="K736" s="219"/>
      <c r="L736" s="225"/>
      <c r="M736" s="226"/>
      <c r="N736" s="227"/>
      <c r="O736" s="227"/>
      <c r="P736" s="227"/>
      <c r="Q736" s="227"/>
      <c r="R736" s="227"/>
      <c r="S736" s="227"/>
      <c r="T736" s="228"/>
      <c r="AT736" s="229" t="s">
        <v>160</v>
      </c>
      <c r="AU736" s="229" t="s">
        <v>81</v>
      </c>
      <c r="AV736" s="12" t="s">
        <v>79</v>
      </c>
      <c r="AW736" s="12" t="s">
        <v>35</v>
      </c>
      <c r="AX736" s="12" t="s">
        <v>72</v>
      </c>
      <c r="AY736" s="229" t="s">
        <v>146</v>
      </c>
    </row>
    <row r="737" spans="2:65" s="13" customFormat="1" ht="13.5">
      <c r="B737" s="230"/>
      <c r="C737" s="231"/>
      <c r="D737" s="220" t="s">
        <v>160</v>
      </c>
      <c r="E737" s="232" t="s">
        <v>21</v>
      </c>
      <c r="F737" s="233" t="s">
        <v>1268</v>
      </c>
      <c r="G737" s="231"/>
      <c r="H737" s="234">
        <v>15.682</v>
      </c>
      <c r="I737" s="235"/>
      <c r="J737" s="231"/>
      <c r="K737" s="231"/>
      <c r="L737" s="236"/>
      <c r="M737" s="237"/>
      <c r="N737" s="238"/>
      <c r="O737" s="238"/>
      <c r="P737" s="238"/>
      <c r="Q737" s="238"/>
      <c r="R737" s="238"/>
      <c r="S737" s="238"/>
      <c r="T737" s="239"/>
      <c r="AT737" s="240" t="s">
        <v>160</v>
      </c>
      <c r="AU737" s="240" t="s">
        <v>81</v>
      </c>
      <c r="AV737" s="13" t="s">
        <v>81</v>
      </c>
      <c r="AW737" s="13" t="s">
        <v>35</v>
      </c>
      <c r="AX737" s="13" t="s">
        <v>72</v>
      </c>
      <c r="AY737" s="240" t="s">
        <v>146</v>
      </c>
    </row>
    <row r="738" spans="2:65" s="14" customFormat="1" ht="13.5">
      <c r="B738" s="241"/>
      <c r="C738" s="242"/>
      <c r="D738" s="215" t="s">
        <v>160</v>
      </c>
      <c r="E738" s="243" t="s">
        <v>21</v>
      </c>
      <c r="F738" s="244" t="s">
        <v>171</v>
      </c>
      <c r="G738" s="242"/>
      <c r="H738" s="245">
        <v>15.682</v>
      </c>
      <c r="I738" s="246"/>
      <c r="J738" s="242"/>
      <c r="K738" s="242"/>
      <c r="L738" s="247"/>
      <c r="M738" s="248"/>
      <c r="N738" s="249"/>
      <c r="O738" s="249"/>
      <c r="P738" s="249"/>
      <c r="Q738" s="249"/>
      <c r="R738" s="249"/>
      <c r="S738" s="249"/>
      <c r="T738" s="250"/>
      <c r="AT738" s="251" t="s">
        <v>160</v>
      </c>
      <c r="AU738" s="251" t="s">
        <v>81</v>
      </c>
      <c r="AV738" s="14" t="s">
        <v>153</v>
      </c>
      <c r="AW738" s="14" t="s">
        <v>35</v>
      </c>
      <c r="AX738" s="14" t="s">
        <v>79</v>
      </c>
      <c r="AY738" s="251" t="s">
        <v>146</v>
      </c>
    </row>
    <row r="739" spans="2:65" s="1" customFormat="1" ht="22.5" customHeight="1">
      <c r="B739" s="42"/>
      <c r="C739" s="259" t="s">
        <v>1269</v>
      </c>
      <c r="D739" s="259" t="s">
        <v>365</v>
      </c>
      <c r="E739" s="260" t="s">
        <v>1270</v>
      </c>
      <c r="F739" s="261" t="s">
        <v>1271</v>
      </c>
      <c r="G739" s="262" t="s">
        <v>307</v>
      </c>
      <c r="H739" s="263">
        <v>16.466000000000001</v>
      </c>
      <c r="I739" s="264"/>
      <c r="J739" s="265">
        <f>ROUND(I739*H739,2)</f>
        <v>0</v>
      </c>
      <c r="K739" s="261" t="s">
        <v>308</v>
      </c>
      <c r="L739" s="266"/>
      <c r="M739" s="267" t="s">
        <v>21</v>
      </c>
      <c r="N739" s="268" t="s">
        <v>43</v>
      </c>
      <c r="O739" s="43"/>
      <c r="P739" s="212">
        <f>O739*H739</f>
        <v>0</v>
      </c>
      <c r="Q739" s="212">
        <v>1.7999999999999999E-2</v>
      </c>
      <c r="R739" s="212">
        <f>Q739*H739</f>
        <v>0.29638799999999998</v>
      </c>
      <c r="S739" s="212">
        <v>0</v>
      </c>
      <c r="T739" s="213">
        <f>S739*H739</f>
        <v>0</v>
      </c>
      <c r="AR739" s="25" t="s">
        <v>438</v>
      </c>
      <c r="AT739" s="25" t="s">
        <v>365</v>
      </c>
      <c r="AU739" s="25" t="s">
        <v>81</v>
      </c>
      <c r="AY739" s="25" t="s">
        <v>146</v>
      </c>
      <c r="BE739" s="214">
        <f>IF(N739="základní",J739,0)</f>
        <v>0</v>
      </c>
      <c r="BF739" s="214">
        <f>IF(N739="snížená",J739,0)</f>
        <v>0</v>
      </c>
      <c r="BG739" s="214">
        <f>IF(N739="zákl. přenesená",J739,0)</f>
        <v>0</v>
      </c>
      <c r="BH739" s="214">
        <f>IF(N739="sníž. přenesená",J739,0)</f>
        <v>0</v>
      </c>
      <c r="BI739" s="214">
        <f>IF(N739="nulová",J739,0)</f>
        <v>0</v>
      </c>
      <c r="BJ739" s="25" t="s">
        <v>79</v>
      </c>
      <c r="BK739" s="214">
        <f>ROUND(I739*H739,2)</f>
        <v>0</v>
      </c>
      <c r="BL739" s="25" t="s">
        <v>226</v>
      </c>
      <c r="BM739" s="25" t="s">
        <v>1272</v>
      </c>
    </row>
    <row r="740" spans="2:65" s="13" customFormat="1" ht="13.5">
      <c r="B740" s="230"/>
      <c r="C740" s="231"/>
      <c r="D740" s="215" t="s">
        <v>160</v>
      </c>
      <c r="E740" s="231"/>
      <c r="F740" s="257" t="s">
        <v>1273</v>
      </c>
      <c r="G740" s="231"/>
      <c r="H740" s="258">
        <v>16.466000000000001</v>
      </c>
      <c r="I740" s="235"/>
      <c r="J740" s="231"/>
      <c r="K740" s="231"/>
      <c r="L740" s="236"/>
      <c r="M740" s="237"/>
      <c r="N740" s="238"/>
      <c r="O740" s="238"/>
      <c r="P740" s="238"/>
      <c r="Q740" s="238"/>
      <c r="R740" s="238"/>
      <c r="S740" s="238"/>
      <c r="T740" s="239"/>
      <c r="AT740" s="240" t="s">
        <v>160</v>
      </c>
      <c r="AU740" s="240" t="s">
        <v>81</v>
      </c>
      <c r="AV740" s="13" t="s">
        <v>81</v>
      </c>
      <c r="AW740" s="13" t="s">
        <v>6</v>
      </c>
      <c r="AX740" s="13" t="s">
        <v>79</v>
      </c>
      <c r="AY740" s="240" t="s">
        <v>146</v>
      </c>
    </row>
    <row r="741" spans="2:65" s="1" customFormat="1" ht="22.5" customHeight="1">
      <c r="B741" s="42"/>
      <c r="C741" s="203" t="s">
        <v>1274</v>
      </c>
      <c r="D741" s="203" t="s">
        <v>149</v>
      </c>
      <c r="E741" s="204" t="s">
        <v>1275</v>
      </c>
      <c r="F741" s="205" t="s">
        <v>1276</v>
      </c>
      <c r="G741" s="206" t="s">
        <v>307</v>
      </c>
      <c r="H741" s="207">
        <v>650</v>
      </c>
      <c r="I741" s="208"/>
      <c r="J741" s="209">
        <f>ROUND(I741*H741,2)</f>
        <v>0</v>
      </c>
      <c r="K741" s="205" t="s">
        <v>308</v>
      </c>
      <c r="L741" s="62"/>
      <c r="M741" s="210" t="s">
        <v>21</v>
      </c>
      <c r="N741" s="211" t="s">
        <v>43</v>
      </c>
      <c r="O741" s="43"/>
      <c r="P741" s="212">
        <f>O741*H741</f>
        <v>0</v>
      </c>
      <c r="Q741" s="212">
        <v>4.0000000000000003E-5</v>
      </c>
      <c r="R741" s="212">
        <f>Q741*H741</f>
        <v>2.6000000000000002E-2</v>
      </c>
      <c r="S741" s="212">
        <v>0</v>
      </c>
      <c r="T741" s="213">
        <f>S741*H741</f>
        <v>0</v>
      </c>
      <c r="AR741" s="25" t="s">
        <v>226</v>
      </c>
      <c r="AT741" s="25" t="s">
        <v>149</v>
      </c>
      <c r="AU741" s="25" t="s">
        <v>81</v>
      </c>
      <c r="AY741" s="25" t="s">
        <v>146</v>
      </c>
      <c r="BE741" s="214">
        <f>IF(N741="základní",J741,0)</f>
        <v>0</v>
      </c>
      <c r="BF741" s="214">
        <f>IF(N741="snížená",J741,0)</f>
        <v>0</v>
      </c>
      <c r="BG741" s="214">
        <f>IF(N741="zákl. přenesená",J741,0)</f>
        <v>0</v>
      </c>
      <c r="BH741" s="214">
        <f>IF(N741="sníž. přenesená",J741,0)</f>
        <v>0</v>
      </c>
      <c r="BI741" s="214">
        <f>IF(N741="nulová",J741,0)</f>
        <v>0</v>
      </c>
      <c r="BJ741" s="25" t="s">
        <v>79</v>
      </c>
      <c r="BK741" s="214">
        <f>ROUND(I741*H741,2)</f>
        <v>0</v>
      </c>
      <c r="BL741" s="25" t="s">
        <v>226</v>
      </c>
      <c r="BM741" s="25" t="s">
        <v>1277</v>
      </c>
    </row>
    <row r="742" spans="2:65" s="12" customFormat="1" ht="13.5">
      <c r="B742" s="218"/>
      <c r="C742" s="219"/>
      <c r="D742" s="220" t="s">
        <v>160</v>
      </c>
      <c r="E742" s="221" t="s">
        <v>21</v>
      </c>
      <c r="F742" s="222" t="s">
        <v>644</v>
      </c>
      <c r="G742" s="219"/>
      <c r="H742" s="223" t="s">
        <v>21</v>
      </c>
      <c r="I742" s="224"/>
      <c r="J742" s="219"/>
      <c r="K742" s="219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160</v>
      </c>
      <c r="AU742" s="229" t="s">
        <v>81</v>
      </c>
      <c r="AV742" s="12" t="s">
        <v>79</v>
      </c>
      <c r="AW742" s="12" t="s">
        <v>35</v>
      </c>
      <c r="AX742" s="12" t="s">
        <v>72</v>
      </c>
      <c r="AY742" s="229" t="s">
        <v>146</v>
      </c>
    </row>
    <row r="743" spans="2:65" s="13" customFormat="1" ht="13.5">
      <c r="B743" s="230"/>
      <c r="C743" s="231"/>
      <c r="D743" s="220" t="s">
        <v>160</v>
      </c>
      <c r="E743" s="232" t="s">
        <v>21</v>
      </c>
      <c r="F743" s="233" t="s">
        <v>1278</v>
      </c>
      <c r="G743" s="231"/>
      <c r="H743" s="234">
        <v>650</v>
      </c>
      <c r="I743" s="235"/>
      <c r="J743" s="231"/>
      <c r="K743" s="231"/>
      <c r="L743" s="236"/>
      <c r="M743" s="237"/>
      <c r="N743" s="238"/>
      <c r="O743" s="238"/>
      <c r="P743" s="238"/>
      <c r="Q743" s="238"/>
      <c r="R743" s="238"/>
      <c r="S743" s="238"/>
      <c r="T743" s="239"/>
      <c r="AT743" s="240" t="s">
        <v>160</v>
      </c>
      <c r="AU743" s="240" t="s">
        <v>81</v>
      </c>
      <c r="AV743" s="13" t="s">
        <v>81</v>
      </c>
      <c r="AW743" s="13" t="s">
        <v>35</v>
      </c>
      <c r="AX743" s="13" t="s">
        <v>72</v>
      </c>
      <c r="AY743" s="240" t="s">
        <v>146</v>
      </c>
    </row>
    <row r="744" spans="2:65" s="14" customFormat="1" ht="13.5">
      <c r="B744" s="241"/>
      <c r="C744" s="242"/>
      <c r="D744" s="215" t="s">
        <v>160</v>
      </c>
      <c r="E744" s="243" t="s">
        <v>21</v>
      </c>
      <c r="F744" s="244" t="s">
        <v>171</v>
      </c>
      <c r="G744" s="242"/>
      <c r="H744" s="245">
        <v>650</v>
      </c>
      <c r="I744" s="246"/>
      <c r="J744" s="242"/>
      <c r="K744" s="242"/>
      <c r="L744" s="247"/>
      <c r="M744" s="248"/>
      <c r="N744" s="249"/>
      <c r="O744" s="249"/>
      <c r="P744" s="249"/>
      <c r="Q744" s="249"/>
      <c r="R744" s="249"/>
      <c r="S744" s="249"/>
      <c r="T744" s="250"/>
      <c r="AT744" s="251" t="s">
        <v>160</v>
      </c>
      <c r="AU744" s="251" t="s">
        <v>81</v>
      </c>
      <c r="AV744" s="14" t="s">
        <v>153</v>
      </c>
      <c r="AW744" s="14" t="s">
        <v>35</v>
      </c>
      <c r="AX744" s="14" t="s">
        <v>79</v>
      </c>
      <c r="AY744" s="251" t="s">
        <v>146</v>
      </c>
    </row>
    <row r="745" spans="2:65" s="1" customFormat="1" ht="22.5" customHeight="1">
      <c r="B745" s="42"/>
      <c r="C745" s="259" t="s">
        <v>1279</v>
      </c>
      <c r="D745" s="259" t="s">
        <v>365</v>
      </c>
      <c r="E745" s="260" t="s">
        <v>1280</v>
      </c>
      <c r="F745" s="261" t="s">
        <v>1281</v>
      </c>
      <c r="G745" s="262" t="s">
        <v>307</v>
      </c>
      <c r="H745" s="263">
        <v>747.5</v>
      </c>
      <c r="I745" s="264"/>
      <c r="J745" s="265">
        <f>ROUND(I745*H745,2)</f>
        <v>0</v>
      </c>
      <c r="K745" s="261" t="s">
        <v>21</v>
      </c>
      <c r="L745" s="266"/>
      <c r="M745" s="267" t="s">
        <v>21</v>
      </c>
      <c r="N745" s="268" t="s">
        <v>43</v>
      </c>
      <c r="O745" s="43"/>
      <c r="P745" s="212">
        <f>O745*H745</f>
        <v>0</v>
      </c>
      <c r="Q745" s="212">
        <v>1.2E-4</v>
      </c>
      <c r="R745" s="212">
        <f>Q745*H745</f>
        <v>8.9700000000000002E-2</v>
      </c>
      <c r="S745" s="212">
        <v>0</v>
      </c>
      <c r="T745" s="213">
        <f>S745*H745</f>
        <v>0</v>
      </c>
      <c r="AR745" s="25" t="s">
        <v>438</v>
      </c>
      <c r="AT745" s="25" t="s">
        <v>365</v>
      </c>
      <c r="AU745" s="25" t="s">
        <v>81</v>
      </c>
      <c r="AY745" s="25" t="s">
        <v>146</v>
      </c>
      <c r="BE745" s="214">
        <f>IF(N745="základní",J745,0)</f>
        <v>0</v>
      </c>
      <c r="BF745" s="214">
        <f>IF(N745="snížená",J745,0)</f>
        <v>0</v>
      </c>
      <c r="BG745" s="214">
        <f>IF(N745="zákl. přenesená",J745,0)</f>
        <v>0</v>
      </c>
      <c r="BH745" s="214">
        <f>IF(N745="sníž. přenesená",J745,0)</f>
        <v>0</v>
      </c>
      <c r="BI745" s="214">
        <f>IF(N745="nulová",J745,0)</f>
        <v>0</v>
      </c>
      <c r="BJ745" s="25" t="s">
        <v>79</v>
      </c>
      <c r="BK745" s="214">
        <f>ROUND(I745*H745,2)</f>
        <v>0</v>
      </c>
      <c r="BL745" s="25" t="s">
        <v>226</v>
      </c>
      <c r="BM745" s="25" t="s">
        <v>1282</v>
      </c>
    </row>
    <row r="746" spans="2:65" s="13" customFormat="1" ht="13.5">
      <c r="B746" s="230"/>
      <c r="C746" s="231"/>
      <c r="D746" s="215" t="s">
        <v>160</v>
      </c>
      <c r="E746" s="231"/>
      <c r="F746" s="257" t="s">
        <v>1283</v>
      </c>
      <c r="G746" s="231"/>
      <c r="H746" s="258">
        <v>747.5</v>
      </c>
      <c r="I746" s="235"/>
      <c r="J746" s="231"/>
      <c r="K746" s="231"/>
      <c r="L746" s="236"/>
      <c r="M746" s="237"/>
      <c r="N746" s="238"/>
      <c r="O746" s="238"/>
      <c r="P746" s="238"/>
      <c r="Q746" s="238"/>
      <c r="R746" s="238"/>
      <c r="S746" s="238"/>
      <c r="T746" s="239"/>
      <c r="AT746" s="240" t="s">
        <v>160</v>
      </c>
      <c r="AU746" s="240" t="s">
        <v>81</v>
      </c>
      <c r="AV746" s="13" t="s">
        <v>81</v>
      </c>
      <c r="AW746" s="13" t="s">
        <v>6</v>
      </c>
      <c r="AX746" s="13" t="s">
        <v>79</v>
      </c>
      <c r="AY746" s="240" t="s">
        <v>146</v>
      </c>
    </row>
    <row r="747" spans="2:65" s="1" customFormat="1" ht="22.5" customHeight="1">
      <c r="B747" s="42"/>
      <c r="C747" s="203" t="s">
        <v>1284</v>
      </c>
      <c r="D747" s="203" t="s">
        <v>149</v>
      </c>
      <c r="E747" s="204" t="s">
        <v>1285</v>
      </c>
      <c r="F747" s="205" t="s">
        <v>1286</v>
      </c>
      <c r="G747" s="206" t="s">
        <v>152</v>
      </c>
      <c r="H747" s="207">
        <v>1</v>
      </c>
      <c r="I747" s="208"/>
      <c r="J747" s="209">
        <f>ROUND(I747*H747,2)</f>
        <v>0</v>
      </c>
      <c r="K747" s="205" t="s">
        <v>21</v>
      </c>
      <c r="L747" s="62"/>
      <c r="M747" s="210" t="s">
        <v>21</v>
      </c>
      <c r="N747" s="211" t="s">
        <v>43</v>
      </c>
      <c r="O747" s="43"/>
      <c r="P747" s="212">
        <f>O747*H747</f>
        <v>0</v>
      </c>
      <c r="Q747" s="212">
        <v>0</v>
      </c>
      <c r="R747" s="212">
        <f>Q747*H747</f>
        <v>0</v>
      </c>
      <c r="S747" s="212">
        <v>0</v>
      </c>
      <c r="T747" s="213">
        <f>S747*H747</f>
        <v>0</v>
      </c>
      <c r="AR747" s="25" t="s">
        <v>226</v>
      </c>
      <c r="AT747" s="25" t="s">
        <v>149</v>
      </c>
      <c r="AU747" s="25" t="s">
        <v>81</v>
      </c>
      <c r="AY747" s="25" t="s">
        <v>146</v>
      </c>
      <c r="BE747" s="214">
        <f>IF(N747="základní",J747,0)</f>
        <v>0</v>
      </c>
      <c r="BF747" s="214">
        <f>IF(N747="snížená",J747,0)</f>
        <v>0</v>
      </c>
      <c r="BG747" s="214">
        <f>IF(N747="zákl. přenesená",J747,0)</f>
        <v>0</v>
      </c>
      <c r="BH747" s="214">
        <f>IF(N747="sníž. přenesená",J747,0)</f>
        <v>0</v>
      </c>
      <c r="BI747" s="214">
        <f>IF(N747="nulová",J747,0)</f>
        <v>0</v>
      </c>
      <c r="BJ747" s="25" t="s">
        <v>79</v>
      </c>
      <c r="BK747" s="214">
        <f>ROUND(I747*H747,2)</f>
        <v>0</v>
      </c>
      <c r="BL747" s="25" t="s">
        <v>226</v>
      </c>
      <c r="BM747" s="25" t="s">
        <v>1287</v>
      </c>
    </row>
    <row r="748" spans="2:65" s="1" customFormat="1" ht="81">
      <c r="B748" s="42"/>
      <c r="C748" s="64"/>
      <c r="D748" s="220" t="s">
        <v>155</v>
      </c>
      <c r="E748" s="64"/>
      <c r="F748" s="252" t="s">
        <v>1288</v>
      </c>
      <c r="G748" s="64"/>
      <c r="H748" s="64"/>
      <c r="I748" s="173"/>
      <c r="J748" s="64"/>
      <c r="K748" s="64"/>
      <c r="L748" s="62"/>
      <c r="M748" s="217"/>
      <c r="N748" s="43"/>
      <c r="O748" s="43"/>
      <c r="P748" s="43"/>
      <c r="Q748" s="43"/>
      <c r="R748" s="43"/>
      <c r="S748" s="43"/>
      <c r="T748" s="79"/>
      <c r="AT748" s="25" t="s">
        <v>155</v>
      </c>
      <c r="AU748" s="25" t="s">
        <v>81</v>
      </c>
    </row>
    <row r="749" spans="2:65" s="12" customFormat="1" ht="13.5">
      <c r="B749" s="218"/>
      <c r="C749" s="219"/>
      <c r="D749" s="220" t="s">
        <v>160</v>
      </c>
      <c r="E749" s="221" t="s">
        <v>21</v>
      </c>
      <c r="F749" s="222" t="s">
        <v>302</v>
      </c>
      <c r="G749" s="219"/>
      <c r="H749" s="223" t="s">
        <v>21</v>
      </c>
      <c r="I749" s="224"/>
      <c r="J749" s="219"/>
      <c r="K749" s="219"/>
      <c r="L749" s="225"/>
      <c r="M749" s="226"/>
      <c r="N749" s="227"/>
      <c r="O749" s="227"/>
      <c r="P749" s="227"/>
      <c r="Q749" s="227"/>
      <c r="R749" s="227"/>
      <c r="S749" s="227"/>
      <c r="T749" s="228"/>
      <c r="AT749" s="229" t="s">
        <v>160</v>
      </c>
      <c r="AU749" s="229" t="s">
        <v>81</v>
      </c>
      <c r="AV749" s="12" t="s">
        <v>79</v>
      </c>
      <c r="AW749" s="12" t="s">
        <v>35</v>
      </c>
      <c r="AX749" s="12" t="s">
        <v>72</v>
      </c>
      <c r="AY749" s="229" t="s">
        <v>146</v>
      </c>
    </row>
    <row r="750" spans="2:65" s="12" customFormat="1" ht="13.5">
      <c r="B750" s="218"/>
      <c r="C750" s="219"/>
      <c r="D750" s="220" t="s">
        <v>160</v>
      </c>
      <c r="E750" s="221" t="s">
        <v>21</v>
      </c>
      <c r="F750" s="222" t="s">
        <v>644</v>
      </c>
      <c r="G750" s="219"/>
      <c r="H750" s="223" t="s">
        <v>21</v>
      </c>
      <c r="I750" s="224"/>
      <c r="J750" s="219"/>
      <c r="K750" s="219"/>
      <c r="L750" s="225"/>
      <c r="M750" s="226"/>
      <c r="N750" s="227"/>
      <c r="O750" s="227"/>
      <c r="P750" s="227"/>
      <c r="Q750" s="227"/>
      <c r="R750" s="227"/>
      <c r="S750" s="227"/>
      <c r="T750" s="228"/>
      <c r="AT750" s="229" t="s">
        <v>160</v>
      </c>
      <c r="AU750" s="229" t="s">
        <v>81</v>
      </c>
      <c r="AV750" s="12" t="s">
        <v>79</v>
      </c>
      <c r="AW750" s="12" t="s">
        <v>35</v>
      </c>
      <c r="AX750" s="12" t="s">
        <v>72</v>
      </c>
      <c r="AY750" s="229" t="s">
        <v>146</v>
      </c>
    </row>
    <row r="751" spans="2:65" s="13" customFormat="1" ht="13.5">
      <c r="B751" s="230"/>
      <c r="C751" s="231"/>
      <c r="D751" s="220" t="s">
        <v>160</v>
      </c>
      <c r="E751" s="232" t="s">
        <v>21</v>
      </c>
      <c r="F751" s="233" t="s">
        <v>1289</v>
      </c>
      <c r="G751" s="231"/>
      <c r="H751" s="234">
        <v>1</v>
      </c>
      <c r="I751" s="235"/>
      <c r="J751" s="231"/>
      <c r="K751" s="231"/>
      <c r="L751" s="236"/>
      <c r="M751" s="237"/>
      <c r="N751" s="238"/>
      <c r="O751" s="238"/>
      <c r="P751" s="238"/>
      <c r="Q751" s="238"/>
      <c r="R751" s="238"/>
      <c r="S751" s="238"/>
      <c r="T751" s="239"/>
      <c r="AT751" s="240" t="s">
        <v>160</v>
      </c>
      <c r="AU751" s="240" t="s">
        <v>81</v>
      </c>
      <c r="AV751" s="13" t="s">
        <v>81</v>
      </c>
      <c r="AW751" s="13" t="s">
        <v>35</v>
      </c>
      <c r="AX751" s="13" t="s">
        <v>72</v>
      </c>
      <c r="AY751" s="240" t="s">
        <v>146</v>
      </c>
    </row>
    <row r="752" spans="2:65" s="14" customFormat="1" ht="13.5">
      <c r="B752" s="241"/>
      <c r="C752" s="242"/>
      <c r="D752" s="215" t="s">
        <v>160</v>
      </c>
      <c r="E752" s="243" t="s">
        <v>21</v>
      </c>
      <c r="F752" s="244" t="s">
        <v>171</v>
      </c>
      <c r="G752" s="242"/>
      <c r="H752" s="245">
        <v>1</v>
      </c>
      <c r="I752" s="246"/>
      <c r="J752" s="242"/>
      <c r="K752" s="242"/>
      <c r="L752" s="247"/>
      <c r="M752" s="248"/>
      <c r="N752" s="249"/>
      <c r="O752" s="249"/>
      <c r="P752" s="249"/>
      <c r="Q752" s="249"/>
      <c r="R752" s="249"/>
      <c r="S752" s="249"/>
      <c r="T752" s="250"/>
      <c r="AT752" s="251" t="s">
        <v>160</v>
      </c>
      <c r="AU752" s="251" t="s">
        <v>81</v>
      </c>
      <c r="AV752" s="14" t="s">
        <v>153</v>
      </c>
      <c r="AW752" s="14" t="s">
        <v>35</v>
      </c>
      <c r="AX752" s="14" t="s">
        <v>79</v>
      </c>
      <c r="AY752" s="251" t="s">
        <v>146</v>
      </c>
    </row>
    <row r="753" spans="2:65" s="1" customFormat="1" ht="22.5" customHeight="1">
      <c r="B753" s="42"/>
      <c r="C753" s="203" t="s">
        <v>1290</v>
      </c>
      <c r="D753" s="203" t="s">
        <v>149</v>
      </c>
      <c r="E753" s="204" t="s">
        <v>1291</v>
      </c>
      <c r="F753" s="205" t="s">
        <v>1292</v>
      </c>
      <c r="G753" s="206" t="s">
        <v>1148</v>
      </c>
      <c r="H753" s="283"/>
      <c r="I753" s="208"/>
      <c r="J753" s="209">
        <f>ROUND(I753*H753,2)</f>
        <v>0</v>
      </c>
      <c r="K753" s="205" t="s">
        <v>308</v>
      </c>
      <c r="L753" s="62"/>
      <c r="M753" s="210" t="s">
        <v>21</v>
      </c>
      <c r="N753" s="211" t="s">
        <v>43</v>
      </c>
      <c r="O753" s="43"/>
      <c r="P753" s="212">
        <f>O753*H753</f>
        <v>0</v>
      </c>
      <c r="Q753" s="212">
        <v>0</v>
      </c>
      <c r="R753" s="212">
        <f>Q753*H753</f>
        <v>0</v>
      </c>
      <c r="S753" s="212">
        <v>0</v>
      </c>
      <c r="T753" s="213">
        <f>S753*H753</f>
        <v>0</v>
      </c>
      <c r="AR753" s="25" t="s">
        <v>226</v>
      </c>
      <c r="AT753" s="25" t="s">
        <v>149</v>
      </c>
      <c r="AU753" s="25" t="s">
        <v>81</v>
      </c>
      <c r="AY753" s="25" t="s">
        <v>146</v>
      </c>
      <c r="BE753" s="214">
        <f>IF(N753="základní",J753,0)</f>
        <v>0</v>
      </c>
      <c r="BF753" s="214">
        <f>IF(N753="snížená",J753,0)</f>
        <v>0</v>
      </c>
      <c r="BG753" s="214">
        <f>IF(N753="zákl. přenesená",J753,0)</f>
        <v>0</v>
      </c>
      <c r="BH753" s="214">
        <f>IF(N753="sníž. přenesená",J753,0)</f>
        <v>0</v>
      </c>
      <c r="BI753" s="214">
        <f>IF(N753="nulová",J753,0)</f>
        <v>0</v>
      </c>
      <c r="BJ753" s="25" t="s">
        <v>79</v>
      </c>
      <c r="BK753" s="214">
        <f>ROUND(I753*H753,2)</f>
        <v>0</v>
      </c>
      <c r="BL753" s="25" t="s">
        <v>226</v>
      </c>
      <c r="BM753" s="25" t="s">
        <v>1293</v>
      </c>
    </row>
    <row r="754" spans="2:65" s="11" customFormat="1" ht="29.85" customHeight="1">
      <c r="B754" s="186"/>
      <c r="C754" s="187"/>
      <c r="D754" s="200" t="s">
        <v>71</v>
      </c>
      <c r="E754" s="201" t="s">
        <v>1294</v>
      </c>
      <c r="F754" s="201" t="s">
        <v>1295</v>
      </c>
      <c r="G754" s="187"/>
      <c r="H754" s="187"/>
      <c r="I754" s="190"/>
      <c r="J754" s="202">
        <f>BK754</f>
        <v>0</v>
      </c>
      <c r="K754" s="187"/>
      <c r="L754" s="192"/>
      <c r="M754" s="193"/>
      <c r="N754" s="194"/>
      <c r="O754" s="194"/>
      <c r="P754" s="195">
        <f>SUM(P755:P779)</f>
        <v>0</v>
      </c>
      <c r="Q754" s="194"/>
      <c r="R754" s="195">
        <f>SUM(R755:R779)</f>
        <v>0</v>
      </c>
      <c r="S754" s="194"/>
      <c r="T754" s="196">
        <f>SUM(T755:T779)</f>
        <v>0</v>
      </c>
      <c r="AR754" s="197" t="s">
        <v>81</v>
      </c>
      <c r="AT754" s="198" t="s">
        <v>71</v>
      </c>
      <c r="AU754" s="198" t="s">
        <v>79</v>
      </c>
      <c r="AY754" s="197" t="s">
        <v>146</v>
      </c>
      <c r="BK754" s="199">
        <f>SUM(BK755:BK779)</f>
        <v>0</v>
      </c>
    </row>
    <row r="755" spans="2:65" s="1" customFormat="1" ht="22.5" customHeight="1">
      <c r="B755" s="42"/>
      <c r="C755" s="203" t="s">
        <v>1296</v>
      </c>
      <c r="D755" s="203" t="s">
        <v>149</v>
      </c>
      <c r="E755" s="204" t="s">
        <v>1297</v>
      </c>
      <c r="F755" s="205" t="s">
        <v>1298</v>
      </c>
      <c r="G755" s="206" t="s">
        <v>307</v>
      </c>
      <c r="H755" s="207">
        <v>168.84</v>
      </c>
      <c r="I755" s="208"/>
      <c r="J755" s="209">
        <f>ROUND(I755*H755,2)</f>
        <v>0</v>
      </c>
      <c r="K755" s="205" t="s">
        <v>21</v>
      </c>
      <c r="L755" s="62"/>
      <c r="M755" s="210" t="s">
        <v>21</v>
      </c>
      <c r="N755" s="211" t="s">
        <v>43</v>
      </c>
      <c r="O755" s="43"/>
      <c r="P755" s="212">
        <f>O755*H755</f>
        <v>0</v>
      </c>
      <c r="Q755" s="212">
        <v>0</v>
      </c>
      <c r="R755" s="212">
        <f>Q755*H755</f>
        <v>0</v>
      </c>
      <c r="S755" s="212">
        <v>0</v>
      </c>
      <c r="T755" s="213">
        <f>S755*H755</f>
        <v>0</v>
      </c>
      <c r="AR755" s="25" t="s">
        <v>226</v>
      </c>
      <c r="AT755" s="25" t="s">
        <v>149</v>
      </c>
      <c r="AU755" s="25" t="s">
        <v>81</v>
      </c>
      <c r="AY755" s="25" t="s">
        <v>146</v>
      </c>
      <c r="BE755" s="214">
        <f>IF(N755="základní",J755,0)</f>
        <v>0</v>
      </c>
      <c r="BF755" s="214">
        <f>IF(N755="snížená",J755,0)</f>
        <v>0</v>
      </c>
      <c r="BG755" s="214">
        <f>IF(N755="zákl. přenesená",J755,0)</f>
        <v>0</v>
      </c>
      <c r="BH755" s="214">
        <f>IF(N755="sníž. přenesená",J755,0)</f>
        <v>0</v>
      </c>
      <c r="BI755" s="214">
        <f>IF(N755="nulová",J755,0)</f>
        <v>0</v>
      </c>
      <c r="BJ755" s="25" t="s">
        <v>79</v>
      </c>
      <c r="BK755" s="214">
        <f>ROUND(I755*H755,2)</f>
        <v>0</v>
      </c>
      <c r="BL755" s="25" t="s">
        <v>226</v>
      </c>
      <c r="BM755" s="25" t="s">
        <v>1299</v>
      </c>
    </row>
    <row r="756" spans="2:65" s="1" customFormat="1" ht="94.5">
      <c r="B756" s="42"/>
      <c r="C756" s="64"/>
      <c r="D756" s="220" t="s">
        <v>155</v>
      </c>
      <c r="E756" s="64"/>
      <c r="F756" s="252" t="s">
        <v>1300</v>
      </c>
      <c r="G756" s="64"/>
      <c r="H756" s="64"/>
      <c r="I756" s="173"/>
      <c r="J756" s="64"/>
      <c r="K756" s="64"/>
      <c r="L756" s="62"/>
      <c r="M756" s="217"/>
      <c r="N756" s="43"/>
      <c r="O756" s="43"/>
      <c r="P756" s="43"/>
      <c r="Q756" s="43"/>
      <c r="R756" s="43"/>
      <c r="S756" s="43"/>
      <c r="T756" s="79"/>
      <c r="AT756" s="25" t="s">
        <v>155</v>
      </c>
      <c r="AU756" s="25" t="s">
        <v>81</v>
      </c>
    </row>
    <row r="757" spans="2:65" s="12" customFormat="1" ht="13.5">
      <c r="B757" s="218"/>
      <c r="C757" s="219"/>
      <c r="D757" s="220" t="s">
        <v>160</v>
      </c>
      <c r="E757" s="221" t="s">
        <v>21</v>
      </c>
      <c r="F757" s="222" t="s">
        <v>302</v>
      </c>
      <c r="G757" s="219"/>
      <c r="H757" s="223" t="s">
        <v>21</v>
      </c>
      <c r="I757" s="224"/>
      <c r="J757" s="219"/>
      <c r="K757" s="219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160</v>
      </c>
      <c r="AU757" s="229" t="s">
        <v>81</v>
      </c>
      <c r="AV757" s="12" t="s">
        <v>79</v>
      </c>
      <c r="AW757" s="12" t="s">
        <v>35</v>
      </c>
      <c r="AX757" s="12" t="s">
        <v>72</v>
      </c>
      <c r="AY757" s="229" t="s">
        <v>146</v>
      </c>
    </row>
    <row r="758" spans="2:65" s="12" customFormat="1" ht="13.5">
      <c r="B758" s="218"/>
      <c r="C758" s="219"/>
      <c r="D758" s="220" t="s">
        <v>160</v>
      </c>
      <c r="E758" s="221" t="s">
        <v>21</v>
      </c>
      <c r="F758" s="222" t="s">
        <v>644</v>
      </c>
      <c r="G758" s="219"/>
      <c r="H758" s="223" t="s">
        <v>21</v>
      </c>
      <c r="I758" s="224"/>
      <c r="J758" s="219"/>
      <c r="K758" s="219"/>
      <c r="L758" s="225"/>
      <c r="M758" s="226"/>
      <c r="N758" s="227"/>
      <c r="O758" s="227"/>
      <c r="P758" s="227"/>
      <c r="Q758" s="227"/>
      <c r="R758" s="227"/>
      <c r="S758" s="227"/>
      <c r="T758" s="228"/>
      <c r="AT758" s="229" t="s">
        <v>160</v>
      </c>
      <c r="AU758" s="229" t="s">
        <v>81</v>
      </c>
      <c r="AV758" s="12" t="s">
        <v>79</v>
      </c>
      <c r="AW758" s="12" t="s">
        <v>35</v>
      </c>
      <c r="AX758" s="12" t="s">
        <v>72</v>
      </c>
      <c r="AY758" s="229" t="s">
        <v>146</v>
      </c>
    </row>
    <row r="759" spans="2:65" s="12" customFormat="1" ht="13.5">
      <c r="B759" s="218"/>
      <c r="C759" s="219"/>
      <c r="D759" s="220" t="s">
        <v>160</v>
      </c>
      <c r="E759" s="221" t="s">
        <v>21</v>
      </c>
      <c r="F759" s="222" t="s">
        <v>1301</v>
      </c>
      <c r="G759" s="219"/>
      <c r="H759" s="223" t="s">
        <v>21</v>
      </c>
      <c r="I759" s="224"/>
      <c r="J759" s="219"/>
      <c r="K759" s="219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160</v>
      </c>
      <c r="AU759" s="229" t="s">
        <v>81</v>
      </c>
      <c r="AV759" s="12" t="s">
        <v>79</v>
      </c>
      <c r="AW759" s="12" t="s">
        <v>35</v>
      </c>
      <c r="AX759" s="12" t="s">
        <v>72</v>
      </c>
      <c r="AY759" s="229" t="s">
        <v>146</v>
      </c>
    </row>
    <row r="760" spans="2:65" s="12" customFormat="1" ht="13.5">
      <c r="B760" s="218"/>
      <c r="C760" s="219"/>
      <c r="D760" s="220" t="s">
        <v>160</v>
      </c>
      <c r="E760" s="221" t="s">
        <v>21</v>
      </c>
      <c r="F760" s="222" t="s">
        <v>1302</v>
      </c>
      <c r="G760" s="219"/>
      <c r="H760" s="223" t="s">
        <v>21</v>
      </c>
      <c r="I760" s="224"/>
      <c r="J760" s="219"/>
      <c r="K760" s="219"/>
      <c r="L760" s="225"/>
      <c r="M760" s="226"/>
      <c r="N760" s="227"/>
      <c r="O760" s="227"/>
      <c r="P760" s="227"/>
      <c r="Q760" s="227"/>
      <c r="R760" s="227"/>
      <c r="S760" s="227"/>
      <c r="T760" s="228"/>
      <c r="AT760" s="229" t="s">
        <v>160</v>
      </c>
      <c r="AU760" s="229" t="s">
        <v>81</v>
      </c>
      <c r="AV760" s="12" t="s">
        <v>79</v>
      </c>
      <c r="AW760" s="12" t="s">
        <v>35</v>
      </c>
      <c r="AX760" s="12" t="s">
        <v>72</v>
      </c>
      <c r="AY760" s="229" t="s">
        <v>146</v>
      </c>
    </row>
    <row r="761" spans="2:65" s="13" customFormat="1" ht="13.5">
      <c r="B761" s="230"/>
      <c r="C761" s="231"/>
      <c r="D761" s="220" t="s">
        <v>160</v>
      </c>
      <c r="E761" s="232" t="s">
        <v>21</v>
      </c>
      <c r="F761" s="233" t="s">
        <v>1303</v>
      </c>
      <c r="G761" s="231"/>
      <c r="H761" s="234">
        <v>168.84</v>
      </c>
      <c r="I761" s="235"/>
      <c r="J761" s="231"/>
      <c r="K761" s="231"/>
      <c r="L761" s="236"/>
      <c r="M761" s="237"/>
      <c r="N761" s="238"/>
      <c r="O761" s="238"/>
      <c r="P761" s="238"/>
      <c r="Q761" s="238"/>
      <c r="R761" s="238"/>
      <c r="S761" s="238"/>
      <c r="T761" s="239"/>
      <c r="AT761" s="240" t="s">
        <v>160</v>
      </c>
      <c r="AU761" s="240" t="s">
        <v>81</v>
      </c>
      <c r="AV761" s="13" t="s">
        <v>81</v>
      </c>
      <c r="AW761" s="13" t="s">
        <v>35</v>
      </c>
      <c r="AX761" s="13" t="s">
        <v>72</v>
      </c>
      <c r="AY761" s="240" t="s">
        <v>146</v>
      </c>
    </row>
    <row r="762" spans="2:65" s="14" customFormat="1" ht="13.5">
      <c r="B762" s="241"/>
      <c r="C762" s="242"/>
      <c r="D762" s="215" t="s">
        <v>160</v>
      </c>
      <c r="E762" s="243" t="s">
        <v>21</v>
      </c>
      <c r="F762" s="244" t="s">
        <v>171</v>
      </c>
      <c r="G762" s="242"/>
      <c r="H762" s="245">
        <v>168.84</v>
      </c>
      <c r="I762" s="246"/>
      <c r="J762" s="242"/>
      <c r="K762" s="242"/>
      <c r="L762" s="247"/>
      <c r="M762" s="248"/>
      <c r="N762" s="249"/>
      <c r="O762" s="249"/>
      <c r="P762" s="249"/>
      <c r="Q762" s="249"/>
      <c r="R762" s="249"/>
      <c r="S762" s="249"/>
      <c r="T762" s="250"/>
      <c r="AT762" s="251" t="s">
        <v>160</v>
      </c>
      <c r="AU762" s="251" t="s">
        <v>81</v>
      </c>
      <c r="AV762" s="14" t="s">
        <v>153</v>
      </c>
      <c r="AW762" s="14" t="s">
        <v>35</v>
      </c>
      <c r="AX762" s="14" t="s">
        <v>79</v>
      </c>
      <c r="AY762" s="251" t="s">
        <v>146</v>
      </c>
    </row>
    <row r="763" spans="2:65" s="1" customFormat="1" ht="22.5" customHeight="1">
      <c r="B763" s="42"/>
      <c r="C763" s="203" t="s">
        <v>1304</v>
      </c>
      <c r="D763" s="203" t="s">
        <v>149</v>
      </c>
      <c r="E763" s="204" t="s">
        <v>1305</v>
      </c>
      <c r="F763" s="205" t="s">
        <v>1306</v>
      </c>
      <c r="G763" s="206" t="s">
        <v>307</v>
      </c>
      <c r="H763" s="207">
        <v>53.1</v>
      </c>
      <c r="I763" s="208"/>
      <c r="J763" s="209">
        <f>ROUND(I763*H763,2)</f>
        <v>0</v>
      </c>
      <c r="K763" s="205" t="s">
        <v>21</v>
      </c>
      <c r="L763" s="62"/>
      <c r="M763" s="210" t="s">
        <v>21</v>
      </c>
      <c r="N763" s="211" t="s">
        <v>43</v>
      </c>
      <c r="O763" s="43"/>
      <c r="P763" s="212">
        <f>O763*H763</f>
        <v>0</v>
      </c>
      <c r="Q763" s="212">
        <v>0</v>
      </c>
      <c r="R763" s="212">
        <f>Q763*H763</f>
        <v>0</v>
      </c>
      <c r="S763" s="212">
        <v>0</v>
      </c>
      <c r="T763" s="213">
        <f>S763*H763</f>
        <v>0</v>
      </c>
      <c r="AR763" s="25" t="s">
        <v>226</v>
      </c>
      <c r="AT763" s="25" t="s">
        <v>149</v>
      </c>
      <c r="AU763" s="25" t="s">
        <v>81</v>
      </c>
      <c r="AY763" s="25" t="s">
        <v>146</v>
      </c>
      <c r="BE763" s="214">
        <f>IF(N763="základní",J763,0)</f>
        <v>0</v>
      </c>
      <c r="BF763" s="214">
        <f>IF(N763="snížená",J763,0)</f>
        <v>0</v>
      </c>
      <c r="BG763" s="214">
        <f>IF(N763="zákl. přenesená",J763,0)</f>
        <v>0</v>
      </c>
      <c r="BH763" s="214">
        <f>IF(N763="sníž. přenesená",J763,0)</f>
        <v>0</v>
      </c>
      <c r="BI763" s="214">
        <f>IF(N763="nulová",J763,0)</f>
        <v>0</v>
      </c>
      <c r="BJ763" s="25" t="s">
        <v>79</v>
      </c>
      <c r="BK763" s="214">
        <f>ROUND(I763*H763,2)</f>
        <v>0</v>
      </c>
      <c r="BL763" s="25" t="s">
        <v>226</v>
      </c>
      <c r="BM763" s="25" t="s">
        <v>1307</v>
      </c>
    </row>
    <row r="764" spans="2:65" s="1" customFormat="1" ht="189">
      <c r="B764" s="42"/>
      <c r="C764" s="64"/>
      <c r="D764" s="220" t="s">
        <v>155</v>
      </c>
      <c r="E764" s="64"/>
      <c r="F764" s="252" t="s">
        <v>1308</v>
      </c>
      <c r="G764" s="64"/>
      <c r="H764" s="64"/>
      <c r="I764" s="173"/>
      <c r="J764" s="64"/>
      <c r="K764" s="64"/>
      <c r="L764" s="62"/>
      <c r="M764" s="217"/>
      <c r="N764" s="43"/>
      <c r="O764" s="43"/>
      <c r="P764" s="43"/>
      <c r="Q764" s="43"/>
      <c r="R764" s="43"/>
      <c r="S764" s="43"/>
      <c r="T764" s="79"/>
      <c r="AT764" s="25" t="s">
        <v>155</v>
      </c>
      <c r="AU764" s="25" t="s">
        <v>81</v>
      </c>
    </row>
    <row r="765" spans="2:65" s="12" customFormat="1" ht="13.5">
      <c r="B765" s="218"/>
      <c r="C765" s="219"/>
      <c r="D765" s="220" t="s">
        <v>160</v>
      </c>
      <c r="E765" s="221" t="s">
        <v>21</v>
      </c>
      <c r="F765" s="222" t="s">
        <v>302</v>
      </c>
      <c r="G765" s="219"/>
      <c r="H765" s="223" t="s">
        <v>21</v>
      </c>
      <c r="I765" s="224"/>
      <c r="J765" s="219"/>
      <c r="K765" s="219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160</v>
      </c>
      <c r="AU765" s="229" t="s">
        <v>81</v>
      </c>
      <c r="AV765" s="12" t="s">
        <v>79</v>
      </c>
      <c r="AW765" s="12" t="s">
        <v>35</v>
      </c>
      <c r="AX765" s="12" t="s">
        <v>72</v>
      </c>
      <c r="AY765" s="229" t="s">
        <v>146</v>
      </c>
    </row>
    <row r="766" spans="2:65" s="12" customFormat="1" ht="13.5">
      <c r="B766" s="218"/>
      <c r="C766" s="219"/>
      <c r="D766" s="220" t="s">
        <v>160</v>
      </c>
      <c r="E766" s="221" t="s">
        <v>21</v>
      </c>
      <c r="F766" s="222" t="s">
        <v>644</v>
      </c>
      <c r="G766" s="219"/>
      <c r="H766" s="223" t="s">
        <v>21</v>
      </c>
      <c r="I766" s="224"/>
      <c r="J766" s="219"/>
      <c r="K766" s="219"/>
      <c r="L766" s="225"/>
      <c r="M766" s="226"/>
      <c r="N766" s="227"/>
      <c r="O766" s="227"/>
      <c r="P766" s="227"/>
      <c r="Q766" s="227"/>
      <c r="R766" s="227"/>
      <c r="S766" s="227"/>
      <c r="T766" s="228"/>
      <c r="AT766" s="229" t="s">
        <v>160</v>
      </c>
      <c r="AU766" s="229" t="s">
        <v>81</v>
      </c>
      <c r="AV766" s="12" t="s">
        <v>79</v>
      </c>
      <c r="AW766" s="12" t="s">
        <v>35</v>
      </c>
      <c r="AX766" s="12" t="s">
        <v>72</v>
      </c>
      <c r="AY766" s="229" t="s">
        <v>146</v>
      </c>
    </row>
    <row r="767" spans="2:65" s="12" customFormat="1" ht="13.5">
      <c r="B767" s="218"/>
      <c r="C767" s="219"/>
      <c r="D767" s="220" t="s">
        <v>160</v>
      </c>
      <c r="E767" s="221" t="s">
        <v>21</v>
      </c>
      <c r="F767" s="222" t="s">
        <v>1301</v>
      </c>
      <c r="G767" s="219"/>
      <c r="H767" s="223" t="s">
        <v>21</v>
      </c>
      <c r="I767" s="224"/>
      <c r="J767" s="219"/>
      <c r="K767" s="219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160</v>
      </c>
      <c r="AU767" s="229" t="s">
        <v>81</v>
      </c>
      <c r="AV767" s="12" t="s">
        <v>79</v>
      </c>
      <c r="AW767" s="12" t="s">
        <v>35</v>
      </c>
      <c r="AX767" s="12" t="s">
        <v>72</v>
      </c>
      <c r="AY767" s="229" t="s">
        <v>146</v>
      </c>
    </row>
    <row r="768" spans="2:65" s="12" customFormat="1" ht="13.5">
      <c r="B768" s="218"/>
      <c r="C768" s="219"/>
      <c r="D768" s="220" t="s">
        <v>160</v>
      </c>
      <c r="E768" s="221" t="s">
        <v>21</v>
      </c>
      <c r="F768" s="222" t="s">
        <v>1302</v>
      </c>
      <c r="G768" s="219"/>
      <c r="H768" s="223" t="s">
        <v>21</v>
      </c>
      <c r="I768" s="224"/>
      <c r="J768" s="219"/>
      <c r="K768" s="219"/>
      <c r="L768" s="225"/>
      <c r="M768" s="226"/>
      <c r="N768" s="227"/>
      <c r="O768" s="227"/>
      <c r="P768" s="227"/>
      <c r="Q768" s="227"/>
      <c r="R768" s="227"/>
      <c r="S768" s="227"/>
      <c r="T768" s="228"/>
      <c r="AT768" s="229" t="s">
        <v>160</v>
      </c>
      <c r="AU768" s="229" t="s">
        <v>81</v>
      </c>
      <c r="AV768" s="12" t="s">
        <v>79</v>
      </c>
      <c r="AW768" s="12" t="s">
        <v>35</v>
      </c>
      <c r="AX768" s="12" t="s">
        <v>72</v>
      </c>
      <c r="AY768" s="229" t="s">
        <v>146</v>
      </c>
    </row>
    <row r="769" spans="2:65" s="12" customFormat="1" ht="13.5">
      <c r="B769" s="218"/>
      <c r="C769" s="219"/>
      <c r="D769" s="220" t="s">
        <v>160</v>
      </c>
      <c r="E769" s="221" t="s">
        <v>21</v>
      </c>
      <c r="F769" s="222" t="s">
        <v>1309</v>
      </c>
      <c r="G769" s="219"/>
      <c r="H769" s="223" t="s">
        <v>21</v>
      </c>
      <c r="I769" s="224"/>
      <c r="J769" s="219"/>
      <c r="K769" s="219"/>
      <c r="L769" s="225"/>
      <c r="M769" s="226"/>
      <c r="N769" s="227"/>
      <c r="O769" s="227"/>
      <c r="P769" s="227"/>
      <c r="Q769" s="227"/>
      <c r="R769" s="227"/>
      <c r="S769" s="227"/>
      <c r="T769" s="228"/>
      <c r="AT769" s="229" t="s">
        <v>160</v>
      </c>
      <c r="AU769" s="229" t="s">
        <v>81</v>
      </c>
      <c r="AV769" s="12" t="s">
        <v>79</v>
      </c>
      <c r="AW769" s="12" t="s">
        <v>35</v>
      </c>
      <c r="AX769" s="12" t="s">
        <v>72</v>
      </c>
      <c r="AY769" s="229" t="s">
        <v>146</v>
      </c>
    </row>
    <row r="770" spans="2:65" s="13" customFormat="1" ht="13.5">
      <c r="B770" s="230"/>
      <c r="C770" s="231"/>
      <c r="D770" s="220" t="s">
        <v>160</v>
      </c>
      <c r="E770" s="232" t="s">
        <v>21</v>
      </c>
      <c r="F770" s="233" t="s">
        <v>1310</v>
      </c>
      <c r="G770" s="231"/>
      <c r="H770" s="234">
        <v>9.6</v>
      </c>
      <c r="I770" s="235"/>
      <c r="J770" s="231"/>
      <c r="K770" s="231"/>
      <c r="L770" s="236"/>
      <c r="M770" s="237"/>
      <c r="N770" s="238"/>
      <c r="O770" s="238"/>
      <c r="P770" s="238"/>
      <c r="Q770" s="238"/>
      <c r="R770" s="238"/>
      <c r="S770" s="238"/>
      <c r="T770" s="239"/>
      <c r="AT770" s="240" t="s">
        <v>160</v>
      </c>
      <c r="AU770" s="240" t="s">
        <v>81</v>
      </c>
      <c r="AV770" s="13" t="s">
        <v>81</v>
      </c>
      <c r="AW770" s="13" t="s">
        <v>35</v>
      </c>
      <c r="AX770" s="13" t="s">
        <v>72</v>
      </c>
      <c r="AY770" s="240" t="s">
        <v>146</v>
      </c>
    </row>
    <row r="771" spans="2:65" s="13" customFormat="1" ht="13.5">
      <c r="B771" s="230"/>
      <c r="C771" s="231"/>
      <c r="D771" s="220" t="s">
        <v>160</v>
      </c>
      <c r="E771" s="232" t="s">
        <v>21</v>
      </c>
      <c r="F771" s="233" t="s">
        <v>1311</v>
      </c>
      <c r="G771" s="231"/>
      <c r="H771" s="234">
        <v>5.2</v>
      </c>
      <c r="I771" s="235"/>
      <c r="J771" s="231"/>
      <c r="K771" s="231"/>
      <c r="L771" s="236"/>
      <c r="M771" s="237"/>
      <c r="N771" s="238"/>
      <c r="O771" s="238"/>
      <c r="P771" s="238"/>
      <c r="Q771" s="238"/>
      <c r="R771" s="238"/>
      <c r="S771" s="238"/>
      <c r="T771" s="239"/>
      <c r="AT771" s="240" t="s">
        <v>160</v>
      </c>
      <c r="AU771" s="240" t="s">
        <v>81</v>
      </c>
      <c r="AV771" s="13" t="s">
        <v>81</v>
      </c>
      <c r="AW771" s="13" t="s">
        <v>35</v>
      </c>
      <c r="AX771" s="13" t="s">
        <v>72</v>
      </c>
      <c r="AY771" s="240" t="s">
        <v>146</v>
      </c>
    </row>
    <row r="772" spans="2:65" s="13" customFormat="1" ht="13.5">
      <c r="B772" s="230"/>
      <c r="C772" s="231"/>
      <c r="D772" s="220" t="s">
        <v>160</v>
      </c>
      <c r="E772" s="232" t="s">
        <v>21</v>
      </c>
      <c r="F772" s="233" t="s">
        <v>1312</v>
      </c>
      <c r="G772" s="231"/>
      <c r="H772" s="234">
        <v>8.8000000000000007</v>
      </c>
      <c r="I772" s="235"/>
      <c r="J772" s="231"/>
      <c r="K772" s="231"/>
      <c r="L772" s="236"/>
      <c r="M772" s="237"/>
      <c r="N772" s="238"/>
      <c r="O772" s="238"/>
      <c r="P772" s="238"/>
      <c r="Q772" s="238"/>
      <c r="R772" s="238"/>
      <c r="S772" s="238"/>
      <c r="T772" s="239"/>
      <c r="AT772" s="240" t="s">
        <v>160</v>
      </c>
      <c r="AU772" s="240" t="s">
        <v>81</v>
      </c>
      <c r="AV772" s="13" t="s">
        <v>81</v>
      </c>
      <c r="AW772" s="13" t="s">
        <v>35</v>
      </c>
      <c r="AX772" s="13" t="s">
        <v>72</v>
      </c>
      <c r="AY772" s="240" t="s">
        <v>146</v>
      </c>
    </row>
    <row r="773" spans="2:65" s="13" customFormat="1" ht="13.5">
      <c r="B773" s="230"/>
      <c r="C773" s="231"/>
      <c r="D773" s="220" t="s">
        <v>160</v>
      </c>
      <c r="E773" s="232" t="s">
        <v>21</v>
      </c>
      <c r="F773" s="233" t="s">
        <v>1313</v>
      </c>
      <c r="G773" s="231"/>
      <c r="H773" s="234">
        <v>1.9</v>
      </c>
      <c r="I773" s="235"/>
      <c r="J773" s="231"/>
      <c r="K773" s="231"/>
      <c r="L773" s="236"/>
      <c r="M773" s="237"/>
      <c r="N773" s="238"/>
      <c r="O773" s="238"/>
      <c r="P773" s="238"/>
      <c r="Q773" s="238"/>
      <c r="R773" s="238"/>
      <c r="S773" s="238"/>
      <c r="T773" s="239"/>
      <c r="AT773" s="240" t="s">
        <v>160</v>
      </c>
      <c r="AU773" s="240" t="s">
        <v>81</v>
      </c>
      <c r="AV773" s="13" t="s">
        <v>81</v>
      </c>
      <c r="AW773" s="13" t="s">
        <v>35</v>
      </c>
      <c r="AX773" s="13" t="s">
        <v>72</v>
      </c>
      <c r="AY773" s="240" t="s">
        <v>146</v>
      </c>
    </row>
    <row r="774" spans="2:65" s="13" customFormat="1" ht="13.5">
      <c r="B774" s="230"/>
      <c r="C774" s="231"/>
      <c r="D774" s="220" t="s">
        <v>160</v>
      </c>
      <c r="E774" s="232" t="s">
        <v>21</v>
      </c>
      <c r="F774" s="233" t="s">
        <v>1314</v>
      </c>
      <c r="G774" s="231"/>
      <c r="H774" s="234">
        <v>6.4</v>
      </c>
      <c r="I774" s="235"/>
      <c r="J774" s="231"/>
      <c r="K774" s="231"/>
      <c r="L774" s="236"/>
      <c r="M774" s="237"/>
      <c r="N774" s="238"/>
      <c r="O774" s="238"/>
      <c r="P774" s="238"/>
      <c r="Q774" s="238"/>
      <c r="R774" s="238"/>
      <c r="S774" s="238"/>
      <c r="T774" s="239"/>
      <c r="AT774" s="240" t="s">
        <v>160</v>
      </c>
      <c r="AU774" s="240" t="s">
        <v>81</v>
      </c>
      <c r="AV774" s="13" t="s">
        <v>81</v>
      </c>
      <c r="AW774" s="13" t="s">
        <v>35</v>
      </c>
      <c r="AX774" s="13" t="s">
        <v>72</v>
      </c>
      <c r="AY774" s="240" t="s">
        <v>146</v>
      </c>
    </row>
    <row r="775" spans="2:65" s="13" customFormat="1" ht="13.5">
      <c r="B775" s="230"/>
      <c r="C775" s="231"/>
      <c r="D775" s="220" t="s">
        <v>160</v>
      </c>
      <c r="E775" s="232" t="s">
        <v>21</v>
      </c>
      <c r="F775" s="233" t="s">
        <v>1315</v>
      </c>
      <c r="G775" s="231"/>
      <c r="H775" s="234">
        <v>9.1999999999999993</v>
      </c>
      <c r="I775" s="235"/>
      <c r="J775" s="231"/>
      <c r="K775" s="231"/>
      <c r="L775" s="236"/>
      <c r="M775" s="237"/>
      <c r="N775" s="238"/>
      <c r="O775" s="238"/>
      <c r="P775" s="238"/>
      <c r="Q775" s="238"/>
      <c r="R775" s="238"/>
      <c r="S775" s="238"/>
      <c r="T775" s="239"/>
      <c r="AT775" s="240" t="s">
        <v>160</v>
      </c>
      <c r="AU775" s="240" t="s">
        <v>81</v>
      </c>
      <c r="AV775" s="13" t="s">
        <v>81</v>
      </c>
      <c r="AW775" s="13" t="s">
        <v>35</v>
      </c>
      <c r="AX775" s="13" t="s">
        <v>72</v>
      </c>
      <c r="AY775" s="240" t="s">
        <v>146</v>
      </c>
    </row>
    <row r="776" spans="2:65" s="13" customFormat="1" ht="13.5">
      <c r="B776" s="230"/>
      <c r="C776" s="231"/>
      <c r="D776" s="220" t="s">
        <v>160</v>
      </c>
      <c r="E776" s="232" t="s">
        <v>21</v>
      </c>
      <c r="F776" s="233" t="s">
        <v>1316</v>
      </c>
      <c r="G776" s="231"/>
      <c r="H776" s="234">
        <v>6</v>
      </c>
      <c r="I776" s="235"/>
      <c r="J776" s="231"/>
      <c r="K776" s="231"/>
      <c r="L776" s="236"/>
      <c r="M776" s="237"/>
      <c r="N776" s="238"/>
      <c r="O776" s="238"/>
      <c r="P776" s="238"/>
      <c r="Q776" s="238"/>
      <c r="R776" s="238"/>
      <c r="S776" s="238"/>
      <c r="T776" s="239"/>
      <c r="AT776" s="240" t="s">
        <v>160</v>
      </c>
      <c r="AU776" s="240" t="s">
        <v>81</v>
      </c>
      <c r="AV776" s="13" t="s">
        <v>81</v>
      </c>
      <c r="AW776" s="13" t="s">
        <v>35</v>
      </c>
      <c r="AX776" s="13" t="s">
        <v>72</v>
      </c>
      <c r="AY776" s="240" t="s">
        <v>146</v>
      </c>
    </row>
    <row r="777" spans="2:65" s="13" customFormat="1" ht="13.5">
      <c r="B777" s="230"/>
      <c r="C777" s="231"/>
      <c r="D777" s="220" t="s">
        <v>160</v>
      </c>
      <c r="E777" s="232" t="s">
        <v>21</v>
      </c>
      <c r="F777" s="233" t="s">
        <v>1317</v>
      </c>
      <c r="G777" s="231"/>
      <c r="H777" s="234">
        <v>6</v>
      </c>
      <c r="I777" s="235"/>
      <c r="J777" s="231"/>
      <c r="K777" s="231"/>
      <c r="L777" s="236"/>
      <c r="M777" s="237"/>
      <c r="N777" s="238"/>
      <c r="O777" s="238"/>
      <c r="P777" s="238"/>
      <c r="Q777" s="238"/>
      <c r="R777" s="238"/>
      <c r="S777" s="238"/>
      <c r="T777" s="239"/>
      <c r="AT777" s="240" t="s">
        <v>160</v>
      </c>
      <c r="AU777" s="240" t="s">
        <v>81</v>
      </c>
      <c r="AV777" s="13" t="s">
        <v>81</v>
      </c>
      <c r="AW777" s="13" t="s">
        <v>35</v>
      </c>
      <c r="AX777" s="13" t="s">
        <v>72</v>
      </c>
      <c r="AY777" s="240" t="s">
        <v>146</v>
      </c>
    </row>
    <row r="778" spans="2:65" s="14" customFormat="1" ht="13.5">
      <c r="B778" s="241"/>
      <c r="C778" s="242"/>
      <c r="D778" s="215" t="s">
        <v>160</v>
      </c>
      <c r="E778" s="243" t="s">
        <v>21</v>
      </c>
      <c r="F778" s="244" t="s">
        <v>171</v>
      </c>
      <c r="G778" s="242"/>
      <c r="H778" s="245">
        <v>53.1</v>
      </c>
      <c r="I778" s="246"/>
      <c r="J778" s="242"/>
      <c r="K778" s="242"/>
      <c r="L778" s="247"/>
      <c r="M778" s="248"/>
      <c r="N778" s="249"/>
      <c r="O778" s="249"/>
      <c r="P778" s="249"/>
      <c r="Q778" s="249"/>
      <c r="R778" s="249"/>
      <c r="S778" s="249"/>
      <c r="T778" s="250"/>
      <c r="AT778" s="251" t="s">
        <v>160</v>
      </c>
      <c r="AU778" s="251" t="s">
        <v>81</v>
      </c>
      <c r="AV778" s="14" t="s">
        <v>153</v>
      </c>
      <c r="AW778" s="14" t="s">
        <v>35</v>
      </c>
      <c r="AX778" s="14" t="s">
        <v>79</v>
      </c>
      <c r="AY778" s="251" t="s">
        <v>146</v>
      </c>
    </row>
    <row r="779" spans="2:65" s="1" customFormat="1" ht="22.5" customHeight="1">
      <c r="B779" s="42"/>
      <c r="C779" s="203" t="s">
        <v>1318</v>
      </c>
      <c r="D779" s="203" t="s">
        <v>149</v>
      </c>
      <c r="E779" s="204" t="s">
        <v>1319</v>
      </c>
      <c r="F779" s="205" t="s">
        <v>1320</v>
      </c>
      <c r="G779" s="206" t="s">
        <v>1148</v>
      </c>
      <c r="H779" s="283"/>
      <c r="I779" s="208"/>
      <c r="J779" s="209">
        <f>ROUND(I779*H779,2)</f>
        <v>0</v>
      </c>
      <c r="K779" s="205" t="s">
        <v>308</v>
      </c>
      <c r="L779" s="62"/>
      <c r="M779" s="210" t="s">
        <v>21</v>
      </c>
      <c r="N779" s="211" t="s">
        <v>43</v>
      </c>
      <c r="O779" s="43"/>
      <c r="P779" s="212">
        <f>O779*H779</f>
        <v>0</v>
      </c>
      <c r="Q779" s="212">
        <v>0</v>
      </c>
      <c r="R779" s="212">
        <f>Q779*H779</f>
        <v>0</v>
      </c>
      <c r="S779" s="212">
        <v>0</v>
      </c>
      <c r="T779" s="213">
        <f>S779*H779</f>
        <v>0</v>
      </c>
      <c r="AR779" s="25" t="s">
        <v>226</v>
      </c>
      <c r="AT779" s="25" t="s">
        <v>149</v>
      </c>
      <c r="AU779" s="25" t="s">
        <v>81</v>
      </c>
      <c r="AY779" s="25" t="s">
        <v>146</v>
      </c>
      <c r="BE779" s="214">
        <f>IF(N779="základní",J779,0)</f>
        <v>0</v>
      </c>
      <c r="BF779" s="214">
        <f>IF(N779="snížená",J779,0)</f>
        <v>0</v>
      </c>
      <c r="BG779" s="214">
        <f>IF(N779="zákl. přenesená",J779,0)</f>
        <v>0</v>
      </c>
      <c r="BH779" s="214">
        <f>IF(N779="sníž. přenesená",J779,0)</f>
        <v>0</v>
      </c>
      <c r="BI779" s="214">
        <f>IF(N779="nulová",J779,0)</f>
        <v>0</v>
      </c>
      <c r="BJ779" s="25" t="s">
        <v>79</v>
      </c>
      <c r="BK779" s="214">
        <f>ROUND(I779*H779,2)</f>
        <v>0</v>
      </c>
      <c r="BL779" s="25" t="s">
        <v>226</v>
      </c>
      <c r="BM779" s="25" t="s">
        <v>1321</v>
      </c>
    </row>
    <row r="780" spans="2:65" s="11" customFormat="1" ht="29.85" customHeight="1">
      <c r="B780" s="186"/>
      <c r="C780" s="187"/>
      <c r="D780" s="200" t="s">
        <v>71</v>
      </c>
      <c r="E780" s="201" t="s">
        <v>1322</v>
      </c>
      <c r="F780" s="201" t="s">
        <v>1323</v>
      </c>
      <c r="G780" s="187"/>
      <c r="H780" s="187"/>
      <c r="I780" s="190"/>
      <c r="J780" s="202">
        <f>BK780</f>
        <v>0</v>
      </c>
      <c r="K780" s="187"/>
      <c r="L780" s="192"/>
      <c r="M780" s="193"/>
      <c r="N780" s="194"/>
      <c r="O780" s="194"/>
      <c r="P780" s="195">
        <f>SUM(P781:P895)</f>
        <v>0</v>
      </c>
      <c r="Q780" s="194"/>
      <c r="R780" s="195">
        <f>SUM(R781:R895)</f>
        <v>34.850528660000002</v>
      </c>
      <c r="S780" s="194"/>
      <c r="T780" s="196">
        <f>SUM(T781:T895)</f>
        <v>40.182510000000001</v>
      </c>
      <c r="AR780" s="197" t="s">
        <v>81</v>
      </c>
      <c r="AT780" s="198" t="s">
        <v>71</v>
      </c>
      <c r="AU780" s="198" t="s">
        <v>79</v>
      </c>
      <c r="AY780" s="197" t="s">
        <v>146</v>
      </c>
      <c r="BK780" s="199">
        <f>SUM(BK781:BK895)</f>
        <v>0</v>
      </c>
    </row>
    <row r="781" spans="2:65" s="1" customFormat="1" ht="22.5" customHeight="1">
      <c r="B781" s="42"/>
      <c r="C781" s="203" t="s">
        <v>1324</v>
      </c>
      <c r="D781" s="203" t="s">
        <v>149</v>
      </c>
      <c r="E781" s="204" t="s">
        <v>1325</v>
      </c>
      <c r="F781" s="205" t="s">
        <v>1326</v>
      </c>
      <c r="G781" s="206" t="s">
        <v>329</v>
      </c>
      <c r="H781" s="207">
        <v>68.849000000000004</v>
      </c>
      <c r="I781" s="208"/>
      <c r="J781" s="209">
        <f>ROUND(I781*H781,2)</f>
        <v>0</v>
      </c>
      <c r="K781" s="205" t="s">
        <v>21</v>
      </c>
      <c r="L781" s="62"/>
      <c r="M781" s="210" t="s">
        <v>21</v>
      </c>
      <c r="N781" s="211" t="s">
        <v>43</v>
      </c>
      <c r="O781" s="43"/>
      <c r="P781" s="212">
        <f>O781*H781</f>
        <v>0</v>
      </c>
      <c r="Q781" s="212">
        <v>0</v>
      </c>
      <c r="R781" s="212">
        <f>Q781*H781</f>
        <v>0</v>
      </c>
      <c r="S781" s="212">
        <v>0</v>
      </c>
      <c r="T781" s="213">
        <f>S781*H781</f>
        <v>0</v>
      </c>
      <c r="AR781" s="25" t="s">
        <v>226</v>
      </c>
      <c r="AT781" s="25" t="s">
        <v>149</v>
      </c>
      <c r="AU781" s="25" t="s">
        <v>81</v>
      </c>
      <c r="AY781" s="25" t="s">
        <v>146</v>
      </c>
      <c r="BE781" s="214">
        <f>IF(N781="základní",J781,0)</f>
        <v>0</v>
      </c>
      <c r="BF781" s="214">
        <f>IF(N781="snížená",J781,0)</f>
        <v>0</v>
      </c>
      <c r="BG781" s="214">
        <f>IF(N781="zákl. přenesená",J781,0)</f>
        <v>0</v>
      </c>
      <c r="BH781" s="214">
        <f>IF(N781="sníž. přenesená",J781,0)</f>
        <v>0</v>
      </c>
      <c r="BI781" s="214">
        <f>IF(N781="nulová",J781,0)</f>
        <v>0</v>
      </c>
      <c r="BJ781" s="25" t="s">
        <v>79</v>
      </c>
      <c r="BK781" s="214">
        <f>ROUND(I781*H781,2)</f>
        <v>0</v>
      </c>
      <c r="BL781" s="25" t="s">
        <v>226</v>
      </c>
      <c r="BM781" s="25" t="s">
        <v>1327</v>
      </c>
    </row>
    <row r="782" spans="2:65" s="12" customFormat="1" ht="13.5">
      <c r="B782" s="218"/>
      <c r="C782" s="219"/>
      <c r="D782" s="220" t="s">
        <v>160</v>
      </c>
      <c r="E782" s="221" t="s">
        <v>21</v>
      </c>
      <c r="F782" s="222" t="s">
        <v>1328</v>
      </c>
      <c r="G782" s="219"/>
      <c r="H782" s="223" t="s">
        <v>21</v>
      </c>
      <c r="I782" s="224"/>
      <c r="J782" s="219"/>
      <c r="K782" s="219"/>
      <c r="L782" s="225"/>
      <c r="M782" s="226"/>
      <c r="N782" s="227"/>
      <c r="O782" s="227"/>
      <c r="P782" s="227"/>
      <c r="Q782" s="227"/>
      <c r="R782" s="227"/>
      <c r="S782" s="227"/>
      <c r="T782" s="228"/>
      <c r="AT782" s="229" t="s">
        <v>160</v>
      </c>
      <c r="AU782" s="229" t="s">
        <v>81</v>
      </c>
      <c r="AV782" s="12" t="s">
        <v>79</v>
      </c>
      <c r="AW782" s="12" t="s">
        <v>35</v>
      </c>
      <c r="AX782" s="12" t="s">
        <v>72</v>
      </c>
      <c r="AY782" s="229" t="s">
        <v>146</v>
      </c>
    </row>
    <row r="783" spans="2:65" s="12" customFormat="1" ht="13.5">
      <c r="B783" s="218"/>
      <c r="C783" s="219"/>
      <c r="D783" s="220" t="s">
        <v>160</v>
      </c>
      <c r="E783" s="221" t="s">
        <v>21</v>
      </c>
      <c r="F783" s="222" t="s">
        <v>1329</v>
      </c>
      <c r="G783" s="219"/>
      <c r="H783" s="223" t="s">
        <v>21</v>
      </c>
      <c r="I783" s="224"/>
      <c r="J783" s="219"/>
      <c r="K783" s="219"/>
      <c r="L783" s="225"/>
      <c r="M783" s="226"/>
      <c r="N783" s="227"/>
      <c r="O783" s="227"/>
      <c r="P783" s="227"/>
      <c r="Q783" s="227"/>
      <c r="R783" s="227"/>
      <c r="S783" s="227"/>
      <c r="T783" s="228"/>
      <c r="AT783" s="229" t="s">
        <v>160</v>
      </c>
      <c r="AU783" s="229" t="s">
        <v>81</v>
      </c>
      <c r="AV783" s="12" t="s">
        <v>79</v>
      </c>
      <c r="AW783" s="12" t="s">
        <v>35</v>
      </c>
      <c r="AX783" s="12" t="s">
        <v>72</v>
      </c>
      <c r="AY783" s="229" t="s">
        <v>146</v>
      </c>
    </row>
    <row r="784" spans="2:65" s="12" customFormat="1" ht="13.5">
      <c r="B784" s="218"/>
      <c r="C784" s="219"/>
      <c r="D784" s="220" t="s">
        <v>160</v>
      </c>
      <c r="E784" s="221" t="s">
        <v>21</v>
      </c>
      <c r="F784" s="222" t="s">
        <v>1330</v>
      </c>
      <c r="G784" s="219"/>
      <c r="H784" s="223" t="s">
        <v>21</v>
      </c>
      <c r="I784" s="224"/>
      <c r="J784" s="219"/>
      <c r="K784" s="219"/>
      <c r="L784" s="225"/>
      <c r="M784" s="226"/>
      <c r="N784" s="227"/>
      <c r="O784" s="227"/>
      <c r="P784" s="227"/>
      <c r="Q784" s="227"/>
      <c r="R784" s="227"/>
      <c r="S784" s="227"/>
      <c r="T784" s="228"/>
      <c r="AT784" s="229" t="s">
        <v>160</v>
      </c>
      <c r="AU784" s="229" t="s">
        <v>81</v>
      </c>
      <c r="AV784" s="12" t="s">
        <v>79</v>
      </c>
      <c r="AW784" s="12" t="s">
        <v>35</v>
      </c>
      <c r="AX784" s="12" t="s">
        <v>72</v>
      </c>
      <c r="AY784" s="229" t="s">
        <v>146</v>
      </c>
    </row>
    <row r="785" spans="2:65" s="12" customFormat="1" ht="13.5">
      <c r="B785" s="218"/>
      <c r="C785" s="219"/>
      <c r="D785" s="220" t="s">
        <v>160</v>
      </c>
      <c r="E785" s="221" t="s">
        <v>21</v>
      </c>
      <c r="F785" s="222" t="s">
        <v>1331</v>
      </c>
      <c r="G785" s="219"/>
      <c r="H785" s="223" t="s">
        <v>21</v>
      </c>
      <c r="I785" s="224"/>
      <c r="J785" s="219"/>
      <c r="K785" s="219"/>
      <c r="L785" s="225"/>
      <c r="M785" s="226"/>
      <c r="N785" s="227"/>
      <c r="O785" s="227"/>
      <c r="P785" s="227"/>
      <c r="Q785" s="227"/>
      <c r="R785" s="227"/>
      <c r="S785" s="227"/>
      <c r="T785" s="228"/>
      <c r="AT785" s="229" t="s">
        <v>160</v>
      </c>
      <c r="AU785" s="229" t="s">
        <v>81</v>
      </c>
      <c r="AV785" s="12" t="s">
        <v>79</v>
      </c>
      <c r="AW785" s="12" t="s">
        <v>35</v>
      </c>
      <c r="AX785" s="12" t="s">
        <v>72</v>
      </c>
      <c r="AY785" s="229" t="s">
        <v>146</v>
      </c>
    </row>
    <row r="786" spans="2:65" s="12" customFormat="1" ht="13.5">
      <c r="B786" s="218"/>
      <c r="C786" s="219"/>
      <c r="D786" s="220" t="s">
        <v>160</v>
      </c>
      <c r="E786" s="221" t="s">
        <v>21</v>
      </c>
      <c r="F786" s="222" t="s">
        <v>1332</v>
      </c>
      <c r="G786" s="219"/>
      <c r="H786" s="223" t="s">
        <v>21</v>
      </c>
      <c r="I786" s="224"/>
      <c r="J786" s="219"/>
      <c r="K786" s="219"/>
      <c r="L786" s="225"/>
      <c r="M786" s="226"/>
      <c r="N786" s="227"/>
      <c r="O786" s="227"/>
      <c r="P786" s="227"/>
      <c r="Q786" s="227"/>
      <c r="R786" s="227"/>
      <c r="S786" s="227"/>
      <c r="T786" s="228"/>
      <c r="AT786" s="229" t="s">
        <v>160</v>
      </c>
      <c r="AU786" s="229" t="s">
        <v>81</v>
      </c>
      <c r="AV786" s="12" t="s">
        <v>79</v>
      </c>
      <c r="AW786" s="12" t="s">
        <v>35</v>
      </c>
      <c r="AX786" s="12" t="s">
        <v>72</v>
      </c>
      <c r="AY786" s="229" t="s">
        <v>146</v>
      </c>
    </row>
    <row r="787" spans="2:65" s="12" customFormat="1" ht="27">
      <c r="B787" s="218"/>
      <c r="C787" s="219"/>
      <c r="D787" s="220" t="s">
        <v>160</v>
      </c>
      <c r="E787" s="221" t="s">
        <v>21</v>
      </c>
      <c r="F787" s="222" t="s">
        <v>1333</v>
      </c>
      <c r="G787" s="219"/>
      <c r="H787" s="223" t="s">
        <v>21</v>
      </c>
      <c r="I787" s="224"/>
      <c r="J787" s="219"/>
      <c r="K787" s="219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160</v>
      </c>
      <c r="AU787" s="229" t="s">
        <v>81</v>
      </c>
      <c r="AV787" s="12" t="s">
        <v>79</v>
      </c>
      <c r="AW787" s="12" t="s">
        <v>35</v>
      </c>
      <c r="AX787" s="12" t="s">
        <v>72</v>
      </c>
      <c r="AY787" s="229" t="s">
        <v>146</v>
      </c>
    </row>
    <row r="788" spans="2:65" s="13" customFormat="1" ht="13.5">
      <c r="B788" s="230"/>
      <c r="C788" s="231"/>
      <c r="D788" s="220" t="s">
        <v>160</v>
      </c>
      <c r="E788" s="232" t="s">
        <v>21</v>
      </c>
      <c r="F788" s="233" t="s">
        <v>1334</v>
      </c>
      <c r="G788" s="231"/>
      <c r="H788" s="234">
        <v>62.59</v>
      </c>
      <c r="I788" s="235"/>
      <c r="J788" s="231"/>
      <c r="K788" s="231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160</v>
      </c>
      <c r="AU788" s="240" t="s">
        <v>81</v>
      </c>
      <c r="AV788" s="13" t="s">
        <v>81</v>
      </c>
      <c r="AW788" s="13" t="s">
        <v>35</v>
      </c>
      <c r="AX788" s="13" t="s">
        <v>72</v>
      </c>
      <c r="AY788" s="240" t="s">
        <v>146</v>
      </c>
    </row>
    <row r="789" spans="2:65" s="15" customFormat="1" ht="13.5">
      <c r="B789" s="269"/>
      <c r="C789" s="270"/>
      <c r="D789" s="220" t="s">
        <v>160</v>
      </c>
      <c r="E789" s="271" t="s">
        <v>21</v>
      </c>
      <c r="F789" s="272" t="s">
        <v>426</v>
      </c>
      <c r="G789" s="270"/>
      <c r="H789" s="273">
        <v>62.59</v>
      </c>
      <c r="I789" s="274"/>
      <c r="J789" s="270"/>
      <c r="K789" s="270"/>
      <c r="L789" s="275"/>
      <c r="M789" s="276"/>
      <c r="N789" s="277"/>
      <c r="O789" s="277"/>
      <c r="P789" s="277"/>
      <c r="Q789" s="277"/>
      <c r="R789" s="277"/>
      <c r="S789" s="277"/>
      <c r="T789" s="278"/>
      <c r="AT789" s="279" t="s">
        <v>160</v>
      </c>
      <c r="AU789" s="279" t="s">
        <v>81</v>
      </c>
      <c r="AV789" s="15" t="s">
        <v>172</v>
      </c>
      <c r="AW789" s="15" t="s">
        <v>35</v>
      </c>
      <c r="AX789" s="15" t="s">
        <v>72</v>
      </c>
      <c r="AY789" s="279" t="s">
        <v>146</v>
      </c>
    </row>
    <row r="790" spans="2:65" s="13" customFormat="1" ht="13.5">
      <c r="B790" s="230"/>
      <c r="C790" s="231"/>
      <c r="D790" s="220" t="s">
        <v>160</v>
      </c>
      <c r="E790" s="232" t="s">
        <v>21</v>
      </c>
      <c r="F790" s="233" t="s">
        <v>1335</v>
      </c>
      <c r="G790" s="231"/>
      <c r="H790" s="234">
        <v>6.2590000000000003</v>
      </c>
      <c r="I790" s="235"/>
      <c r="J790" s="231"/>
      <c r="K790" s="231"/>
      <c r="L790" s="236"/>
      <c r="M790" s="237"/>
      <c r="N790" s="238"/>
      <c r="O790" s="238"/>
      <c r="P790" s="238"/>
      <c r="Q790" s="238"/>
      <c r="R790" s="238"/>
      <c r="S790" s="238"/>
      <c r="T790" s="239"/>
      <c r="AT790" s="240" t="s">
        <v>160</v>
      </c>
      <c r="AU790" s="240" t="s">
        <v>81</v>
      </c>
      <c r="AV790" s="13" t="s">
        <v>81</v>
      </c>
      <c r="AW790" s="13" t="s">
        <v>35</v>
      </c>
      <c r="AX790" s="13" t="s">
        <v>72</v>
      </c>
      <c r="AY790" s="240" t="s">
        <v>146</v>
      </c>
    </row>
    <row r="791" spans="2:65" s="14" customFormat="1" ht="13.5">
      <c r="B791" s="241"/>
      <c r="C791" s="242"/>
      <c r="D791" s="215" t="s">
        <v>160</v>
      </c>
      <c r="E791" s="243" t="s">
        <v>21</v>
      </c>
      <c r="F791" s="244" t="s">
        <v>171</v>
      </c>
      <c r="G791" s="242"/>
      <c r="H791" s="245">
        <v>68.849000000000004</v>
      </c>
      <c r="I791" s="246"/>
      <c r="J791" s="242"/>
      <c r="K791" s="242"/>
      <c r="L791" s="247"/>
      <c r="M791" s="248"/>
      <c r="N791" s="249"/>
      <c r="O791" s="249"/>
      <c r="P791" s="249"/>
      <c r="Q791" s="249"/>
      <c r="R791" s="249"/>
      <c r="S791" s="249"/>
      <c r="T791" s="250"/>
      <c r="AT791" s="251" t="s">
        <v>160</v>
      </c>
      <c r="AU791" s="251" t="s">
        <v>81</v>
      </c>
      <c r="AV791" s="14" t="s">
        <v>153</v>
      </c>
      <c r="AW791" s="14" t="s">
        <v>35</v>
      </c>
      <c r="AX791" s="14" t="s">
        <v>79</v>
      </c>
      <c r="AY791" s="251" t="s">
        <v>146</v>
      </c>
    </row>
    <row r="792" spans="2:65" s="1" customFormat="1" ht="22.5" customHeight="1">
      <c r="B792" s="42"/>
      <c r="C792" s="203" t="s">
        <v>1336</v>
      </c>
      <c r="D792" s="203" t="s">
        <v>149</v>
      </c>
      <c r="E792" s="204" t="s">
        <v>1337</v>
      </c>
      <c r="F792" s="205" t="s">
        <v>1338</v>
      </c>
      <c r="G792" s="206" t="s">
        <v>152</v>
      </c>
      <c r="H792" s="207">
        <v>1</v>
      </c>
      <c r="I792" s="208"/>
      <c r="J792" s="209">
        <f>ROUND(I792*H792,2)</f>
        <v>0</v>
      </c>
      <c r="K792" s="205" t="s">
        <v>21</v>
      </c>
      <c r="L792" s="62"/>
      <c r="M792" s="210" t="s">
        <v>21</v>
      </c>
      <c r="N792" s="211" t="s">
        <v>43</v>
      </c>
      <c r="O792" s="43"/>
      <c r="P792" s="212">
        <f>O792*H792</f>
        <v>0</v>
      </c>
      <c r="Q792" s="212">
        <v>0</v>
      </c>
      <c r="R792" s="212">
        <f>Q792*H792</f>
        <v>0</v>
      </c>
      <c r="S792" s="212">
        <v>0</v>
      </c>
      <c r="T792" s="213">
        <f>S792*H792</f>
        <v>0</v>
      </c>
      <c r="AR792" s="25" t="s">
        <v>226</v>
      </c>
      <c r="AT792" s="25" t="s">
        <v>149</v>
      </c>
      <c r="AU792" s="25" t="s">
        <v>81</v>
      </c>
      <c r="AY792" s="25" t="s">
        <v>146</v>
      </c>
      <c r="BE792" s="214">
        <f>IF(N792="základní",J792,0)</f>
        <v>0</v>
      </c>
      <c r="BF792" s="214">
        <f>IF(N792="snížená",J792,0)</f>
        <v>0</v>
      </c>
      <c r="BG792" s="214">
        <f>IF(N792="zákl. přenesená",J792,0)</f>
        <v>0</v>
      </c>
      <c r="BH792" s="214">
        <f>IF(N792="sníž. přenesená",J792,0)</f>
        <v>0</v>
      </c>
      <c r="BI792" s="214">
        <f>IF(N792="nulová",J792,0)</f>
        <v>0</v>
      </c>
      <c r="BJ792" s="25" t="s">
        <v>79</v>
      </c>
      <c r="BK792" s="214">
        <f>ROUND(I792*H792,2)</f>
        <v>0</v>
      </c>
      <c r="BL792" s="25" t="s">
        <v>226</v>
      </c>
      <c r="BM792" s="25" t="s">
        <v>1339</v>
      </c>
    </row>
    <row r="793" spans="2:65" s="1" customFormat="1" ht="108">
      <c r="B793" s="42"/>
      <c r="C793" s="64"/>
      <c r="D793" s="220" t="s">
        <v>155</v>
      </c>
      <c r="E793" s="64"/>
      <c r="F793" s="252" t="s">
        <v>1340</v>
      </c>
      <c r="G793" s="64"/>
      <c r="H793" s="64"/>
      <c r="I793" s="173"/>
      <c r="J793" s="64"/>
      <c r="K793" s="64"/>
      <c r="L793" s="62"/>
      <c r="M793" s="217"/>
      <c r="N793" s="43"/>
      <c r="O793" s="43"/>
      <c r="P793" s="43"/>
      <c r="Q793" s="43"/>
      <c r="R793" s="43"/>
      <c r="S793" s="43"/>
      <c r="T793" s="79"/>
      <c r="AT793" s="25" t="s">
        <v>155</v>
      </c>
      <c r="AU793" s="25" t="s">
        <v>81</v>
      </c>
    </row>
    <row r="794" spans="2:65" s="12" customFormat="1" ht="13.5">
      <c r="B794" s="218"/>
      <c r="C794" s="219"/>
      <c r="D794" s="220" t="s">
        <v>160</v>
      </c>
      <c r="E794" s="221" t="s">
        <v>21</v>
      </c>
      <c r="F794" s="222" t="s">
        <v>1328</v>
      </c>
      <c r="G794" s="219"/>
      <c r="H794" s="223" t="s">
        <v>21</v>
      </c>
      <c r="I794" s="224"/>
      <c r="J794" s="219"/>
      <c r="K794" s="219"/>
      <c r="L794" s="225"/>
      <c r="M794" s="226"/>
      <c r="N794" s="227"/>
      <c r="O794" s="227"/>
      <c r="P794" s="227"/>
      <c r="Q794" s="227"/>
      <c r="R794" s="227"/>
      <c r="S794" s="227"/>
      <c r="T794" s="228"/>
      <c r="AT794" s="229" t="s">
        <v>160</v>
      </c>
      <c r="AU794" s="229" t="s">
        <v>81</v>
      </c>
      <c r="AV794" s="12" t="s">
        <v>79</v>
      </c>
      <c r="AW794" s="12" t="s">
        <v>35</v>
      </c>
      <c r="AX794" s="12" t="s">
        <v>72</v>
      </c>
      <c r="AY794" s="229" t="s">
        <v>146</v>
      </c>
    </row>
    <row r="795" spans="2:65" s="12" customFormat="1" ht="13.5">
      <c r="B795" s="218"/>
      <c r="C795" s="219"/>
      <c r="D795" s="220" t="s">
        <v>160</v>
      </c>
      <c r="E795" s="221" t="s">
        <v>21</v>
      </c>
      <c r="F795" s="222" t="s">
        <v>1330</v>
      </c>
      <c r="G795" s="219"/>
      <c r="H795" s="223" t="s">
        <v>21</v>
      </c>
      <c r="I795" s="224"/>
      <c r="J795" s="219"/>
      <c r="K795" s="219"/>
      <c r="L795" s="225"/>
      <c r="M795" s="226"/>
      <c r="N795" s="227"/>
      <c r="O795" s="227"/>
      <c r="P795" s="227"/>
      <c r="Q795" s="227"/>
      <c r="R795" s="227"/>
      <c r="S795" s="227"/>
      <c r="T795" s="228"/>
      <c r="AT795" s="229" t="s">
        <v>160</v>
      </c>
      <c r="AU795" s="229" t="s">
        <v>81</v>
      </c>
      <c r="AV795" s="12" t="s">
        <v>79</v>
      </c>
      <c r="AW795" s="12" t="s">
        <v>35</v>
      </c>
      <c r="AX795" s="12" t="s">
        <v>72</v>
      </c>
      <c r="AY795" s="229" t="s">
        <v>146</v>
      </c>
    </row>
    <row r="796" spans="2:65" s="12" customFormat="1" ht="13.5">
      <c r="B796" s="218"/>
      <c r="C796" s="219"/>
      <c r="D796" s="220" t="s">
        <v>160</v>
      </c>
      <c r="E796" s="221" t="s">
        <v>21</v>
      </c>
      <c r="F796" s="222" t="s">
        <v>1341</v>
      </c>
      <c r="G796" s="219"/>
      <c r="H796" s="223" t="s">
        <v>21</v>
      </c>
      <c r="I796" s="224"/>
      <c r="J796" s="219"/>
      <c r="K796" s="219"/>
      <c r="L796" s="225"/>
      <c r="M796" s="226"/>
      <c r="N796" s="227"/>
      <c r="O796" s="227"/>
      <c r="P796" s="227"/>
      <c r="Q796" s="227"/>
      <c r="R796" s="227"/>
      <c r="S796" s="227"/>
      <c r="T796" s="228"/>
      <c r="AT796" s="229" t="s">
        <v>160</v>
      </c>
      <c r="AU796" s="229" t="s">
        <v>81</v>
      </c>
      <c r="AV796" s="12" t="s">
        <v>79</v>
      </c>
      <c r="AW796" s="12" t="s">
        <v>35</v>
      </c>
      <c r="AX796" s="12" t="s">
        <v>72</v>
      </c>
      <c r="AY796" s="229" t="s">
        <v>146</v>
      </c>
    </row>
    <row r="797" spans="2:65" s="12" customFormat="1" ht="13.5">
      <c r="B797" s="218"/>
      <c r="C797" s="219"/>
      <c r="D797" s="220" t="s">
        <v>160</v>
      </c>
      <c r="E797" s="221" t="s">
        <v>21</v>
      </c>
      <c r="F797" s="222" t="s">
        <v>1331</v>
      </c>
      <c r="G797" s="219"/>
      <c r="H797" s="223" t="s">
        <v>21</v>
      </c>
      <c r="I797" s="224"/>
      <c r="J797" s="219"/>
      <c r="K797" s="219"/>
      <c r="L797" s="225"/>
      <c r="M797" s="226"/>
      <c r="N797" s="227"/>
      <c r="O797" s="227"/>
      <c r="P797" s="227"/>
      <c r="Q797" s="227"/>
      <c r="R797" s="227"/>
      <c r="S797" s="227"/>
      <c r="T797" s="228"/>
      <c r="AT797" s="229" t="s">
        <v>160</v>
      </c>
      <c r="AU797" s="229" t="s">
        <v>81</v>
      </c>
      <c r="AV797" s="12" t="s">
        <v>79</v>
      </c>
      <c r="AW797" s="12" t="s">
        <v>35</v>
      </c>
      <c r="AX797" s="12" t="s">
        <v>72</v>
      </c>
      <c r="AY797" s="229" t="s">
        <v>146</v>
      </c>
    </row>
    <row r="798" spans="2:65" s="12" customFormat="1" ht="13.5">
      <c r="B798" s="218"/>
      <c r="C798" s="219"/>
      <c r="D798" s="220" t="s">
        <v>160</v>
      </c>
      <c r="E798" s="221" t="s">
        <v>21</v>
      </c>
      <c r="F798" s="222" t="s">
        <v>1332</v>
      </c>
      <c r="G798" s="219"/>
      <c r="H798" s="223" t="s">
        <v>21</v>
      </c>
      <c r="I798" s="224"/>
      <c r="J798" s="219"/>
      <c r="K798" s="219"/>
      <c r="L798" s="225"/>
      <c r="M798" s="226"/>
      <c r="N798" s="227"/>
      <c r="O798" s="227"/>
      <c r="P798" s="227"/>
      <c r="Q798" s="227"/>
      <c r="R798" s="227"/>
      <c r="S798" s="227"/>
      <c r="T798" s="228"/>
      <c r="AT798" s="229" t="s">
        <v>160</v>
      </c>
      <c r="AU798" s="229" t="s">
        <v>81</v>
      </c>
      <c r="AV798" s="12" t="s">
        <v>79</v>
      </c>
      <c r="AW798" s="12" t="s">
        <v>35</v>
      </c>
      <c r="AX798" s="12" t="s">
        <v>72</v>
      </c>
      <c r="AY798" s="229" t="s">
        <v>146</v>
      </c>
    </row>
    <row r="799" spans="2:65" s="12" customFormat="1" ht="27">
      <c r="B799" s="218"/>
      <c r="C799" s="219"/>
      <c r="D799" s="220" t="s">
        <v>160</v>
      </c>
      <c r="E799" s="221" t="s">
        <v>21</v>
      </c>
      <c r="F799" s="222" t="s">
        <v>1333</v>
      </c>
      <c r="G799" s="219"/>
      <c r="H799" s="223" t="s">
        <v>21</v>
      </c>
      <c r="I799" s="224"/>
      <c r="J799" s="219"/>
      <c r="K799" s="219"/>
      <c r="L799" s="225"/>
      <c r="M799" s="226"/>
      <c r="N799" s="227"/>
      <c r="O799" s="227"/>
      <c r="P799" s="227"/>
      <c r="Q799" s="227"/>
      <c r="R799" s="227"/>
      <c r="S799" s="227"/>
      <c r="T799" s="228"/>
      <c r="AT799" s="229" t="s">
        <v>160</v>
      </c>
      <c r="AU799" s="229" t="s">
        <v>81</v>
      </c>
      <c r="AV799" s="12" t="s">
        <v>79</v>
      </c>
      <c r="AW799" s="12" t="s">
        <v>35</v>
      </c>
      <c r="AX799" s="12" t="s">
        <v>72</v>
      </c>
      <c r="AY799" s="229" t="s">
        <v>146</v>
      </c>
    </row>
    <row r="800" spans="2:65" s="13" customFormat="1" ht="13.5">
      <c r="B800" s="230"/>
      <c r="C800" s="231"/>
      <c r="D800" s="220" t="s">
        <v>160</v>
      </c>
      <c r="E800" s="232" t="s">
        <v>21</v>
      </c>
      <c r="F800" s="233" t="s">
        <v>170</v>
      </c>
      <c r="G800" s="231"/>
      <c r="H800" s="234">
        <v>1</v>
      </c>
      <c r="I800" s="235"/>
      <c r="J800" s="231"/>
      <c r="K800" s="231"/>
      <c r="L800" s="236"/>
      <c r="M800" s="237"/>
      <c r="N800" s="238"/>
      <c r="O800" s="238"/>
      <c r="P800" s="238"/>
      <c r="Q800" s="238"/>
      <c r="R800" s="238"/>
      <c r="S800" s="238"/>
      <c r="T800" s="239"/>
      <c r="AT800" s="240" t="s">
        <v>160</v>
      </c>
      <c r="AU800" s="240" t="s">
        <v>81</v>
      </c>
      <c r="AV800" s="13" t="s">
        <v>81</v>
      </c>
      <c r="AW800" s="13" t="s">
        <v>35</v>
      </c>
      <c r="AX800" s="13" t="s">
        <v>72</v>
      </c>
      <c r="AY800" s="240" t="s">
        <v>146</v>
      </c>
    </row>
    <row r="801" spans="2:65" s="14" customFormat="1" ht="13.5">
      <c r="B801" s="241"/>
      <c r="C801" s="242"/>
      <c r="D801" s="215" t="s">
        <v>160</v>
      </c>
      <c r="E801" s="243" t="s">
        <v>21</v>
      </c>
      <c r="F801" s="244" t="s">
        <v>171</v>
      </c>
      <c r="G801" s="242"/>
      <c r="H801" s="245">
        <v>1</v>
      </c>
      <c r="I801" s="246"/>
      <c r="J801" s="242"/>
      <c r="K801" s="242"/>
      <c r="L801" s="247"/>
      <c r="M801" s="248"/>
      <c r="N801" s="249"/>
      <c r="O801" s="249"/>
      <c r="P801" s="249"/>
      <c r="Q801" s="249"/>
      <c r="R801" s="249"/>
      <c r="S801" s="249"/>
      <c r="T801" s="250"/>
      <c r="AT801" s="251" t="s">
        <v>160</v>
      </c>
      <c r="AU801" s="251" t="s">
        <v>81</v>
      </c>
      <c r="AV801" s="14" t="s">
        <v>153</v>
      </c>
      <c r="AW801" s="14" t="s">
        <v>35</v>
      </c>
      <c r="AX801" s="14" t="s">
        <v>79</v>
      </c>
      <c r="AY801" s="251" t="s">
        <v>146</v>
      </c>
    </row>
    <row r="802" spans="2:65" s="1" customFormat="1" ht="22.5" customHeight="1">
      <c r="B802" s="42"/>
      <c r="C802" s="203" t="s">
        <v>1342</v>
      </c>
      <c r="D802" s="203" t="s">
        <v>149</v>
      </c>
      <c r="E802" s="204" t="s">
        <v>1343</v>
      </c>
      <c r="F802" s="205" t="s">
        <v>1344</v>
      </c>
      <c r="G802" s="206" t="s">
        <v>329</v>
      </c>
      <c r="H802" s="207">
        <v>10.961</v>
      </c>
      <c r="I802" s="208"/>
      <c r="J802" s="209">
        <f>ROUND(I802*H802,2)</f>
        <v>0</v>
      </c>
      <c r="K802" s="205" t="s">
        <v>308</v>
      </c>
      <c r="L802" s="62"/>
      <c r="M802" s="210" t="s">
        <v>21</v>
      </c>
      <c r="N802" s="211" t="s">
        <v>43</v>
      </c>
      <c r="O802" s="43"/>
      <c r="P802" s="212">
        <f>O802*H802</f>
        <v>0</v>
      </c>
      <c r="Q802" s="212">
        <v>1.2199999999999999E-3</v>
      </c>
      <c r="R802" s="212">
        <f>Q802*H802</f>
        <v>1.3372419999999999E-2</v>
      </c>
      <c r="S802" s="212">
        <v>0</v>
      </c>
      <c r="T802" s="213">
        <f>S802*H802</f>
        <v>0</v>
      </c>
      <c r="AR802" s="25" t="s">
        <v>226</v>
      </c>
      <c r="AT802" s="25" t="s">
        <v>149</v>
      </c>
      <c r="AU802" s="25" t="s">
        <v>81</v>
      </c>
      <c r="AY802" s="25" t="s">
        <v>146</v>
      </c>
      <c r="BE802" s="214">
        <f>IF(N802="základní",J802,0)</f>
        <v>0</v>
      </c>
      <c r="BF802" s="214">
        <f>IF(N802="snížená",J802,0)</f>
        <v>0</v>
      </c>
      <c r="BG802" s="214">
        <f>IF(N802="zákl. přenesená",J802,0)</f>
        <v>0</v>
      </c>
      <c r="BH802" s="214">
        <f>IF(N802="sníž. přenesená",J802,0)</f>
        <v>0</v>
      </c>
      <c r="BI802" s="214">
        <f>IF(N802="nulová",J802,0)</f>
        <v>0</v>
      </c>
      <c r="BJ802" s="25" t="s">
        <v>79</v>
      </c>
      <c r="BK802" s="214">
        <f>ROUND(I802*H802,2)</f>
        <v>0</v>
      </c>
      <c r="BL802" s="25" t="s">
        <v>226</v>
      </c>
      <c r="BM802" s="25" t="s">
        <v>1345</v>
      </c>
    </row>
    <row r="803" spans="2:65" s="1" customFormat="1" ht="22.5" customHeight="1">
      <c r="B803" s="42"/>
      <c r="C803" s="203" t="s">
        <v>1346</v>
      </c>
      <c r="D803" s="203" t="s">
        <v>149</v>
      </c>
      <c r="E803" s="204" t="s">
        <v>1347</v>
      </c>
      <c r="F803" s="205" t="s">
        <v>1348</v>
      </c>
      <c r="G803" s="206" t="s">
        <v>307</v>
      </c>
      <c r="H803" s="207">
        <v>6.66</v>
      </c>
      <c r="I803" s="208"/>
      <c r="J803" s="209">
        <f>ROUND(I803*H803,2)</f>
        <v>0</v>
      </c>
      <c r="K803" s="205" t="s">
        <v>308</v>
      </c>
      <c r="L803" s="62"/>
      <c r="M803" s="210" t="s">
        <v>21</v>
      </c>
      <c r="N803" s="211" t="s">
        <v>43</v>
      </c>
      <c r="O803" s="43"/>
      <c r="P803" s="212">
        <f>O803*H803</f>
        <v>0</v>
      </c>
      <c r="Q803" s="212">
        <v>1.423E-2</v>
      </c>
      <c r="R803" s="212">
        <f>Q803*H803</f>
        <v>9.4771800000000003E-2</v>
      </c>
      <c r="S803" s="212">
        <v>0</v>
      </c>
      <c r="T803" s="213">
        <f>S803*H803</f>
        <v>0</v>
      </c>
      <c r="AR803" s="25" t="s">
        <v>226</v>
      </c>
      <c r="AT803" s="25" t="s">
        <v>149</v>
      </c>
      <c r="AU803" s="25" t="s">
        <v>81</v>
      </c>
      <c r="AY803" s="25" t="s">
        <v>146</v>
      </c>
      <c r="BE803" s="214">
        <f>IF(N803="základní",J803,0)</f>
        <v>0</v>
      </c>
      <c r="BF803" s="214">
        <f>IF(N803="snížená",J803,0)</f>
        <v>0</v>
      </c>
      <c r="BG803" s="214">
        <f>IF(N803="zákl. přenesená",J803,0)</f>
        <v>0</v>
      </c>
      <c r="BH803" s="214">
        <f>IF(N803="sníž. přenesená",J803,0)</f>
        <v>0</v>
      </c>
      <c r="BI803" s="214">
        <f>IF(N803="nulová",J803,0)</f>
        <v>0</v>
      </c>
      <c r="BJ803" s="25" t="s">
        <v>79</v>
      </c>
      <c r="BK803" s="214">
        <f>ROUND(I803*H803,2)</f>
        <v>0</v>
      </c>
      <c r="BL803" s="25" t="s">
        <v>226</v>
      </c>
      <c r="BM803" s="25" t="s">
        <v>1349</v>
      </c>
    </row>
    <row r="804" spans="2:65" s="12" customFormat="1" ht="13.5">
      <c r="B804" s="218"/>
      <c r="C804" s="219"/>
      <c r="D804" s="220" t="s">
        <v>160</v>
      </c>
      <c r="E804" s="221" t="s">
        <v>21</v>
      </c>
      <c r="F804" s="222" t="s">
        <v>644</v>
      </c>
      <c r="G804" s="219"/>
      <c r="H804" s="223" t="s">
        <v>21</v>
      </c>
      <c r="I804" s="224"/>
      <c r="J804" s="219"/>
      <c r="K804" s="219"/>
      <c r="L804" s="225"/>
      <c r="M804" s="226"/>
      <c r="N804" s="227"/>
      <c r="O804" s="227"/>
      <c r="P804" s="227"/>
      <c r="Q804" s="227"/>
      <c r="R804" s="227"/>
      <c r="S804" s="227"/>
      <c r="T804" s="228"/>
      <c r="AT804" s="229" t="s">
        <v>160</v>
      </c>
      <c r="AU804" s="229" t="s">
        <v>81</v>
      </c>
      <c r="AV804" s="12" t="s">
        <v>79</v>
      </c>
      <c r="AW804" s="12" t="s">
        <v>35</v>
      </c>
      <c r="AX804" s="12" t="s">
        <v>72</v>
      </c>
      <c r="AY804" s="229" t="s">
        <v>146</v>
      </c>
    </row>
    <row r="805" spans="2:65" s="13" customFormat="1" ht="13.5">
      <c r="B805" s="230"/>
      <c r="C805" s="231"/>
      <c r="D805" s="220" t="s">
        <v>160</v>
      </c>
      <c r="E805" s="232" t="s">
        <v>21</v>
      </c>
      <c r="F805" s="233" t="s">
        <v>1259</v>
      </c>
      <c r="G805" s="231"/>
      <c r="H805" s="234">
        <v>6.66</v>
      </c>
      <c r="I805" s="235"/>
      <c r="J805" s="231"/>
      <c r="K805" s="231"/>
      <c r="L805" s="236"/>
      <c r="M805" s="237"/>
      <c r="N805" s="238"/>
      <c r="O805" s="238"/>
      <c r="P805" s="238"/>
      <c r="Q805" s="238"/>
      <c r="R805" s="238"/>
      <c r="S805" s="238"/>
      <c r="T805" s="239"/>
      <c r="AT805" s="240" t="s">
        <v>160</v>
      </c>
      <c r="AU805" s="240" t="s">
        <v>81</v>
      </c>
      <c r="AV805" s="13" t="s">
        <v>81</v>
      </c>
      <c r="AW805" s="13" t="s">
        <v>35</v>
      </c>
      <c r="AX805" s="13" t="s">
        <v>72</v>
      </c>
      <c r="AY805" s="240" t="s">
        <v>146</v>
      </c>
    </row>
    <row r="806" spans="2:65" s="14" customFormat="1" ht="13.5">
      <c r="B806" s="241"/>
      <c r="C806" s="242"/>
      <c r="D806" s="215" t="s">
        <v>160</v>
      </c>
      <c r="E806" s="243" t="s">
        <v>21</v>
      </c>
      <c r="F806" s="244" t="s">
        <v>171</v>
      </c>
      <c r="G806" s="242"/>
      <c r="H806" s="245">
        <v>6.66</v>
      </c>
      <c r="I806" s="246"/>
      <c r="J806" s="242"/>
      <c r="K806" s="242"/>
      <c r="L806" s="247"/>
      <c r="M806" s="248"/>
      <c r="N806" s="249"/>
      <c r="O806" s="249"/>
      <c r="P806" s="249"/>
      <c r="Q806" s="249"/>
      <c r="R806" s="249"/>
      <c r="S806" s="249"/>
      <c r="T806" s="250"/>
      <c r="AT806" s="251" t="s">
        <v>160</v>
      </c>
      <c r="AU806" s="251" t="s">
        <v>81</v>
      </c>
      <c r="AV806" s="14" t="s">
        <v>153</v>
      </c>
      <c r="AW806" s="14" t="s">
        <v>35</v>
      </c>
      <c r="AX806" s="14" t="s">
        <v>79</v>
      </c>
      <c r="AY806" s="251" t="s">
        <v>146</v>
      </c>
    </row>
    <row r="807" spans="2:65" s="1" customFormat="1" ht="22.5" customHeight="1">
      <c r="B807" s="42"/>
      <c r="C807" s="203" t="s">
        <v>1350</v>
      </c>
      <c r="D807" s="203" t="s">
        <v>149</v>
      </c>
      <c r="E807" s="204" t="s">
        <v>1351</v>
      </c>
      <c r="F807" s="205" t="s">
        <v>1352</v>
      </c>
      <c r="G807" s="206" t="s">
        <v>307</v>
      </c>
      <c r="H807" s="207">
        <v>31.363</v>
      </c>
      <c r="I807" s="208"/>
      <c r="J807" s="209">
        <f>ROUND(I807*H807,2)</f>
        <v>0</v>
      </c>
      <c r="K807" s="205" t="s">
        <v>308</v>
      </c>
      <c r="L807" s="62"/>
      <c r="M807" s="210" t="s">
        <v>21</v>
      </c>
      <c r="N807" s="211" t="s">
        <v>43</v>
      </c>
      <c r="O807" s="43"/>
      <c r="P807" s="212">
        <f>O807*H807</f>
        <v>0</v>
      </c>
      <c r="Q807" s="212">
        <v>2.8219999999999999E-2</v>
      </c>
      <c r="R807" s="212">
        <f>Q807*H807</f>
        <v>0.88506385999999992</v>
      </c>
      <c r="S807" s="212">
        <v>0</v>
      </c>
      <c r="T807" s="213">
        <f>S807*H807</f>
        <v>0</v>
      </c>
      <c r="AR807" s="25" t="s">
        <v>226</v>
      </c>
      <c r="AT807" s="25" t="s">
        <v>149</v>
      </c>
      <c r="AU807" s="25" t="s">
        <v>81</v>
      </c>
      <c r="AY807" s="25" t="s">
        <v>146</v>
      </c>
      <c r="BE807" s="214">
        <f>IF(N807="základní",J807,0)</f>
        <v>0</v>
      </c>
      <c r="BF807" s="214">
        <f>IF(N807="snížená",J807,0)</f>
        <v>0</v>
      </c>
      <c r="BG807" s="214">
        <f>IF(N807="zákl. přenesená",J807,0)</f>
        <v>0</v>
      </c>
      <c r="BH807" s="214">
        <f>IF(N807="sníž. přenesená",J807,0)</f>
        <v>0</v>
      </c>
      <c r="BI807" s="214">
        <f>IF(N807="nulová",J807,0)</f>
        <v>0</v>
      </c>
      <c r="BJ807" s="25" t="s">
        <v>79</v>
      </c>
      <c r="BK807" s="214">
        <f>ROUND(I807*H807,2)</f>
        <v>0</v>
      </c>
      <c r="BL807" s="25" t="s">
        <v>226</v>
      </c>
      <c r="BM807" s="25" t="s">
        <v>1353</v>
      </c>
    </row>
    <row r="808" spans="2:65" s="12" customFormat="1" ht="13.5">
      <c r="B808" s="218"/>
      <c r="C808" s="219"/>
      <c r="D808" s="220" t="s">
        <v>160</v>
      </c>
      <c r="E808" s="221" t="s">
        <v>21</v>
      </c>
      <c r="F808" s="222" t="s">
        <v>644</v>
      </c>
      <c r="G808" s="219"/>
      <c r="H808" s="223" t="s">
        <v>21</v>
      </c>
      <c r="I808" s="224"/>
      <c r="J808" s="219"/>
      <c r="K808" s="219"/>
      <c r="L808" s="225"/>
      <c r="M808" s="226"/>
      <c r="N808" s="227"/>
      <c r="O808" s="227"/>
      <c r="P808" s="227"/>
      <c r="Q808" s="227"/>
      <c r="R808" s="227"/>
      <c r="S808" s="227"/>
      <c r="T808" s="228"/>
      <c r="AT808" s="229" t="s">
        <v>160</v>
      </c>
      <c r="AU808" s="229" t="s">
        <v>81</v>
      </c>
      <c r="AV808" s="12" t="s">
        <v>79</v>
      </c>
      <c r="AW808" s="12" t="s">
        <v>35</v>
      </c>
      <c r="AX808" s="12" t="s">
        <v>72</v>
      </c>
      <c r="AY808" s="229" t="s">
        <v>146</v>
      </c>
    </row>
    <row r="809" spans="2:65" s="13" customFormat="1" ht="13.5">
      <c r="B809" s="230"/>
      <c r="C809" s="231"/>
      <c r="D809" s="220" t="s">
        <v>160</v>
      </c>
      <c r="E809" s="232" t="s">
        <v>21</v>
      </c>
      <c r="F809" s="233" t="s">
        <v>1354</v>
      </c>
      <c r="G809" s="231"/>
      <c r="H809" s="234">
        <v>31.363</v>
      </c>
      <c r="I809" s="235"/>
      <c r="J809" s="231"/>
      <c r="K809" s="231"/>
      <c r="L809" s="236"/>
      <c r="M809" s="237"/>
      <c r="N809" s="238"/>
      <c r="O809" s="238"/>
      <c r="P809" s="238"/>
      <c r="Q809" s="238"/>
      <c r="R809" s="238"/>
      <c r="S809" s="238"/>
      <c r="T809" s="239"/>
      <c r="AT809" s="240" t="s">
        <v>160</v>
      </c>
      <c r="AU809" s="240" t="s">
        <v>81</v>
      </c>
      <c r="AV809" s="13" t="s">
        <v>81</v>
      </c>
      <c r="AW809" s="13" t="s">
        <v>35</v>
      </c>
      <c r="AX809" s="13" t="s">
        <v>72</v>
      </c>
      <c r="AY809" s="240" t="s">
        <v>146</v>
      </c>
    </row>
    <row r="810" spans="2:65" s="14" customFormat="1" ht="13.5">
      <c r="B810" s="241"/>
      <c r="C810" s="242"/>
      <c r="D810" s="215" t="s">
        <v>160</v>
      </c>
      <c r="E810" s="243" t="s">
        <v>21</v>
      </c>
      <c r="F810" s="244" t="s">
        <v>171</v>
      </c>
      <c r="G810" s="242"/>
      <c r="H810" s="245">
        <v>31.363</v>
      </c>
      <c r="I810" s="246"/>
      <c r="J810" s="242"/>
      <c r="K810" s="242"/>
      <c r="L810" s="247"/>
      <c r="M810" s="248"/>
      <c r="N810" s="249"/>
      <c r="O810" s="249"/>
      <c r="P810" s="249"/>
      <c r="Q810" s="249"/>
      <c r="R810" s="249"/>
      <c r="S810" s="249"/>
      <c r="T810" s="250"/>
      <c r="AT810" s="251" t="s">
        <v>160</v>
      </c>
      <c r="AU810" s="251" t="s">
        <v>81</v>
      </c>
      <c r="AV810" s="14" t="s">
        <v>153</v>
      </c>
      <c r="AW810" s="14" t="s">
        <v>35</v>
      </c>
      <c r="AX810" s="14" t="s">
        <v>79</v>
      </c>
      <c r="AY810" s="251" t="s">
        <v>146</v>
      </c>
    </row>
    <row r="811" spans="2:65" s="1" customFormat="1" ht="22.5" customHeight="1">
      <c r="B811" s="42"/>
      <c r="C811" s="203" t="s">
        <v>1355</v>
      </c>
      <c r="D811" s="203" t="s">
        <v>149</v>
      </c>
      <c r="E811" s="204" t="s">
        <v>1356</v>
      </c>
      <c r="F811" s="205" t="s">
        <v>1357</v>
      </c>
      <c r="G811" s="206" t="s">
        <v>307</v>
      </c>
      <c r="H811" s="207">
        <v>163.16999999999999</v>
      </c>
      <c r="I811" s="208"/>
      <c r="J811" s="209">
        <f>ROUND(I811*H811,2)</f>
        <v>0</v>
      </c>
      <c r="K811" s="205" t="s">
        <v>308</v>
      </c>
      <c r="L811" s="62"/>
      <c r="M811" s="210" t="s">
        <v>21</v>
      </c>
      <c r="N811" s="211" t="s">
        <v>43</v>
      </c>
      <c r="O811" s="43"/>
      <c r="P811" s="212">
        <f>O811*H811</f>
        <v>0</v>
      </c>
      <c r="Q811" s="212">
        <v>0</v>
      </c>
      <c r="R811" s="212">
        <f>Q811*H811</f>
        <v>0</v>
      </c>
      <c r="S811" s="212">
        <v>0</v>
      </c>
      <c r="T811" s="213">
        <f>S811*H811</f>
        <v>0</v>
      </c>
      <c r="AR811" s="25" t="s">
        <v>226</v>
      </c>
      <c r="AT811" s="25" t="s">
        <v>149</v>
      </c>
      <c r="AU811" s="25" t="s">
        <v>81</v>
      </c>
      <c r="AY811" s="25" t="s">
        <v>146</v>
      </c>
      <c r="BE811" s="214">
        <f>IF(N811="základní",J811,0)</f>
        <v>0</v>
      </c>
      <c r="BF811" s="214">
        <f>IF(N811="snížená",J811,0)</f>
        <v>0</v>
      </c>
      <c r="BG811" s="214">
        <f>IF(N811="zákl. přenesená",J811,0)</f>
        <v>0</v>
      </c>
      <c r="BH811" s="214">
        <f>IF(N811="sníž. přenesená",J811,0)</f>
        <v>0</v>
      </c>
      <c r="BI811" s="214">
        <f>IF(N811="nulová",J811,0)</f>
        <v>0</v>
      </c>
      <c r="BJ811" s="25" t="s">
        <v>79</v>
      </c>
      <c r="BK811" s="214">
        <f>ROUND(I811*H811,2)</f>
        <v>0</v>
      </c>
      <c r="BL811" s="25" t="s">
        <v>226</v>
      </c>
      <c r="BM811" s="25" t="s">
        <v>1358</v>
      </c>
    </row>
    <row r="812" spans="2:65" s="12" customFormat="1" ht="13.5">
      <c r="B812" s="218"/>
      <c r="C812" s="219"/>
      <c r="D812" s="220" t="s">
        <v>160</v>
      </c>
      <c r="E812" s="221" t="s">
        <v>21</v>
      </c>
      <c r="F812" s="222" t="s">
        <v>644</v>
      </c>
      <c r="G812" s="219"/>
      <c r="H812" s="223" t="s">
        <v>21</v>
      </c>
      <c r="I812" s="224"/>
      <c r="J812" s="219"/>
      <c r="K812" s="219"/>
      <c r="L812" s="225"/>
      <c r="M812" s="226"/>
      <c r="N812" s="227"/>
      <c r="O812" s="227"/>
      <c r="P812" s="227"/>
      <c r="Q812" s="227"/>
      <c r="R812" s="227"/>
      <c r="S812" s="227"/>
      <c r="T812" s="228"/>
      <c r="AT812" s="229" t="s">
        <v>160</v>
      </c>
      <c r="AU812" s="229" t="s">
        <v>81</v>
      </c>
      <c r="AV812" s="12" t="s">
        <v>79</v>
      </c>
      <c r="AW812" s="12" t="s">
        <v>35</v>
      </c>
      <c r="AX812" s="12" t="s">
        <v>72</v>
      </c>
      <c r="AY812" s="229" t="s">
        <v>146</v>
      </c>
    </row>
    <row r="813" spans="2:65" s="13" customFormat="1" ht="13.5">
      <c r="B813" s="230"/>
      <c r="C813" s="231"/>
      <c r="D813" s="220" t="s">
        <v>160</v>
      </c>
      <c r="E813" s="232" t="s">
        <v>21</v>
      </c>
      <c r="F813" s="233" t="s">
        <v>1259</v>
      </c>
      <c r="G813" s="231"/>
      <c r="H813" s="234">
        <v>6.66</v>
      </c>
      <c r="I813" s="235"/>
      <c r="J813" s="231"/>
      <c r="K813" s="231"/>
      <c r="L813" s="236"/>
      <c r="M813" s="237"/>
      <c r="N813" s="238"/>
      <c r="O813" s="238"/>
      <c r="P813" s="238"/>
      <c r="Q813" s="238"/>
      <c r="R813" s="238"/>
      <c r="S813" s="238"/>
      <c r="T813" s="239"/>
      <c r="AT813" s="240" t="s">
        <v>160</v>
      </c>
      <c r="AU813" s="240" t="s">
        <v>81</v>
      </c>
      <c r="AV813" s="13" t="s">
        <v>81</v>
      </c>
      <c r="AW813" s="13" t="s">
        <v>35</v>
      </c>
      <c r="AX813" s="13" t="s">
        <v>72</v>
      </c>
      <c r="AY813" s="240" t="s">
        <v>146</v>
      </c>
    </row>
    <row r="814" spans="2:65" s="13" customFormat="1" ht="13.5">
      <c r="B814" s="230"/>
      <c r="C814" s="231"/>
      <c r="D814" s="220" t="s">
        <v>160</v>
      </c>
      <c r="E814" s="232" t="s">
        <v>21</v>
      </c>
      <c r="F814" s="233" t="s">
        <v>1359</v>
      </c>
      <c r="G814" s="231"/>
      <c r="H814" s="234">
        <v>156.51</v>
      </c>
      <c r="I814" s="235"/>
      <c r="J814" s="231"/>
      <c r="K814" s="231"/>
      <c r="L814" s="236"/>
      <c r="M814" s="237"/>
      <c r="N814" s="238"/>
      <c r="O814" s="238"/>
      <c r="P814" s="238"/>
      <c r="Q814" s="238"/>
      <c r="R814" s="238"/>
      <c r="S814" s="238"/>
      <c r="T814" s="239"/>
      <c r="AT814" s="240" t="s">
        <v>160</v>
      </c>
      <c r="AU814" s="240" t="s">
        <v>81</v>
      </c>
      <c r="AV814" s="13" t="s">
        <v>81</v>
      </c>
      <c r="AW814" s="13" t="s">
        <v>35</v>
      </c>
      <c r="AX814" s="13" t="s">
        <v>72</v>
      </c>
      <c r="AY814" s="240" t="s">
        <v>146</v>
      </c>
    </row>
    <row r="815" spans="2:65" s="14" customFormat="1" ht="13.5">
      <c r="B815" s="241"/>
      <c r="C815" s="242"/>
      <c r="D815" s="215" t="s">
        <v>160</v>
      </c>
      <c r="E815" s="243" t="s">
        <v>21</v>
      </c>
      <c r="F815" s="244" t="s">
        <v>171</v>
      </c>
      <c r="G815" s="242"/>
      <c r="H815" s="245">
        <v>163.16999999999999</v>
      </c>
      <c r="I815" s="246"/>
      <c r="J815" s="242"/>
      <c r="K815" s="242"/>
      <c r="L815" s="247"/>
      <c r="M815" s="248"/>
      <c r="N815" s="249"/>
      <c r="O815" s="249"/>
      <c r="P815" s="249"/>
      <c r="Q815" s="249"/>
      <c r="R815" s="249"/>
      <c r="S815" s="249"/>
      <c r="T815" s="250"/>
      <c r="AT815" s="251" t="s">
        <v>160</v>
      </c>
      <c r="AU815" s="251" t="s">
        <v>81</v>
      </c>
      <c r="AV815" s="14" t="s">
        <v>153</v>
      </c>
      <c r="AW815" s="14" t="s">
        <v>35</v>
      </c>
      <c r="AX815" s="14" t="s">
        <v>79</v>
      </c>
      <c r="AY815" s="251" t="s">
        <v>146</v>
      </c>
    </row>
    <row r="816" spans="2:65" s="1" customFormat="1" ht="22.5" customHeight="1">
      <c r="B816" s="42"/>
      <c r="C816" s="259" t="s">
        <v>1360</v>
      </c>
      <c r="D816" s="259" t="s">
        <v>365</v>
      </c>
      <c r="E816" s="260" t="s">
        <v>1361</v>
      </c>
      <c r="F816" s="261" t="s">
        <v>1362</v>
      </c>
      <c r="G816" s="262" t="s">
        <v>329</v>
      </c>
      <c r="H816" s="263">
        <v>5.3849999999999998</v>
      </c>
      <c r="I816" s="264"/>
      <c r="J816" s="265">
        <f>ROUND(I816*H816,2)</f>
        <v>0</v>
      </c>
      <c r="K816" s="261" t="s">
        <v>308</v>
      </c>
      <c r="L816" s="266"/>
      <c r="M816" s="267" t="s">
        <v>21</v>
      </c>
      <c r="N816" s="268" t="s">
        <v>43</v>
      </c>
      <c r="O816" s="43"/>
      <c r="P816" s="212">
        <f>O816*H816</f>
        <v>0</v>
      </c>
      <c r="Q816" s="212">
        <v>0.55000000000000004</v>
      </c>
      <c r="R816" s="212">
        <f>Q816*H816</f>
        <v>2.9617500000000003</v>
      </c>
      <c r="S816" s="212">
        <v>0</v>
      </c>
      <c r="T816" s="213">
        <f>S816*H816</f>
        <v>0</v>
      </c>
      <c r="AR816" s="25" t="s">
        <v>438</v>
      </c>
      <c r="AT816" s="25" t="s">
        <v>365</v>
      </c>
      <c r="AU816" s="25" t="s">
        <v>81</v>
      </c>
      <c r="AY816" s="25" t="s">
        <v>146</v>
      </c>
      <c r="BE816" s="214">
        <f>IF(N816="základní",J816,0)</f>
        <v>0</v>
      </c>
      <c r="BF816" s="214">
        <f>IF(N816="snížená",J816,0)</f>
        <v>0</v>
      </c>
      <c r="BG816" s="214">
        <f>IF(N816="zákl. přenesená",J816,0)</f>
        <v>0</v>
      </c>
      <c r="BH816" s="214">
        <f>IF(N816="sníž. přenesená",J816,0)</f>
        <v>0</v>
      </c>
      <c r="BI816" s="214">
        <f>IF(N816="nulová",J816,0)</f>
        <v>0</v>
      </c>
      <c r="BJ816" s="25" t="s">
        <v>79</v>
      </c>
      <c r="BK816" s="214">
        <f>ROUND(I816*H816,2)</f>
        <v>0</v>
      </c>
      <c r="BL816" s="25" t="s">
        <v>226</v>
      </c>
      <c r="BM816" s="25" t="s">
        <v>1363</v>
      </c>
    </row>
    <row r="817" spans="2:65" s="13" customFormat="1" ht="13.5">
      <c r="B817" s="230"/>
      <c r="C817" s="231"/>
      <c r="D817" s="215" t="s">
        <v>160</v>
      </c>
      <c r="E817" s="231"/>
      <c r="F817" s="257" t="s">
        <v>1364</v>
      </c>
      <c r="G817" s="231"/>
      <c r="H817" s="258">
        <v>5.3849999999999998</v>
      </c>
      <c r="I817" s="235"/>
      <c r="J817" s="231"/>
      <c r="K817" s="231"/>
      <c r="L817" s="236"/>
      <c r="M817" s="237"/>
      <c r="N817" s="238"/>
      <c r="O817" s="238"/>
      <c r="P817" s="238"/>
      <c r="Q817" s="238"/>
      <c r="R817" s="238"/>
      <c r="S817" s="238"/>
      <c r="T817" s="239"/>
      <c r="AT817" s="240" t="s">
        <v>160</v>
      </c>
      <c r="AU817" s="240" t="s">
        <v>81</v>
      </c>
      <c r="AV817" s="13" t="s">
        <v>81</v>
      </c>
      <c r="AW817" s="13" t="s">
        <v>6</v>
      </c>
      <c r="AX817" s="13" t="s">
        <v>79</v>
      </c>
      <c r="AY817" s="240" t="s">
        <v>146</v>
      </c>
    </row>
    <row r="818" spans="2:65" s="1" customFormat="1" ht="22.5" customHeight="1">
      <c r="B818" s="42"/>
      <c r="C818" s="203" t="s">
        <v>1365</v>
      </c>
      <c r="D818" s="203" t="s">
        <v>149</v>
      </c>
      <c r="E818" s="204" t="s">
        <v>1366</v>
      </c>
      <c r="F818" s="205" t="s">
        <v>1367</v>
      </c>
      <c r="G818" s="206" t="s">
        <v>307</v>
      </c>
      <c r="H818" s="207">
        <v>156.51</v>
      </c>
      <c r="I818" s="208"/>
      <c r="J818" s="209">
        <f>ROUND(I818*H818,2)</f>
        <v>0</v>
      </c>
      <c r="K818" s="205" t="s">
        <v>308</v>
      </c>
      <c r="L818" s="62"/>
      <c r="M818" s="210" t="s">
        <v>21</v>
      </c>
      <c r="N818" s="211" t="s">
        <v>43</v>
      </c>
      <c r="O818" s="43"/>
      <c r="P818" s="212">
        <f>O818*H818</f>
        <v>0</v>
      </c>
      <c r="Q818" s="212">
        <v>0</v>
      </c>
      <c r="R818" s="212">
        <f>Q818*H818</f>
        <v>0</v>
      </c>
      <c r="S818" s="212">
        <v>1.4999999999999999E-2</v>
      </c>
      <c r="T818" s="213">
        <f>S818*H818</f>
        <v>2.3476499999999998</v>
      </c>
      <c r="AR818" s="25" t="s">
        <v>226</v>
      </c>
      <c r="AT818" s="25" t="s">
        <v>149</v>
      </c>
      <c r="AU818" s="25" t="s">
        <v>81</v>
      </c>
      <c r="AY818" s="25" t="s">
        <v>146</v>
      </c>
      <c r="BE818" s="214">
        <f>IF(N818="základní",J818,0)</f>
        <v>0</v>
      </c>
      <c r="BF818" s="214">
        <f>IF(N818="snížená",J818,0)</f>
        <v>0</v>
      </c>
      <c r="BG818" s="214">
        <f>IF(N818="zákl. přenesená",J818,0)</f>
        <v>0</v>
      </c>
      <c r="BH818" s="214">
        <f>IF(N818="sníž. přenesená",J818,0)</f>
        <v>0</v>
      </c>
      <c r="BI818" s="214">
        <f>IF(N818="nulová",J818,0)</f>
        <v>0</v>
      </c>
      <c r="BJ818" s="25" t="s">
        <v>79</v>
      </c>
      <c r="BK818" s="214">
        <f>ROUND(I818*H818,2)</f>
        <v>0</v>
      </c>
      <c r="BL818" s="25" t="s">
        <v>226</v>
      </c>
      <c r="BM818" s="25" t="s">
        <v>1368</v>
      </c>
    </row>
    <row r="819" spans="2:65" s="1" customFormat="1" ht="22.5" customHeight="1">
      <c r="B819" s="42"/>
      <c r="C819" s="203" t="s">
        <v>1369</v>
      </c>
      <c r="D819" s="203" t="s">
        <v>149</v>
      </c>
      <c r="E819" s="204" t="s">
        <v>1370</v>
      </c>
      <c r="F819" s="205" t="s">
        <v>1371</v>
      </c>
      <c r="G819" s="206" t="s">
        <v>307</v>
      </c>
      <c r="H819" s="207">
        <v>6.6</v>
      </c>
      <c r="I819" s="208"/>
      <c r="J819" s="209">
        <f>ROUND(I819*H819,2)</f>
        <v>0</v>
      </c>
      <c r="K819" s="205" t="s">
        <v>308</v>
      </c>
      <c r="L819" s="62"/>
      <c r="M819" s="210" t="s">
        <v>21</v>
      </c>
      <c r="N819" s="211" t="s">
        <v>43</v>
      </c>
      <c r="O819" s="43"/>
      <c r="P819" s="212">
        <f>O819*H819</f>
        <v>0</v>
      </c>
      <c r="Q819" s="212">
        <v>0</v>
      </c>
      <c r="R819" s="212">
        <f>Q819*H819</f>
        <v>0</v>
      </c>
      <c r="S819" s="212">
        <v>0</v>
      </c>
      <c r="T819" s="213">
        <f>S819*H819</f>
        <v>0</v>
      </c>
      <c r="AR819" s="25" t="s">
        <v>226</v>
      </c>
      <c r="AT819" s="25" t="s">
        <v>149</v>
      </c>
      <c r="AU819" s="25" t="s">
        <v>81</v>
      </c>
      <c r="AY819" s="25" t="s">
        <v>146</v>
      </c>
      <c r="BE819" s="214">
        <f>IF(N819="základní",J819,0)</f>
        <v>0</v>
      </c>
      <c r="BF819" s="214">
        <f>IF(N819="snížená",J819,0)</f>
        <v>0</v>
      </c>
      <c r="BG819" s="214">
        <f>IF(N819="zákl. přenesená",J819,0)</f>
        <v>0</v>
      </c>
      <c r="BH819" s="214">
        <f>IF(N819="sníž. přenesená",J819,0)</f>
        <v>0</v>
      </c>
      <c r="BI819" s="214">
        <f>IF(N819="nulová",J819,0)</f>
        <v>0</v>
      </c>
      <c r="BJ819" s="25" t="s">
        <v>79</v>
      </c>
      <c r="BK819" s="214">
        <f>ROUND(I819*H819,2)</f>
        <v>0</v>
      </c>
      <c r="BL819" s="25" t="s">
        <v>226</v>
      </c>
      <c r="BM819" s="25" t="s">
        <v>1372</v>
      </c>
    </row>
    <row r="820" spans="2:65" s="12" customFormat="1" ht="13.5">
      <c r="B820" s="218"/>
      <c r="C820" s="219"/>
      <c r="D820" s="220" t="s">
        <v>160</v>
      </c>
      <c r="E820" s="221" t="s">
        <v>21</v>
      </c>
      <c r="F820" s="222" t="s">
        <v>644</v>
      </c>
      <c r="G820" s="219"/>
      <c r="H820" s="223" t="s">
        <v>21</v>
      </c>
      <c r="I820" s="224"/>
      <c r="J820" s="219"/>
      <c r="K820" s="219"/>
      <c r="L820" s="225"/>
      <c r="M820" s="226"/>
      <c r="N820" s="227"/>
      <c r="O820" s="227"/>
      <c r="P820" s="227"/>
      <c r="Q820" s="227"/>
      <c r="R820" s="227"/>
      <c r="S820" s="227"/>
      <c r="T820" s="228"/>
      <c r="AT820" s="229" t="s">
        <v>160</v>
      </c>
      <c r="AU820" s="229" t="s">
        <v>81</v>
      </c>
      <c r="AV820" s="12" t="s">
        <v>79</v>
      </c>
      <c r="AW820" s="12" t="s">
        <v>35</v>
      </c>
      <c r="AX820" s="12" t="s">
        <v>72</v>
      </c>
      <c r="AY820" s="229" t="s">
        <v>146</v>
      </c>
    </row>
    <row r="821" spans="2:65" s="13" customFormat="1" ht="13.5">
      <c r="B821" s="230"/>
      <c r="C821" s="231"/>
      <c r="D821" s="220" t="s">
        <v>160</v>
      </c>
      <c r="E821" s="232" t="s">
        <v>21</v>
      </c>
      <c r="F821" s="233" t="s">
        <v>1373</v>
      </c>
      <c r="G821" s="231"/>
      <c r="H821" s="234">
        <v>6.6</v>
      </c>
      <c r="I821" s="235"/>
      <c r="J821" s="231"/>
      <c r="K821" s="231"/>
      <c r="L821" s="236"/>
      <c r="M821" s="237"/>
      <c r="N821" s="238"/>
      <c r="O821" s="238"/>
      <c r="P821" s="238"/>
      <c r="Q821" s="238"/>
      <c r="R821" s="238"/>
      <c r="S821" s="238"/>
      <c r="T821" s="239"/>
      <c r="AT821" s="240" t="s">
        <v>160</v>
      </c>
      <c r="AU821" s="240" t="s">
        <v>81</v>
      </c>
      <c r="AV821" s="13" t="s">
        <v>81</v>
      </c>
      <c r="AW821" s="13" t="s">
        <v>35</v>
      </c>
      <c r="AX821" s="13" t="s">
        <v>72</v>
      </c>
      <c r="AY821" s="240" t="s">
        <v>146</v>
      </c>
    </row>
    <row r="822" spans="2:65" s="14" customFormat="1" ht="13.5">
      <c r="B822" s="241"/>
      <c r="C822" s="242"/>
      <c r="D822" s="215" t="s">
        <v>160</v>
      </c>
      <c r="E822" s="243" t="s">
        <v>21</v>
      </c>
      <c r="F822" s="244" t="s">
        <v>171</v>
      </c>
      <c r="G822" s="242"/>
      <c r="H822" s="245">
        <v>6.6</v>
      </c>
      <c r="I822" s="246"/>
      <c r="J822" s="242"/>
      <c r="K822" s="242"/>
      <c r="L822" s="247"/>
      <c r="M822" s="248"/>
      <c r="N822" s="249"/>
      <c r="O822" s="249"/>
      <c r="P822" s="249"/>
      <c r="Q822" s="249"/>
      <c r="R822" s="249"/>
      <c r="S822" s="249"/>
      <c r="T822" s="250"/>
      <c r="AT822" s="251" t="s">
        <v>160</v>
      </c>
      <c r="AU822" s="251" t="s">
        <v>81</v>
      </c>
      <c r="AV822" s="14" t="s">
        <v>153</v>
      </c>
      <c r="AW822" s="14" t="s">
        <v>35</v>
      </c>
      <c r="AX822" s="14" t="s">
        <v>79</v>
      </c>
      <c r="AY822" s="251" t="s">
        <v>146</v>
      </c>
    </row>
    <row r="823" spans="2:65" s="1" customFormat="1" ht="22.5" customHeight="1">
      <c r="B823" s="42"/>
      <c r="C823" s="259" t="s">
        <v>1374</v>
      </c>
      <c r="D823" s="259" t="s">
        <v>365</v>
      </c>
      <c r="E823" s="260" t="s">
        <v>1375</v>
      </c>
      <c r="F823" s="261" t="s">
        <v>1376</v>
      </c>
      <c r="G823" s="262" t="s">
        <v>329</v>
      </c>
      <c r="H823" s="263">
        <v>7.5999999999999998E-2</v>
      </c>
      <c r="I823" s="264"/>
      <c r="J823" s="265">
        <f>ROUND(I823*H823,2)</f>
        <v>0</v>
      </c>
      <c r="K823" s="261" t="s">
        <v>308</v>
      </c>
      <c r="L823" s="266"/>
      <c r="M823" s="267" t="s">
        <v>21</v>
      </c>
      <c r="N823" s="268" t="s">
        <v>43</v>
      </c>
      <c r="O823" s="43"/>
      <c r="P823" s="212">
        <f>O823*H823</f>
        <v>0</v>
      </c>
      <c r="Q823" s="212">
        <v>0.55000000000000004</v>
      </c>
      <c r="R823" s="212">
        <f>Q823*H823</f>
        <v>4.1800000000000004E-2</v>
      </c>
      <c r="S823" s="212">
        <v>0</v>
      </c>
      <c r="T823" s="213">
        <f>S823*H823</f>
        <v>0</v>
      </c>
      <c r="AR823" s="25" t="s">
        <v>438</v>
      </c>
      <c r="AT823" s="25" t="s">
        <v>365</v>
      </c>
      <c r="AU823" s="25" t="s">
        <v>81</v>
      </c>
      <c r="AY823" s="25" t="s">
        <v>146</v>
      </c>
      <c r="BE823" s="214">
        <f>IF(N823="základní",J823,0)</f>
        <v>0</v>
      </c>
      <c r="BF823" s="214">
        <f>IF(N823="snížená",J823,0)</f>
        <v>0</v>
      </c>
      <c r="BG823" s="214">
        <f>IF(N823="zákl. přenesená",J823,0)</f>
        <v>0</v>
      </c>
      <c r="BH823" s="214">
        <f>IF(N823="sníž. přenesená",J823,0)</f>
        <v>0</v>
      </c>
      <c r="BI823" s="214">
        <f>IF(N823="nulová",J823,0)</f>
        <v>0</v>
      </c>
      <c r="BJ823" s="25" t="s">
        <v>79</v>
      </c>
      <c r="BK823" s="214">
        <f>ROUND(I823*H823,2)</f>
        <v>0</v>
      </c>
      <c r="BL823" s="25" t="s">
        <v>226</v>
      </c>
      <c r="BM823" s="25" t="s">
        <v>1377</v>
      </c>
    </row>
    <row r="824" spans="2:65" s="13" customFormat="1" ht="13.5">
      <c r="B824" s="230"/>
      <c r="C824" s="231"/>
      <c r="D824" s="215" t="s">
        <v>160</v>
      </c>
      <c r="E824" s="231"/>
      <c r="F824" s="257" t="s">
        <v>1378</v>
      </c>
      <c r="G824" s="231"/>
      <c r="H824" s="258">
        <v>7.5999999999999998E-2</v>
      </c>
      <c r="I824" s="235"/>
      <c r="J824" s="231"/>
      <c r="K824" s="231"/>
      <c r="L824" s="236"/>
      <c r="M824" s="237"/>
      <c r="N824" s="238"/>
      <c r="O824" s="238"/>
      <c r="P824" s="238"/>
      <c r="Q824" s="238"/>
      <c r="R824" s="238"/>
      <c r="S824" s="238"/>
      <c r="T824" s="239"/>
      <c r="AT824" s="240" t="s">
        <v>160</v>
      </c>
      <c r="AU824" s="240" t="s">
        <v>81</v>
      </c>
      <c r="AV824" s="13" t="s">
        <v>81</v>
      </c>
      <c r="AW824" s="13" t="s">
        <v>6</v>
      </c>
      <c r="AX824" s="13" t="s">
        <v>79</v>
      </c>
      <c r="AY824" s="240" t="s">
        <v>146</v>
      </c>
    </row>
    <row r="825" spans="2:65" s="1" customFormat="1" ht="22.5" customHeight="1">
      <c r="B825" s="42"/>
      <c r="C825" s="203" t="s">
        <v>1379</v>
      </c>
      <c r="D825" s="203" t="s">
        <v>149</v>
      </c>
      <c r="E825" s="204" t="s">
        <v>1380</v>
      </c>
      <c r="F825" s="205" t="s">
        <v>1381</v>
      </c>
      <c r="G825" s="206" t="s">
        <v>329</v>
      </c>
      <c r="H825" s="207">
        <v>10.961</v>
      </c>
      <c r="I825" s="208"/>
      <c r="J825" s="209">
        <f>ROUND(I825*H825,2)</f>
        <v>0</v>
      </c>
      <c r="K825" s="205" t="s">
        <v>308</v>
      </c>
      <c r="L825" s="62"/>
      <c r="M825" s="210" t="s">
        <v>21</v>
      </c>
      <c r="N825" s="211" t="s">
        <v>43</v>
      </c>
      <c r="O825" s="43"/>
      <c r="P825" s="212">
        <f>O825*H825</f>
        <v>0</v>
      </c>
      <c r="Q825" s="212">
        <v>2.3369999999999998E-2</v>
      </c>
      <c r="R825" s="212">
        <f>Q825*H825</f>
        <v>0.25615856999999997</v>
      </c>
      <c r="S825" s="212">
        <v>0</v>
      </c>
      <c r="T825" s="213">
        <f>S825*H825</f>
        <v>0</v>
      </c>
      <c r="AR825" s="25" t="s">
        <v>226</v>
      </c>
      <c r="AT825" s="25" t="s">
        <v>149</v>
      </c>
      <c r="AU825" s="25" t="s">
        <v>81</v>
      </c>
      <c r="AY825" s="25" t="s">
        <v>146</v>
      </c>
      <c r="BE825" s="214">
        <f>IF(N825="základní",J825,0)</f>
        <v>0</v>
      </c>
      <c r="BF825" s="214">
        <f>IF(N825="snížená",J825,0)</f>
        <v>0</v>
      </c>
      <c r="BG825" s="214">
        <f>IF(N825="zákl. přenesená",J825,0)</f>
        <v>0</v>
      </c>
      <c r="BH825" s="214">
        <f>IF(N825="sníž. přenesená",J825,0)</f>
        <v>0</v>
      </c>
      <c r="BI825" s="214">
        <f>IF(N825="nulová",J825,0)</f>
        <v>0</v>
      </c>
      <c r="BJ825" s="25" t="s">
        <v>79</v>
      </c>
      <c r="BK825" s="214">
        <f>ROUND(I825*H825,2)</f>
        <v>0</v>
      </c>
      <c r="BL825" s="25" t="s">
        <v>226</v>
      </c>
      <c r="BM825" s="25" t="s">
        <v>1382</v>
      </c>
    </row>
    <row r="826" spans="2:65" s="1" customFormat="1" ht="31.5" customHeight="1">
      <c r="B826" s="42"/>
      <c r="C826" s="203" t="s">
        <v>1383</v>
      </c>
      <c r="D826" s="203" t="s">
        <v>149</v>
      </c>
      <c r="E826" s="204" t="s">
        <v>1384</v>
      </c>
      <c r="F826" s="205" t="s">
        <v>1385</v>
      </c>
      <c r="G826" s="206" t="s">
        <v>307</v>
      </c>
      <c r="H826" s="207">
        <v>117.4</v>
      </c>
      <c r="I826" s="208"/>
      <c r="J826" s="209">
        <f>ROUND(I826*H826,2)</f>
        <v>0</v>
      </c>
      <c r="K826" s="205" t="s">
        <v>308</v>
      </c>
      <c r="L826" s="62"/>
      <c r="M826" s="210" t="s">
        <v>21</v>
      </c>
      <c r="N826" s="211" t="s">
        <v>43</v>
      </c>
      <c r="O826" s="43"/>
      <c r="P826" s="212">
        <f>O826*H826</f>
        <v>0</v>
      </c>
      <c r="Q826" s="212">
        <v>3.0720000000000001E-2</v>
      </c>
      <c r="R826" s="212">
        <f>Q826*H826</f>
        <v>3.6065280000000004</v>
      </c>
      <c r="S826" s="212">
        <v>0</v>
      </c>
      <c r="T826" s="213">
        <f>S826*H826</f>
        <v>0</v>
      </c>
      <c r="AR826" s="25" t="s">
        <v>226</v>
      </c>
      <c r="AT826" s="25" t="s">
        <v>149</v>
      </c>
      <c r="AU826" s="25" t="s">
        <v>81</v>
      </c>
      <c r="AY826" s="25" t="s">
        <v>146</v>
      </c>
      <c r="BE826" s="214">
        <f>IF(N826="základní",J826,0)</f>
        <v>0</v>
      </c>
      <c r="BF826" s="214">
        <f>IF(N826="snížená",J826,0)</f>
        <v>0</v>
      </c>
      <c r="BG826" s="214">
        <f>IF(N826="zákl. přenesená",J826,0)</f>
        <v>0</v>
      </c>
      <c r="BH826" s="214">
        <f>IF(N826="sníž. přenesená",J826,0)</f>
        <v>0</v>
      </c>
      <c r="BI826" s="214">
        <f>IF(N826="nulová",J826,0)</f>
        <v>0</v>
      </c>
      <c r="BJ826" s="25" t="s">
        <v>79</v>
      </c>
      <c r="BK826" s="214">
        <f>ROUND(I826*H826,2)</f>
        <v>0</v>
      </c>
      <c r="BL826" s="25" t="s">
        <v>226</v>
      </c>
      <c r="BM826" s="25" t="s">
        <v>1386</v>
      </c>
    </row>
    <row r="827" spans="2:65" s="12" customFormat="1" ht="13.5">
      <c r="B827" s="218"/>
      <c r="C827" s="219"/>
      <c r="D827" s="220" t="s">
        <v>160</v>
      </c>
      <c r="E827" s="221" t="s">
        <v>21</v>
      </c>
      <c r="F827" s="222" t="s">
        <v>644</v>
      </c>
      <c r="G827" s="219"/>
      <c r="H827" s="223" t="s">
        <v>21</v>
      </c>
      <c r="I827" s="224"/>
      <c r="J827" s="219"/>
      <c r="K827" s="219"/>
      <c r="L827" s="225"/>
      <c r="M827" s="226"/>
      <c r="N827" s="227"/>
      <c r="O827" s="227"/>
      <c r="P827" s="227"/>
      <c r="Q827" s="227"/>
      <c r="R827" s="227"/>
      <c r="S827" s="227"/>
      <c r="T827" s="228"/>
      <c r="AT827" s="229" t="s">
        <v>160</v>
      </c>
      <c r="AU827" s="229" t="s">
        <v>81</v>
      </c>
      <c r="AV827" s="12" t="s">
        <v>79</v>
      </c>
      <c r="AW827" s="12" t="s">
        <v>35</v>
      </c>
      <c r="AX827" s="12" t="s">
        <v>72</v>
      </c>
      <c r="AY827" s="229" t="s">
        <v>146</v>
      </c>
    </row>
    <row r="828" spans="2:65" s="13" customFormat="1" ht="13.5">
      <c r="B828" s="230"/>
      <c r="C828" s="231"/>
      <c r="D828" s="220" t="s">
        <v>160</v>
      </c>
      <c r="E828" s="232" t="s">
        <v>21</v>
      </c>
      <c r="F828" s="233" t="s">
        <v>1387</v>
      </c>
      <c r="G828" s="231"/>
      <c r="H828" s="234">
        <v>117.4</v>
      </c>
      <c r="I828" s="235"/>
      <c r="J828" s="231"/>
      <c r="K828" s="231"/>
      <c r="L828" s="236"/>
      <c r="M828" s="237"/>
      <c r="N828" s="238"/>
      <c r="O828" s="238"/>
      <c r="P828" s="238"/>
      <c r="Q828" s="238"/>
      <c r="R828" s="238"/>
      <c r="S828" s="238"/>
      <c r="T828" s="239"/>
      <c r="AT828" s="240" t="s">
        <v>160</v>
      </c>
      <c r="AU828" s="240" t="s">
        <v>81</v>
      </c>
      <c r="AV828" s="13" t="s">
        <v>81</v>
      </c>
      <c r="AW828" s="13" t="s">
        <v>35</v>
      </c>
      <c r="AX828" s="13" t="s">
        <v>72</v>
      </c>
      <c r="AY828" s="240" t="s">
        <v>146</v>
      </c>
    </row>
    <row r="829" spans="2:65" s="14" customFormat="1" ht="13.5">
      <c r="B829" s="241"/>
      <c r="C829" s="242"/>
      <c r="D829" s="215" t="s">
        <v>160</v>
      </c>
      <c r="E829" s="243" t="s">
        <v>21</v>
      </c>
      <c r="F829" s="244" t="s">
        <v>171</v>
      </c>
      <c r="G829" s="242"/>
      <c r="H829" s="245">
        <v>117.4</v>
      </c>
      <c r="I829" s="246"/>
      <c r="J829" s="242"/>
      <c r="K829" s="242"/>
      <c r="L829" s="247"/>
      <c r="M829" s="248"/>
      <c r="N829" s="249"/>
      <c r="O829" s="249"/>
      <c r="P829" s="249"/>
      <c r="Q829" s="249"/>
      <c r="R829" s="249"/>
      <c r="S829" s="249"/>
      <c r="T829" s="250"/>
      <c r="AT829" s="251" t="s">
        <v>160</v>
      </c>
      <c r="AU829" s="251" t="s">
        <v>81</v>
      </c>
      <c r="AV829" s="14" t="s">
        <v>153</v>
      </c>
      <c r="AW829" s="14" t="s">
        <v>35</v>
      </c>
      <c r="AX829" s="14" t="s">
        <v>79</v>
      </c>
      <c r="AY829" s="251" t="s">
        <v>146</v>
      </c>
    </row>
    <row r="830" spans="2:65" s="1" customFormat="1" ht="31.5" customHeight="1">
      <c r="B830" s="42"/>
      <c r="C830" s="203" t="s">
        <v>1388</v>
      </c>
      <c r="D830" s="203" t="s">
        <v>149</v>
      </c>
      <c r="E830" s="204" t="s">
        <v>1389</v>
      </c>
      <c r="F830" s="205" t="s">
        <v>1390</v>
      </c>
      <c r="G830" s="206" t="s">
        <v>307</v>
      </c>
      <c r="H830" s="207">
        <v>350.803</v>
      </c>
      <c r="I830" s="208"/>
      <c r="J830" s="209">
        <f>ROUND(I830*H830,2)</f>
        <v>0</v>
      </c>
      <c r="K830" s="205" t="s">
        <v>308</v>
      </c>
      <c r="L830" s="62"/>
      <c r="M830" s="210" t="s">
        <v>21</v>
      </c>
      <c r="N830" s="211" t="s">
        <v>43</v>
      </c>
      <c r="O830" s="43"/>
      <c r="P830" s="212">
        <f>O830*H830</f>
        <v>0</v>
      </c>
      <c r="Q830" s="212">
        <v>1.1310000000000001E-2</v>
      </c>
      <c r="R830" s="212">
        <f>Q830*H830</f>
        <v>3.9675819300000001</v>
      </c>
      <c r="S830" s="212">
        <v>0</v>
      </c>
      <c r="T830" s="213">
        <f>S830*H830</f>
        <v>0</v>
      </c>
      <c r="AR830" s="25" t="s">
        <v>226</v>
      </c>
      <c r="AT830" s="25" t="s">
        <v>149</v>
      </c>
      <c r="AU830" s="25" t="s">
        <v>81</v>
      </c>
      <c r="AY830" s="25" t="s">
        <v>146</v>
      </c>
      <c r="BE830" s="214">
        <f>IF(N830="základní",J830,0)</f>
        <v>0</v>
      </c>
      <c r="BF830" s="214">
        <f>IF(N830="snížená",J830,0)</f>
        <v>0</v>
      </c>
      <c r="BG830" s="214">
        <f>IF(N830="zákl. přenesená",J830,0)</f>
        <v>0</v>
      </c>
      <c r="BH830" s="214">
        <f>IF(N830="sníž. přenesená",J830,0)</f>
        <v>0</v>
      </c>
      <c r="BI830" s="214">
        <f>IF(N830="nulová",J830,0)</f>
        <v>0</v>
      </c>
      <c r="BJ830" s="25" t="s">
        <v>79</v>
      </c>
      <c r="BK830" s="214">
        <f>ROUND(I830*H830,2)</f>
        <v>0</v>
      </c>
      <c r="BL830" s="25" t="s">
        <v>226</v>
      </c>
      <c r="BM830" s="25" t="s">
        <v>1391</v>
      </c>
    </row>
    <row r="831" spans="2:65" s="12" customFormat="1" ht="13.5">
      <c r="B831" s="218"/>
      <c r="C831" s="219"/>
      <c r="D831" s="220" t="s">
        <v>160</v>
      </c>
      <c r="E831" s="221" t="s">
        <v>21</v>
      </c>
      <c r="F831" s="222" t="s">
        <v>644</v>
      </c>
      <c r="G831" s="219"/>
      <c r="H831" s="223" t="s">
        <v>21</v>
      </c>
      <c r="I831" s="224"/>
      <c r="J831" s="219"/>
      <c r="K831" s="219"/>
      <c r="L831" s="225"/>
      <c r="M831" s="226"/>
      <c r="N831" s="227"/>
      <c r="O831" s="227"/>
      <c r="P831" s="227"/>
      <c r="Q831" s="227"/>
      <c r="R831" s="227"/>
      <c r="S831" s="227"/>
      <c r="T831" s="228"/>
      <c r="AT831" s="229" t="s">
        <v>160</v>
      </c>
      <c r="AU831" s="229" t="s">
        <v>81</v>
      </c>
      <c r="AV831" s="12" t="s">
        <v>79</v>
      </c>
      <c r="AW831" s="12" t="s">
        <v>35</v>
      </c>
      <c r="AX831" s="12" t="s">
        <v>72</v>
      </c>
      <c r="AY831" s="229" t="s">
        <v>146</v>
      </c>
    </row>
    <row r="832" spans="2:65" s="13" customFormat="1" ht="13.5">
      <c r="B832" s="230"/>
      <c r="C832" s="231"/>
      <c r="D832" s="220" t="s">
        <v>160</v>
      </c>
      <c r="E832" s="232" t="s">
        <v>21</v>
      </c>
      <c r="F832" s="233" t="s">
        <v>777</v>
      </c>
      <c r="G832" s="231"/>
      <c r="H832" s="234">
        <v>57.302999999999997</v>
      </c>
      <c r="I832" s="235"/>
      <c r="J832" s="231"/>
      <c r="K832" s="231"/>
      <c r="L832" s="236"/>
      <c r="M832" s="237"/>
      <c r="N832" s="238"/>
      <c r="O832" s="238"/>
      <c r="P832" s="238"/>
      <c r="Q832" s="238"/>
      <c r="R832" s="238"/>
      <c r="S832" s="238"/>
      <c r="T832" s="239"/>
      <c r="AT832" s="240" t="s">
        <v>160</v>
      </c>
      <c r="AU832" s="240" t="s">
        <v>81</v>
      </c>
      <c r="AV832" s="13" t="s">
        <v>81</v>
      </c>
      <c r="AW832" s="13" t="s">
        <v>35</v>
      </c>
      <c r="AX832" s="13" t="s">
        <v>72</v>
      </c>
      <c r="AY832" s="240" t="s">
        <v>146</v>
      </c>
    </row>
    <row r="833" spans="2:65" s="13" customFormat="1" ht="13.5">
      <c r="B833" s="230"/>
      <c r="C833" s="231"/>
      <c r="D833" s="220" t="s">
        <v>160</v>
      </c>
      <c r="E833" s="232" t="s">
        <v>21</v>
      </c>
      <c r="F833" s="233" t="s">
        <v>1392</v>
      </c>
      <c r="G833" s="231"/>
      <c r="H833" s="234">
        <v>153.4</v>
      </c>
      <c r="I833" s="235"/>
      <c r="J833" s="231"/>
      <c r="K833" s="231"/>
      <c r="L833" s="236"/>
      <c r="M833" s="237"/>
      <c r="N833" s="238"/>
      <c r="O833" s="238"/>
      <c r="P833" s="238"/>
      <c r="Q833" s="238"/>
      <c r="R833" s="238"/>
      <c r="S833" s="238"/>
      <c r="T833" s="239"/>
      <c r="AT833" s="240" t="s">
        <v>160</v>
      </c>
      <c r="AU833" s="240" t="s">
        <v>81</v>
      </c>
      <c r="AV833" s="13" t="s">
        <v>81</v>
      </c>
      <c r="AW833" s="13" t="s">
        <v>35</v>
      </c>
      <c r="AX833" s="13" t="s">
        <v>72</v>
      </c>
      <c r="AY833" s="240" t="s">
        <v>146</v>
      </c>
    </row>
    <row r="834" spans="2:65" s="13" customFormat="1" ht="13.5">
      <c r="B834" s="230"/>
      <c r="C834" s="231"/>
      <c r="D834" s="220" t="s">
        <v>160</v>
      </c>
      <c r="E834" s="232" t="s">
        <v>21</v>
      </c>
      <c r="F834" s="233" t="s">
        <v>1393</v>
      </c>
      <c r="G834" s="231"/>
      <c r="H834" s="234">
        <v>140.1</v>
      </c>
      <c r="I834" s="235"/>
      <c r="J834" s="231"/>
      <c r="K834" s="231"/>
      <c r="L834" s="236"/>
      <c r="M834" s="237"/>
      <c r="N834" s="238"/>
      <c r="O834" s="238"/>
      <c r="P834" s="238"/>
      <c r="Q834" s="238"/>
      <c r="R834" s="238"/>
      <c r="S834" s="238"/>
      <c r="T834" s="239"/>
      <c r="AT834" s="240" t="s">
        <v>160</v>
      </c>
      <c r="AU834" s="240" t="s">
        <v>81</v>
      </c>
      <c r="AV834" s="13" t="s">
        <v>81</v>
      </c>
      <c r="AW834" s="13" t="s">
        <v>35</v>
      </c>
      <c r="AX834" s="13" t="s">
        <v>72</v>
      </c>
      <c r="AY834" s="240" t="s">
        <v>146</v>
      </c>
    </row>
    <row r="835" spans="2:65" s="14" customFormat="1" ht="13.5">
      <c r="B835" s="241"/>
      <c r="C835" s="242"/>
      <c r="D835" s="215" t="s">
        <v>160</v>
      </c>
      <c r="E835" s="243" t="s">
        <v>21</v>
      </c>
      <c r="F835" s="244" t="s">
        <v>171</v>
      </c>
      <c r="G835" s="242"/>
      <c r="H835" s="245">
        <v>350.803</v>
      </c>
      <c r="I835" s="246"/>
      <c r="J835" s="242"/>
      <c r="K835" s="242"/>
      <c r="L835" s="247"/>
      <c r="M835" s="248"/>
      <c r="N835" s="249"/>
      <c r="O835" s="249"/>
      <c r="P835" s="249"/>
      <c r="Q835" s="249"/>
      <c r="R835" s="249"/>
      <c r="S835" s="249"/>
      <c r="T835" s="250"/>
      <c r="AT835" s="251" t="s">
        <v>160</v>
      </c>
      <c r="AU835" s="251" t="s">
        <v>81</v>
      </c>
      <c r="AV835" s="14" t="s">
        <v>153</v>
      </c>
      <c r="AW835" s="14" t="s">
        <v>35</v>
      </c>
      <c r="AX835" s="14" t="s">
        <v>79</v>
      </c>
      <c r="AY835" s="251" t="s">
        <v>146</v>
      </c>
    </row>
    <row r="836" spans="2:65" s="1" customFormat="1" ht="31.5" customHeight="1">
      <c r="B836" s="42"/>
      <c r="C836" s="203" t="s">
        <v>1394</v>
      </c>
      <c r="D836" s="203" t="s">
        <v>149</v>
      </c>
      <c r="E836" s="204" t="s">
        <v>1395</v>
      </c>
      <c r="F836" s="205" t="s">
        <v>1396</v>
      </c>
      <c r="G836" s="206" t="s">
        <v>307</v>
      </c>
      <c r="H836" s="207">
        <v>29.35</v>
      </c>
      <c r="I836" s="208"/>
      <c r="J836" s="209">
        <f>ROUND(I836*H836,2)</f>
        <v>0</v>
      </c>
      <c r="K836" s="205" t="s">
        <v>308</v>
      </c>
      <c r="L836" s="62"/>
      <c r="M836" s="210" t="s">
        <v>21</v>
      </c>
      <c r="N836" s="211" t="s">
        <v>43</v>
      </c>
      <c r="O836" s="43"/>
      <c r="P836" s="212">
        <f>O836*H836</f>
        <v>0</v>
      </c>
      <c r="Q836" s="212">
        <v>1.388E-2</v>
      </c>
      <c r="R836" s="212">
        <f>Q836*H836</f>
        <v>0.40737800000000002</v>
      </c>
      <c r="S836" s="212">
        <v>0</v>
      </c>
      <c r="T836" s="213">
        <f>S836*H836</f>
        <v>0</v>
      </c>
      <c r="AR836" s="25" t="s">
        <v>226</v>
      </c>
      <c r="AT836" s="25" t="s">
        <v>149</v>
      </c>
      <c r="AU836" s="25" t="s">
        <v>81</v>
      </c>
      <c r="AY836" s="25" t="s">
        <v>146</v>
      </c>
      <c r="BE836" s="214">
        <f>IF(N836="základní",J836,0)</f>
        <v>0</v>
      </c>
      <c r="BF836" s="214">
        <f>IF(N836="snížená",J836,0)</f>
        <v>0</v>
      </c>
      <c r="BG836" s="214">
        <f>IF(N836="zákl. přenesená",J836,0)</f>
        <v>0</v>
      </c>
      <c r="BH836" s="214">
        <f>IF(N836="sníž. přenesená",J836,0)</f>
        <v>0</v>
      </c>
      <c r="BI836" s="214">
        <f>IF(N836="nulová",J836,0)</f>
        <v>0</v>
      </c>
      <c r="BJ836" s="25" t="s">
        <v>79</v>
      </c>
      <c r="BK836" s="214">
        <f>ROUND(I836*H836,2)</f>
        <v>0</v>
      </c>
      <c r="BL836" s="25" t="s">
        <v>226</v>
      </c>
      <c r="BM836" s="25" t="s">
        <v>1397</v>
      </c>
    </row>
    <row r="837" spans="2:65" s="12" customFormat="1" ht="13.5">
      <c r="B837" s="218"/>
      <c r="C837" s="219"/>
      <c r="D837" s="220" t="s">
        <v>160</v>
      </c>
      <c r="E837" s="221" t="s">
        <v>21</v>
      </c>
      <c r="F837" s="222" t="s">
        <v>644</v>
      </c>
      <c r="G837" s="219"/>
      <c r="H837" s="223" t="s">
        <v>21</v>
      </c>
      <c r="I837" s="224"/>
      <c r="J837" s="219"/>
      <c r="K837" s="219"/>
      <c r="L837" s="225"/>
      <c r="M837" s="226"/>
      <c r="N837" s="227"/>
      <c r="O837" s="227"/>
      <c r="P837" s="227"/>
      <c r="Q837" s="227"/>
      <c r="R837" s="227"/>
      <c r="S837" s="227"/>
      <c r="T837" s="228"/>
      <c r="AT837" s="229" t="s">
        <v>160</v>
      </c>
      <c r="AU837" s="229" t="s">
        <v>81</v>
      </c>
      <c r="AV837" s="12" t="s">
        <v>79</v>
      </c>
      <c r="AW837" s="12" t="s">
        <v>35</v>
      </c>
      <c r="AX837" s="12" t="s">
        <v>72</v>
      </c>
      <c r="AY837" s="229" t="s">
        <v>146</v>
      </c>
    </row>
    <row r="838" spans="2:65" s="13" customFormat="1" ht="13.5">
      <c r="B838" s="230"/>
      <c r="C838" s="231"/>
      <c r="D838" s="220" t="s">
        <v>160</v>
      </c>
      <c r="E838" s="232" t="s">
        <v>21</v>
      </c>
      <c r="F838" s="233" t="s">
        <v>1398</v>
      </c>
      <c r="G838" s="231"/>
      <c r="H838" s="234">
        <v>13</v>
      </c>
      <c r="I838" s="235"/>
      <c r="J838" s="231"/>
      <c r="K838" s="231"/>
      <c r="L838" s="236"/>
      <c r="M838" s="237"/>
      <c r="N838" s="238"/>
      <c r="O838" s="238"/>
      <c r="P838" s="238"/>
      <c r="Q838" s="238"/>
      <c r="R838" s="238"/>
      <c r="S838" s="238"/>
      <c r="T838" s="239"/>
      <c r="AT838" s="240" t="s">
        <v>160</v>
      </c>
      <c r="AU838" s="240" t="s">
        <v>81</v>
      </c>
      <c r="AV838" s="13" t="s">
        <v>81</v>
      </c>
      <c r="AW838" s="13" t="s">
        <v>35</v>
      </c>
      <c r="AX838" s="13" t="s">
        <v>72</v>
      </c>
      <c r="AY838" s="240" t="s">
        <v>146</v>
      </c>
    </row>
    <row r="839" spans="2:65" s="13" customFormat="1" ht="13.5">
      <c r="B839" s="230"/>
      <c r="C839" s="231"/>
      <c r="D839" s="220" t="s">
        <v>160</v>
      </c>
      <c r="E839" s="232" t="s">
        <v>21</v>
      </c>
      <c r="F839" s="233" t="s">
        <v>1399</v>
      </c>
      <c r="G839" s="231"/>
      <c r="H839" s="234">
        <v>13.6</v>
      </c>
      <c r="I839" s="235"/>
      <c r="J839" s="231"/>
      <c r="K839" s="231"/>
      <c r="L839" s="236"/>
      <c r="M839" s="237"/>
      <c r="N839" s="238"/>
      <c r="O839" s="238"/>
      <c r="P839" s="238"/>
      <c r="Q839" s="238"/>
      <c r="R839" s="238"/>
      <c r="S839" s="238"/>
      <c r="T839" s="239"/>
      <c r="AT839" s="240" t="s">
        <v>160</v>
      </c>
      <c r="AU839" s="240" t="s">
        <v>81</v>
      </c>
      <c r="AV839" s="13" t="s">
        <v>81</v>
      </c>
      <c r="AW839" s="13" t="s">
        <v>35</v>
      </c>
      <c r="AX839" s="13" t="s">
        <v>72</v>
      </c>
      <c r="AY839" s="240" t="s">
        <v>146</v>
      </c>
    </row>
    <row r="840" spans="2:65" s="13" customFormat="1" ht="13.5">
      <c r="B840" s="230"/>
      <c r="C840" s="231"/>
      <c r="D840" s="220" t="s">
        <v>160</v>
      </c>
      <c r="E840" s="232" t="s">
        <v>21</v>
      </c>
      <c r="F840" s="233" t="s">
        <v>1400</v>
      </c>
      <c r="G840" s="231"/>
      <c r="H840" s="234">
        <v>2.75</v>
      </c>
      <c r="I840" s="235"/>
      <c r="J840" s="231"/>
      <c r="K840" s="231"/>
      <c r="L840" s="236"/>
      <c r="M840" s="237"/>
      <c r="N840" s="238"/>
      <c r="O840" s="238"/>
      <c r="P840" s="238"/>
      <c r="Q840" s="238"/>
      <c r="R840" s="238"/>
      <c r="S840" s="238"/>
      <c r="T840" s="239"/>
      <c r="AT840" s="240" t="s">
        <v>160</v>
      </c>
      <c r="AU840" s="240" t="s">
        <v>81</v>
      </c>
      <c r="AV840" s="13" t="s">
        <v>81</v>
      </c>
      <c r="AW840" s="13" t="s">
        <v>35</v>
      </c>
      <c r="AX840" s="13" t="s">
        <v>72</v>
      </c>
      <c r="AY840" s="240" t="s">
        <v>146</v>
      </c>
    </row>
    <row r="841" spans="2:65" s="14" customFormat="1" ht="13.5">
      <c r="B841" s="241"/>
      <c r="C841" s="242"/>
      <c r="D841" s="215" t="s">
        <v>160</v>
      </c>
      <c r="E841" s="243" t="s">
        <v>21</v>
      </c>
      <c r="F841" s="244" t="s">
        <v>171</v>
      </c>
      <c r="G841" s="242"/>
      <c r="H841" s="245">
        <v>29.35</v>
      </c>
      <c r="I841" s="246"/>
      <c r="J841" s="242"/>
      <c r="K841" s="242"/>
      <c r="L841" s="247"/>
      <c r="M841" s="248"/>
      <c r="N841" s="249"/>
      <c r="O841" s="249"/>
      <c r="P841" s="249"/>
      <c r="Q841" s="249"/>
      <c r="R841" s="249"/>
      <c r="S841" s="249"/>
      <c r="T841" s="250"/>
      <c r="AT841" s="251" t="s">
        <v>160</v>
      </c>
      <c r="AU841" s="251" t="s">
        <v>81</v>
      </c>
      <c r="AV841" s="14" t="s">
        <v>153</v>
      </c>
      <c r="AW841" s="14" t="s">
        <v>35</v>
      </c>
      <c r="AX841" s="14" t="s">
        <v>79</v>
      </c>
      <c r="AY841" s="251" t="s">
        <v>146</v>
      </c>
    </row>
    <row r="842" spans="2:65" s="1" customFormat="1" ht="31.5" customHeight="1">
      <c r="B842" s="42"/>
      <c r="C842" s="203" t="s">
        <v>1401</v>
      </c>
      <c r="D842" s="203" t="s">
        <v>149</v>
      </c>
      <c r="E842" s="204" t="s">
        <v>1402</v>
      </c>
      <c r="F842" s="205" t="s">
        <v>1403</v>
      </c>
      <c r="G842" s="206" t="s">
        <v>307</v>
      </c>
      <c r="H842" s="207">
        <v>1091.4110000000001</v>
      </c>
      <c r="I842" s="208"/>
      <c r="J842" s="209">
        <f>ROUND(I842*H842,2)</f>
        <v>0</v>
      </c>
      <c r="K842" s="205" t="s">
        <v>308</v>
      </c>
      <c r="L842" s="62"/>
      <c r="M842" s="210" t="s">
        <v>21</v>
      </c>
      <c r="N842" s="211" t="s">
        <v>43</v>
      </c>
      <c r="O842" s="43"/>
      <c r="P842" s="212">
        <f>O842*H842</f>
        <v>0</v>
      </c>
      <c r="Q842" s="212">
        <v>1.5709999999999998E-2</v>
      </c>
      <c r="R842" s="212">
        <f>Q842*H842</f>
        <v>17.146066810000001</v>
      </c>
      <c r="S842" s="212">
        <v>0</v>
      </c>
      <c r="T842" s="213">
        <f>S842*H842</f>
        <v>0</v>
      </c>
      <c r="AR842" s="25" t="s">
        <v>226</v>
      </c>
      <c r="AT842" s="25" t="s">
        <v>149</v>
      </c>
      <c r="AU842" s="25" t="s">
        <v>81</v>
      </c>
      <c r="AY842" s="25" t="s">
        <v>146</v>
      </c>
      <c r="BE842" s="214">
        <f>IF(N842="základní",J842,0)</f>
        <v>0</v>
      </c>
      <c r="BF842" s="214">
        <f>IF(N842="snížená",J842,0)</f>
        <v>0</v>
      </c>
      <c r="BG842" s="214">
        <f>IF(N842="zákl. přenesená",J842,0)</f>
        <v>0</v>
      </c>
      <c r="BH842" s="214">
        <f>IF(N842="sníž. přenesená",J842,0)</f>
        <v>0</v>
      </c>
      <c r="BI842" s="214">
        <f>IF(N842="nulová",J842,0)</f>
        <v>0</v>
      </c>
      <c r="BJ842" s="25" t="s">
        <v>79</v>
      </c>
      <c r="BK842" s="214">
        <f>ROUND(I842*H842,2)</f>
        <v>0</v>
      </c>
      <c r="BL842" s="25" t="s">
        <v>226</v>
      </c>
      <c r="BM842" s="25" t="s">
        <v>1404</v>
      </c>
    </row>
    <row r="843" spans="2:65" s="12" customFormat="1" ht="13.5">
      <c r="B843" s="218"/>
      <c r="C843" s="219"/>
      <c r="D843" s="220" t="s">
        <v>160</v>
      </c>
      <c r="E843" s="221" t="s">
        <v>21</v>
      </c>
      <c r="F843" s="222" t="s">
        <v>644</v>
      </c>
      <c r="G843" s="219"/>
      <c r="H843" s="223" t="s">
        <v>21</v>
      </c>
      <c r="I843" s="224"/>
      <c r="J843" s="219"/>
      <c r="K843" s="219"/>
      <c r="L843" s="225"/>
      <c r="M843" s="226"/>
      <c r="N843" s="227"/>
      <c r="O843" s="227"/>
      <c r="P843" s="227"/>
      <c r="Q843" s="227"/>
      <c r="R843" s="227"/>
      <c r="S843" s="227"/>
      <c r="T843" s="228"/>
      <c r="AT843" s="229" t="s">
        <v>160</v>
      </c>
      <c r="AU843" s="229" t="s">
        <v>81</v>
      </c>
      <c r="AV843" s="12" t="s">
        <v>79</v>
      </c>
      <c r="AW843" s="12" t="s">
        <v>35</v>
      </c>
      <c r="AX843" s="12" t="s">
        <v>72</v>
      </c>
      <c r="AY843" s="229" t="s">
        <v>146</v>
      </c>
    </row>
    <row r="844" spans="2:65" s="13" customFormat="1" ht="13.5">
      <c r="B844" s="230"/>
      <c r="C844" s="231"/>
      <c r="D844" s="220" t="s">
        <v>160</v>
      </c>
      <c r="E844" s="232" t="s">
        <v>21</v>
      </c>
      <c r="F844" s="233" t="s">
        <v>1405</v>
      </c>
      <c r="G844" s="231"/>
      <c r="H844" s="234">
        <v>116.6</v>
      </c>
      <c r="I844" s="235"/>
      <c r="J844" s="231"/>
      <c r="K844" s="231"/>
      <c r="L844" s="236"/>
      <c r="M844" s="237"/>
      <c r="N844" s="238"/>
      <c r="O844" s="238"/>
      <c r="P844" s="238"/>
      <c r="Q844" s="238"/>
      <c r="R844" s="238"/>
      <c r="S844" s="238"/>
      <c r="T844" s="239"/>
      <c r="AT844" s="240" t="s">
        <v>160</v>
      </c>
      <c r="AU844" s="240" t="s">
        <v>81</v>
      </c>
      <c r="AV844" s="13" t="s">
        <v>81</v>
      </c>
      <c r="AW844" s="13" t="s">
        <v>35</v>
      </c>
      <c r="AX844" s="13" t="s">
        <v>72</v>
      </c>
      <c r="AY844" s="240" t="s">
        <v>146</v>
      </c>
    </row>
    <row r="845" spans="2:65" s="13" customFormat="1" ht="13.5">
      <c r="B845" s="230"/>
      <c r="C845" s="231"/>
      <c r="D845" s="220" t="s">
        <v>160</v>
      </c>
      <c r="E845" s="232" t="s">
        <v>21</v>
      </c>
      <c r="F845" s="233" t="s">
        <v>1406</v>
      </c>
      <c r="G845" s="231"/>
      <c r="H845" s="234">
        <v>199.98</v>
      </c>
      <c r="I845" s="235"/>
      <c r="J845" s="231"/>
      <c r="K845" s="231"/>
      <c r="L845" s="236"/>
      <c r="M845" s="237"/>
      <c r="N845" s="238"/>
      <c r="O845" s="238"/>
      <c r="P845" s="238"/>
      <c r="Q845" s="238"/>
      <c r="R845" s="238"/>
      <c r="S845" s="238"/>
      <c r="T845" s="239"/>
      <c r="AT845" s="240" t="s">
        <v>160</v>
      </c>
      <c r="AU845" s="240" t="s">
        <v>81</v>
      </c>
      <c r="AV845" s="13" t="s">
        <v>81</v>
      </c>
      <c r="AW845" s="13" t="s">
        <v>35</v>
      </c>
      <c r="AX845" s="13" t="s">
        <v>72</v>
      </c>
      <c r="AY845" s="240" t="s">
        <v>146</v>
      </c>
    </row>
    <row r="846" spans="2:65" s="13" customFormat="1" ht="13.5">
      <c r="B846" s="230"/>
      <c r="C846" s="231"/>
      <c r="D846" s="220" t="s">
        <v>160</v>
      </c>
      <c r="E846" s="232" t="s">
        <v>21</v>
      </c>
      <c r="F846" s="233" t="s">
        <v>777</v>
      </c>
      <c r="G846" s="231"/>
      <c r="H846" s="234">
        <v>57.302999999999997</v>
      </c>
      <c r="I846" s="235"/>
      <c r="J846" s="231"/>
      <c r="K846" s="231"/>
      <c r="L846" s="236"/>
      <c r="M846" s="237"/>
      <c r="N846" s="238"/>
      <c r="O846" s="238"/>
      <c r="P846" s="238"/>
      <c r="Q846" s="238"/>
      <c r="R846" s="238"/>
      <c r="S846" s="238"/>
      <c r="T846" s="239"/>
      <c r="AT846" s="240" t="s">
        <v>160</v>
      </c>
      <c r="AU846" s="240" t="s">
        <v>81</v>
      </c>
      <c r="AV846" s="13" t="s">
        <v>81</v>
      </c>
      <c r="AW846" s="13" t="s">
        <v>35</v>
      </c>
      <c r="AX846" s="13" t="s">
        <v>72</v>
      </c>
      <c r="AY846" s="240" t="s">
        <v>146</v>
      </c>
    </row>
    <row r="847" spans="2:65" s="13" customFormat="1" ht="13.5">
      <c r="B847" s="230"/>
      <c r="C847" s="231"/>
      <c r="D847" s="220" t="s">
        <v>160</v>
      </c>
      <c r="E847" s="232" t="s">
        <v>21</v>
      </c>
      <c r="F847" s="233" t="s">
        <v>778</v>
      </c>
      <c r="G847" s="231"/>
      <c r="H847" s="234">
        <v>26.875</v>
      </c>
      <c r="I847" s="235"/>
      <c r="J847" s="231"/>
      <c r="K847" s="231"/>
      <c r="L847" s="236"/>
      <c r="M847" s="237"/>
      <c r="N847" s="238"/>
      <c r="O847" s="238"/>
      <c r="P847" s="238"/>
      <c r="Q847" s="238"/>
      <c r="R847" s="238"/>
      <c r="S847" s="238"/>
      <c r="T847" s="239"/>
      <c r="AT847" s="240" t="s">
        <v>160</v>
      </c>
      <c r="AU847" s="240" t="s">
        <v>81</v>
      </c>
      <c r="AV847" s="13" t="s">
        <v>81</v>
      </c>
      <c r="AW847" s="13" t="s">
        <v>35</v>
      </c>
      <c r="AX847" s="13" t="s">
        <v>72</v>
      </c>
      <c r="AY847" s="240" t="s">
        <v>146</v>
      </c>
    </row>
    <row r="848" spans="2:65" s="13" customFormat="1" ht="13.5">
      <c r="B848" s="230"/>
      <c r="C848" s="231"/>
      <c r="D848" s="220" t="s">
        <v>160</v>
      </c>
      <c r="E848" s="232" t="s">
        <v>21</v>
      </c>
      <c r="F848" s="233" t="s">
        <v>1407</v>
      </c>
      <c r="G848" s="231"/>
      <c r="H848" s="234">
        <v>64.903000000000006</v>
      </c>
      <c r="I848" s="235"/>
      <c r="J848" s="231"/>
      <c r="K848" s="231"/>
      <c r="L848" s="236"/>
      <c r="M848" s="237"/>
      <c r="N848" s="238"/>
      <c r="O848" s="238"/>
      <c r="P848" s="238"/>
      <c r="Q848" s="238"/>
      <c r="R848" s="238"/>
      <c r="S848" s="238"/>
      <c r="T848" s="239"/>
      <c r="AT848" s="240" t="s">
        <v>160</v>
      </c>
      <c r="AU848" s="240" t="s">
        <v>81</v>
      </c>
      <c r="AV848" s="13" t="s">
        <v>81</v>
      </c>
      <c r="AW848" s="13" t="s">
        <v>35</v>
      </c>
      <c r="AX848" s="13" t="s">
        <v>72</v>
      </c>
      <c r="AY848" s="240" t="s">
        <v>146</v>
      </c>
    </row>
    <row r="849" spans="2:65" s="13" customFormat="1" ht="13.5">
      <c r="B849" s="230"/>
      <c r="C849" s="231"/>
      <c r="D849" s="220" t="s">
        <v>160</v>
      </c>
      <c r="E849" s="232" t="s">
        <v>21</v>
      </c>
      <c r="F849" s="233" t="s">
        <v>1400</v>
      </c>
      <c r="G849" s="231"/>
      <c r="H849" s="234">
        <v>2.75</v>
      </c>
      <c r="I849" s="235"/>
      <c r="J849" s="231"/>
      <c r="K849" s="231"/>
      <c r="L849" s="236"/>
      <c r="M849" s="237"/>
      <c r="N849" s="238"/>
      <c r="O849" s="238"/>
      <c r="P849" s="238"/>
      <c r="Q849" s="238"/>
      <c r="R849" s="238"/>
      <c r="S849" s="238"/>
      <c r="T849" s="239"/>
      <c r="AT849" s="240" t="s">
        <v>160</v>
      </c>
      <c r="AU849" s="240" t="s">
        <v>81</v>
      </c>
      <c r="AV849" s="13" t="s">
        <v>81</v>
      </c>
      <c r="AW849" s="13" t="s">
        <v>35</v>
      </c>
      <c r="AX849" s="13" t="s">
        <v>72</v>
      </c>
      <c r="AY849" s="240" t="s">
        <v>146</v>
      </c>
    </row>
    <row r="850" spans="2:65" s="12" customFormat="1" ht="13.5">
      <c r="B850" s="218"/>
      <c r="C850" s="219"/>
      <c r="D850" s="220" t="s">
        <v>160</v>
      </c>
      <c r="E850" s="221" t="s">
        <v>21</v>
      </c>
      <c r="F850" s="222" t="s">
        <v>1329</v>
      </c>
      <c r="G850" s="219"/>
      <c r="H850" s="223" t="s">
        <v>21</v>
      </c>
      <c r="I850" s="224"/>
      <c r="J850" s="219"/>
      <c r="K850" s="219"/>
      <c r="L850" s="225"/>
      <c r="M850" s="226"/>
      <c r="N850" s="227"/>
      <c r="O850" s="227"/>
      <c r="P850" s="227"/>
      <c r="Q850" s="227"/>
      <c r="R850" s="227"/>
      <c r="S850" s="227"/>
      <c r="T850" s="228"/>
      <c r="AT850" s="229" t="s">
        <v>160</v>
      </c>
      <c r="AU850" s="229" t="s">
        <v>81</v>
      </c>
      <c r="AV850" s="12" t="s">
        <v>79</v>
      </c>
      <c r="AW850" s="12" t="s">
        <v>35</v>
      </c>
      <c r="AX850" s="12" t="s">
        <v>72</v>
      </c>
      <c r="AY850" s="229" t="s">
        <v>146</v>
      </c>
    </row>
    <row r="851" spans="2:65" s="13" customFormat="1" ht="13.5">
      <c r="B851" s="230"/>
      <c r="C851" s="231"/>
      <c r="D851" s="220" t="s">
        <v>160</v>
      </c>
      <c r="E851" s="232" t="s">
        <v>21</v>
      </c>
      <c r="F851" s="233" t="s">
        <v>1408</v>
      </c>
      <c r="G851" s="231"/>
      <c r="H851" s="234">
        <v>623</v>
      </c>
      <c r="I851" s="235"/>
      <c r="J851" s="231"/>
      <c r="K851" s="231"/>
      <c r="L851" s="236"/>
      <c r="M851" s="237"/>
      <c r="N851" s="238"/>
      <c r="O851" s="238"/>
      <c r="P851" s="238"/>
      <c r="Q851" s="238"/>
      <c r="R851" s="238"/>
      <c r="S851" s="238"/>
      <c r="T851" s="239"/>
      <c r="AT851" s="240" t="s">
        <v>160</v>
      </c>
      <c r="AU851" s="240" t="s">
        <v>81</v>
      </c>
      <c r="AV851" s="13" t="s">
        <v>81</v>
      </c>
      <c r="AW851" s="13" t="s">
        <v>35</v>
      </c>
      <c r="AX851" s="13" t="s">
        <v>72</v>
      </c>
      <c r="AY851" s="240" t="s">
        <v>146</v>
      </c>
    </row>
    <row r="852" spans="2:65" s="14" customFormat="1" ht="13.5">
      <c r="B852" s="241"/>
      <c r="C852" s="242"/>
      <c r="D852" s="215" t="s">
        <v>160</v>
      </c>
      <c r="E852" s="243" t="s">
        <v>21</v>
      </c>
      <c r="F852" s="244" t="s">
        <v>171</v>
      </c>
      <c r="G852" s="242"/>
      <c r="H852" s="245">
        <v>1091.4110000000001</v>
      </c>
      <c r="I852" s="246"/>
      <c r="J852" s="242"/>
      <c r="K852" s="242"/>
      <c r="L852" s="247"/>
      <c r="M852" s="248"/>
      <c r="N852" s="249"/>
      <c r="O852" s="249"/>
      <c r="P852" s="249"/>
      <c r="Q852" s="249"/>
      <c r="R852" s="249"/>
      <c r="S852" s="249"/>
      <c r="T852" s="250"/>
      <c r="AT852" s="251" t="s">
        <v>160</v>
      </c>
      <c r="AU852" s="251" t="s">
        <v>81</v>
      </c>
      <c r="AV852" s="14" t="s">
        <v>153</v>
      </c>
      <c r="AW852" s="14" t="s">
        <v>35</v>
      </c>
      <c r="AX852" s="14" t="s">
        <v>79</v>
      </c>
      <c r="AY852" s="251" t="s">
        <v>146</v>
      </c>
    </row>
    <row r="853" spans="2:65" s="1" customFormat="1" ht="22.5" customHeight="1">
      <c r="B853" s="42"/>
      <c r="C853" s="203" t="s">
        <v>1409</v>
      </c>
      <c r="D853" s="203" t="s">
        <v>149</v>
      </c>
      <c r="E853" s="204" t="s">
        <v>1410</v>
      </c>
      <c r="F853" s="205" t="s">
        <v>1411</v>
      </c>
      <c r="G853" s="206" t="s">
        <v>307</v>
      </c>
      <c r="H853" s="207">
        <v>134.00299999999999</v>
      </c>
      <c r="I853" s="208"/>
      <c r="J853" s="209">
        <f>ROUND(I853*H853,2)</f>
        <v>0</v>
      </c>
      <c r="K853" s="205" t="s">
        <v>21</v>
      </c>
      <c r="L853" s="62"/>
      <c r="M853" s="210" t="s">
        <v>21</v>
      </c>
      <c r="N853" s="211" t="s">
        <v>43</v>
      </c>
      <c r="O853" s="43"/>
      <c r="P853" s="212">
        <f>O853*H853</f>
        <v>0</v>
      </c>
      <c r="Q853" s="212">
        <v>1.5709999999999998E-2</v>
      </c>
      <c r="R853" s="212">
        <f>Q853*H853</f>
        <v>2.1051871299999996</v>
      </c>
      <c r="S853" s="212">
        <v>0</v>
      </c>
      <c r="T853" s="213">
        <f>S853*H853</f>
        <v>0</v>
      </c>
      <c r="AR853" s="25" t="s">
        <v>226</v>
      </c>
      <c r="AT853" s="25" t="s">
        <v>149</v>
      </c>
      <c r="AU853" s="25" t="s">
        <v>81</v>
      </c>
      <c r="AY853" s="25" t="s">
        <v>146</v>
      </c>
      <c r="BE853" s="214">
        <f>IF(N853="základní",J853,0)</f>
        <v>0</v>
      </c>
      <c r="BF853" s="214">
        <f>IF(N853="snížená",J853,0)</f>
        <v>0</v>
      </c>
      <c r="BG853" s="214">
        <f>IF(N853="zákl. přenesená",J853,0)</f>
        <v>0</v>
      </c>
      <c r="BH853" s="214">
        <f>IF(N853="sníž. přenesená",J853,0)</f>
        <v>0</v>
      </c>
      <c r="BI853" s="214">
        <f>IF(N853="nulová",J853,0)</f>
        <v>0</v>
      </c>
      <c r="BJ853" s="25" t="s">
        <v>79</v>
      </c>
      <c r="BK853" s="214">
        <f>ROUND(I853*H853,2)</f>
        <v>0</v>
      </c>
      <c r="BL853" s="25" t="s">
        <v>226</v>
      </c>
      <c r="BM853" s="25" t="s">
        <v>1412</v>
      </c>
    </row>
    <row r="854" spans="2:65" s="1" customFormat="1" ht="67.5">
      <c r="B854" s="42"/>
      <c r="C854" s="64"/>
      <c r="D854" s="220" t="s">
        <v>155</v>
      </c>
      <c r="E854" s="64"/>
      <c r="F854" s="252" t="s">
        <v>1413</v>
      </c>
      <c r="G854" s="64"/>
      <c r="H854" s="64"/>
      <c r="I854" s="173"/>
      <c r="J854" s="64"/>
      <c r="K854" s="64"/>
      <c r="L854" s="62"/>
      <c r="M854" s="217"/>
      <c r="N854" s="43"/>
      <c r="O854" s="43"/>
      <c r="P854" s="43"/>
      <c r="Q854" s="43"/>
      <c r="R854" s="43"/>
      <c r="S854" s="43"/>
      <c r="T854" s="79"/>
      <c r="AT854" s="25" t="s">
        <v>155</v>
      </c>
      <c r="AU854" s="25" t="s">
        <v>81</v>
      </c>
    </row>
    <row r="855" spans="2:65" s="12" customFormat="1" ht="13.5">
      <c r="B855" s="218"/>
      <c r="C855" s="219"/>
      <c r="D855" s="220" t="s">
        <v>160</v>
      </c>
      <c r="E855" s="221" t="s">
        <v>21</v>
      </c>
      <c r="F855" s="222" t="s">
        <v>302</v>
      </c>
      <c r="G855" s="219"/>
      <c r="H855" s="223" t="s">
        <v>21</v>
      </c>
      <c r="I855" s="224"/>
      <c r="J855" s="219"/>
      <c r="K855" s="219"/>
      <c r="L855" s="225"/>
      <c r="M855" s="226"/>
      <c r="N855" s="227"/>
      <c r="O855" s="227"/>
      <c r="P855" s="227"/>
      <c r="Q855" s="227"/>
      <c r="R855" s="227"/>
      <c r="S855" s="227"/>
      <c r="T855" s="228"/>
      <c r="AT855" s="229" t="s">
        <v>160</v>
      </c>
      <c r="AU855" s="229" t="s">
        <v>81</v>
      </c>
      <c r="AV855" s="12" t="s">
        <v>79</v>
      </c>
      <c r="AW855" s="12" t="s">
        <v>35</v>
      </c>
      <c r="AX855" s="12" t="s">
        <v>72</v>
      </c>
      <c r="AY855" s="229" t="s">
        <v>146</v>
      </c>
    </row>
    <row r="856" spans="2:65" s="12" customFormat="1" ht="13.5">
      <c r="B856" s="218"/>
      <c r="C856" s="219"/>
      <c r="D856" s="220" t="s">
        <v>160</v>
      </c>
      <c r="E856" s="221" t="s">
        <v>21</v>
      </c>
      <c r="F856" s="222" t="s">
        <v>644</v>
      </c>
      <c r="G856" s="219"/>
      <c r="H856" s="223" t="s">
        <v>21</v>
      </c>
      <c r="I856" s="224"/>
      <c r="J856" s="219"/>
      <c r="K856" s="219"/>
      <c r="L856" s="225"/>
      <c r="M856" s="226"/>
      <c r="N856" s="227"/>
      <c r="O856" s="227"/>
      <c r="P856" s="227"/>
      <c r="Q856" s="227"/>
      <c r="R856" s="227"/>
      <c r="S856" s="227"/>
      <c r="T856" s="228"/>
      <c r="AT856" s="229" t="s">
        <v>160</v>
      </c>
      <c r="AU856" s="229" t="s">
        <v>81</v>
      </c>
      <c r="AV856" s="12" t="s">
        <v>79</v>
      </c>
      <c r="AW856" s="12" t="s">
        <v>35</v>
      </c>
      <c r="AX856" s="12" t="s">
        <v>72</v>
      </c>
      <c r="AY856" s="229" t="s">
        <v>146</v>
      </c>
    </row>
    <row r="857" spans="2:65" s="13" customFormat="1" ht="13.5">
      <c r="B857" s="230"/>
      <c r="C857" s="231"/>
      <c r="D857" s="220" t="s">
        <v>160</v>
      </c>
      <c r="E857" s="232" t="s">
        <v>21</v>
      </c>
      <c r="F857" s="233" t="s">
        <v>1414</v>
      </c>
      <c r="G857" s="231"/>
      <c r="H857" s="234">
        <v>57.302999999999997</v>
      </c>
      <c r="I857" s="235"/>
      <c r="J857" s="231"/>
      <c r="K857" s="231"/>
      <c r="L857" s="236"/>
      <c r="M857" s="237"/>
      <c r="N857" s="238"/>
      <c r="O857" s="238"/>
      <c r="P857" s="238"/>
      <c r="Q857" s="238"/>
      <c r="R857" s="238"/>
      <c r="S857" s="238"/>
      <c r="T857" s="239"/>
      <c r="AT857" s="240" t="s">
        <v>160</v>
      </c>
      <c r="AU857" s="240" t="s">
        <v>81</v>
      </c>
      <c r="AV857" s="13" t="s">
        <v>81</v>
      </c>
      <c r="AW857" s="13" t="s">
        <v>35</v>
      </c>
      <c r="AX857" s="13" t="s">
        <v>72</v>
      </c>
      <c r="AY857" s="240" t="s">
        <v>146</v>
      </c>
    </row>
    <row r="858" spans="2:65" s="13" customFormat="1" ht="13.5">
      <c r="B858" s="230"/>
      <c r="C858" s="231"/>
      <c r="D858" s="220" t="s">
        <v>160</v>
      </c>
      <c r="E858" s="232" t="s">
        <v>21</v>
      </c>
      <c r="F858" s="233" t="s">
        <v>781</v>
      </c>
      <c r="G858" s="231"/>
      <c r="H858" s="234">
        <v>76.7</v>
      </c>
      <c r="I858" s="235"/>
      <c r="J858" s="231"/>
      <c r="K858" s="231"/>
      <c r="L858" s="236"/>
      <c r="M858" s="237"/>
      <c r="N858" s="238"/>
      <c r="O858" s="238"/>
      <c r="P858" s="238"/>
      <c r="Q858" s="238"/>
      <c r="R858" s="238"/>
      <c r="S858" s="238"/>
      <c r="T858" s="239"/>
      <c r="AT858" s="240" t="s">
        <v>160</v>
      </c>
      <c r="AU858" s="240" t="s">
        <v>81</v>
      </c>
      <c r="AV858" s="13" t="s">
        <v>81</v>
      </c>
      <c r="AW858" s="13" t="s">
        <v>35</v>
      </c>
      <c r="AX858" s="13" t="s">
        <v>72</v>
      </c>
      <c r="AY858" s="240" t="s">
        <v>146</v>
      </c>
    </row>
    <row r="859" spans="2:65" s="14" customFormat="1" ht="13.5">
      <c r="B859" s="241"/>
      <c r="C859" s="242"/>
      <c r="D859" s="215" t="s">
        <v>160</v>
      </c>
      <c r="E859" s="243" t="s">
        <v>21</v>
      </c>
      <c r="F859" s="244" t="s">
        <v>171</v>
      </c>
      <c r="G859" s="242"/>
      <c r="H859" s="245">
        <v>134.00299999999999</v>
      </c>
      <c r="I859" s="246"/>
      <c r="J859" s="242"/>
      <c r="K859" s="242"/>
      <c r="L859" s="247"/>
      <c r="M859" s="248"/>
      <c r="N859" s="249"/>
      <c r="O859" s="249"/>
      <c r="P859" s="249"/>
      <c r="Q859" s="249"/>
      <c r="R859" s="249"/>
      <c r="S859" s="249"/>
      <c r="T859" s="250"/>
      <c r="AT859" s="251" t="s">
        <v>160</v>
      </c>
      <c r="AU859" s="251" t="s">
        <v>81</v>
      </c>
      <c r="AV859" s="14" t="s">
        <v>153</v>
      </c>
      <c r="AW859" s="14" t="s">
        <v>35</v>
      </c>
      <c r="AX859" s="14" t="s">
        <v>79</v>
      </c>
      <c r="AY859" s="251" t="s">
        <v>146</v>
      </c>
    </row>
    <row r="860" spans="2:65" s="1" customFormat="1" ht="22.5" customHeight="1">
      <c r="B860" s="42"/>
      <c r="C860" s="203" t="s">
        <v>1415</v>
      </c>
      <c r="D860" s="203" t="s">
        <v>149</v>
      </c>
      <c r="E860" s="204" t="s">
        <v>1416</v>
      </c>
      <c r="F860" s="205" t="s">
        <v>1417</v>
      </c>
      <c r="G860" s="206" t="s">
        <v>307</v>
      </c>
      <c r="H860" s="207">
        <v>21.634</v>
      </c>
      <c r="I860" s="208"/>
      <c r="J860" s="209">
        <f>ROUND(I860*H860,2)</f>
        <v>0</v>
      </c>
      <c r="K860" s="205" t="s">
        <v>21</v>
      </c>
      <c r="L860" s="62"/>
      <c r="M860" s="210" t="s">
        <v>21</v>
      </c>
      <c r="N860" s="211" t="s">
        <v>43</v>
      </c>
      <c r="O860" s="43"/>
      <c r="P860" s="212">
        <f>O860*H860</f>
        <v>0</v>
      </c>
      <c r="Q860" s="212">
        <v>1.5709999999999998E-2</v>
      </c>
      <c r="R860" s="212">
        <f>Q860*H860</f>
        <v>0.33987013999999999</v>
      </c>
      <c r="S860" s="212">
        <v>0</v>
      </c>
      <c r="T860" s="213">
        <f>S860*H860</f>
        <v>0</v>
      </c>
      <c r="AR860" s="25" t="s">
        <v>226</v>
      </c>
      <c r="AT860" s="25" t="s">
        <v>149</v>
      </c>
      <c r="AU860" s="25" t="s">
        <v>81</v>
      </c>
      <c r="AY860" s="25" t="s">
        <v>146</v>
      </c>
      <c r="BE860" s="214">
        <f>IF(N860="základní",J860,0)</f>
        <v>0</v>
      </c>
      <c r="BF860" s="214">
        <f>IF(N860="snížená",J860,0)</f>
        <v>0</v>
      </c>
      <c r="BG860" s="214">
        <f>IF(N860="zákl. přenesená",J860,0)</f>
        <v>0</v>
      </c>
      <c r="BH860" s="214">
        <f>IF(N860="sníž. přenesená",J860,0)</f>
        <v>0</v>
      </c>
      <c r="BI860" s="214">
        <f>IF(N860="nulová",J860,0)</f>
        <v>0</v>
      </c>
      <c r="BJ860" s="25" t="s">
        <v>79</v>
      </c>
      <c r="BK860" s="214">
        <f>ROUND(I860*H860,2)</f>
        <v>0</v>
      </c>
      <c r="BL860" s="25" t="s">
        <v>226</v>
      </c>
      <c r="BM860" s="25" t="s">
        <v>1418</v>
      </c>
    </row>
    <row r="861" spans="2:65" s="1" customFormat="1" ht="67.5">
      <c r="B861" s="42"/>
      <c r="C861" s="64"/>
      <c r="D861" s="220" t="s">
        <v>155</v>
      </c>
      <c r="E861" s="64"/>
      <c r="F861" s="252" t="s">
        <v>1413</v>
      </c>
      <c r="G861" s="64"/>
      <c r="H861" s="64"/>
      <c r="I861" s="173"/>
      <c r="J861" s="64"/>
      <c r="K861" s="64"/>
      <c r="L861" s="62"/>
      <c r="M861" s="217"/>
      <c r="N861" s="43"/>
      <c r="O861" s="43"/>
      <c r="P861" s="43"/>
      <c r="Q861" s="43"/>
      <c r="R861" s="43"/>
      <c r="S861" s="43"/>
      <c r="T861" s="79"/>
      <c r="AT861" s="25" t="s">
        <v>155</v>
      </c>
      <c r="AU861" s="25" t="s">
        <v>81</v>
      </c>
    </row>
    <row r="862" spans="2:65" s="12" customFormat="1" ht="13.5">
      <c r="B862" s="218"/>
      <c r="C862" s="219"/>
      <c r="D862" s="220" t="s">
        <v>160</v>
      </c>
      <c r="E862" s="221" t="s">
        <v>21</v>
      </c>
      <c r="F862" s="222" t="s">
        <v>302</v>
      </c>
      <c r="G862" s="219"/>
      <c r="H862" s="223" t="s">
        <v>21</v>
      </c>
      <c r="I862" s="224"/>
      <c r="J862" s="219"/>
      <c r="K862" s="219"/>
      <c r="L862" s="225"/>
      <c r="M862" s="226"/>
      <c r="N862" s="227"/>
      <c r="O862" s="227"/>
      <c r="P862" s="227"/>
      <c r="Q862" s="227"/>
      <c r="R862" s="227"/>
      <c r="S862" s="227"/>
      <c r="T862" s="228"/>
      <c r="AT862" s="229" t="s">
        <v>160</v>
      </c>
      <c r="AU862" s="229" t="s">
        <v>81</v>
      </c>
      <c r="AV862" s="12" t="s">
        <v>79</v>
      </c>
      <c r="AW862" s="12" t="s">
        <v>35</v>
      </c>
      <c r="AX862" s="12" t="s">
        <v>72</v>
      </c>
      <c r="AY862" s="229" t="s">
        <v>146</v>
      </c>
    </row>
    <row r="863" spans="2:65" s="12" customFormat="1" ht="13.5">
      <c r="B863" s="218"/>
      <c r="C863" s="219"/>
      <c r="D863" s="220" t="s">
        <v>160</v>
      </c>
      <c r="E863" s="221" t="s">
        <v>21</v>
      </c>
      <c r="F863" s="222" t="s">
        <v>644</v>
      </c>
      <c r="G863" s="219"/>
      <c r="H863" s="223" t="s">
        <v>21</v>
      </c>
      <c r="I863" s="224"/>
      <c r="J863" s="219"/>
      <c r="K863" s="219"/>
      <c r="L863" s="225"/>
      <c r="M863" s="226"/>
      <c r="N863" s="227"/>
      <c r="O863" s="227"/>
      <c r="P863" s="227"/>
      <c r="Q863" s="227"/>
      <c r="R863" s="227"/>
      <c r="S863" s="227"/>
      <c r="T863" s="228"/>
      <c r="AT863" s="229" t="s">
        <v>160</v>
      </c>
      <c r="AU863" s="229" t="s">
        <v>81</v>
      </c>
      <c r="AV863" s="12" t="s">
        <v>79</v>
      </c>
      <c r="AW863" s="12" t="s">
        <v>35</v>
      </c>
      <c r="AX863" s="12" t="s">
        <v>72</v>
      </c>
      <c r="AY863" s="229" t="s">
        <v>146</v>
      </c>
    </row>
    <row r="864" spans="2:65" s="13" customFormat="1" ht="13.5">
      <c r="B864" s="230"/>
      <c r="C864" s="231"/>
      <c r="D864" s="220" t="s">
        <v>160</v>
      </c>
      <c r="E864" s="232" t="s">
        <v>21</v>
      </c>
      <c r="F864" s="233" t="s">
        <v>1419</v>
      </c>
      <c r="G864" s="231"/>
      <c r="H864" s="234">
        <v>21.634</v>
      </c>
      <c r="I864" s="235"/>
      <c r="J864" s="231"/>
      <c r="K864" s="231"/>
      <c r="L864" s="236"/>
      <c r="M864" s="237"/>
      <c r="N864" s="238"/>
      <c r="O864" s="238"/>
      <c r="P864" s="238"/>
      <c r="Q864" s="238"/>
      <c r="R864" s="238"/>
      <c r="S864" s="238"/>
      <c r="T864" s="239"/>
      <c r="AT864" s="240" t="s">
        <v>160</v>
      </c>
      <c r="AU864" s="240" t="s">
        <v>81</v>
      </c>
      <c r="AV864" s="13" t="s">
        <v>81</v>
      </c>
      <c r="AW864" s="13" t="s">
        <v>35</v>
      </c>
      <c r="AX864" s="13" t="s">
        <v>72</v>
      </c>
      <c r="AY864" s="240" t="s">
        <v>146</v>
      </c>
    </row>
    <row r="865" spans="2:65" s="14" customFormat="1" ht="13.5">
      <c r="B865" s="241"/>
      <c r="C865" s="242"/>
      <c r="D865" s="215" t="s">
        <v>160</v>
      </c>
      <c r="E865" s="243" t="s">
        <v>21</v>
      </c>
      <c r="F865" s="244" t="s">
        <v>171</v>
      </c>
      <c r="G865" s="242"/>
      <c r="H865" s="245">
        <v>21.634</v>
      </c>
      <c r="I865" s="246"/>
      <c r="J865" s="242"/>
      <c r="K865" s="242"/>
      <c r="L865" s="247"/>
      <c r="M865" s="248"/>
      <c r="N865" s="249"/>
      <c r="O865" s="249"/>
      <c r="P865" s="249"/>
      <c r="Q865" s="249"/>
      <c r="R865" s="249"/>
      <c r="S865" s="249"/>
      <c r="T865" s="250"/>
      <c r="AT865" s="251" t="s">
        <v>160</v>
      </c>
      <c r="AU865" s="251" t="s">
        <v>81</v>
      </c>
      <c r="AV865" s="14" t="s">
        <v>153</v>
      </c>
      <c r="AW865" s="14" t="s">
        <v>35</v>
      </c>
      <c r="AX865" s="14" t="s">
        <v>79</v>
      </c>
      <c r="AY865" s="251" t="s">
        <v>146</v>
      </c>
    </row>
    <row r="866" spans="2:65" s="1" customFormat="1" ht="22.5" customHeight="1">
      <c r="B866" s="42"/>
      <c r="C866" s="203" t="s">
        <v>1420</v>
      </c>
      <c r="D866" s="203" t="s">
        <v>149</v>
      </c>
      <c r="E866" s="204" t="s">
        <v>1421</v>
      </c>
      <c r="F866" s="205" t="s">
        <v>1422</v>
      </c>
      <c r="G866" s="206" t="s">
        <v>307</v>
      </c>
      <c r="H866" s="207">
        <v>50</v>
      </c>
      <c r="I866" s="208"/>
      <c r="J866" s="209">
        <f>ROUND(I866*H866,2)</f>
        <v>0</v>
      </c>
      <c r="K866" s="205" t="s">
        <v>308</v>
      </c>
      <c r="L866" s="62"/>
      <c r="M866" s="210" t="s">
        <v>21</v>
      </c>
      <c r="N866" s="211" t="s">
        <v>43</v>
      </c>
      <c r="O866" s="43"/>
      <c r="P866" s="212">
        <f>O866*H866</f>
        <v>0</v>
      </c>
      <c r="Q866" s="212">
        <v>0</v>
      </c>
      <c r="R866" s="212">
        <f>Q866*H866</f>
        <v>0</v>
      </c>
      <c r="S866" s="212">
        <v>0</v>
      </c>
      <c r="T866" s="213">
        <f>S866*H866</f>
        <v>0</v>
      </c>
      <c r="AR866" s="25" t="s">
        <v>226</v>
      </c>
      <c r="AT866" s="25" t="s">
        <v>149</v>
      </c>
      <c r="AU866" s="25" t="s">
        <v>81</v>
      </c>
      <c r="AY866" s="25" t="s">
        <v>146</v>
      </c>
      <c r="BE866" s="214">
        <f>IF(N866="základní",J866,0)</f>
        <v>0</v>
      </c>
      <c r="BF866" s="214">
        <f>IF(N866="snížená",J866,0)</f>
        <v>0</v>
      </c>
      <c r="BG866" s="214">
        <f>IF(N866="zákl. přenesená",J866,0)</f>
        <v>0</v>
      </c>
      <c r="BH866" s="214">
        <f>IF(N866="sníž. přenesená",J866,0)</f>
        <v>0</v>
      </c>
      <c r="BI866" s="214">
        <f>IF(N866="nulová",J866,0)</f>
        <v>0</v>
      </c>
      <c r="BJ866" s="25" t="s">
        <v>79</v>
      </c>
      <c r="BK866" s="214">
        <f>ROUND(I866*H866,2)</f>
        <v>0</v>
      </c>
      <c r="BL866" s="25" t="s">
        <v>226</v>
      </c>
      <c r="BM866" s="25" t="s">
        <v>1423</v>
      </c>
    </row>
    <row r="867" spans="2:65" s="1" customFormat="1" ht="27">
      <c r="B867" s="42"/>
      <c r="C867" s="64"/>
      <c r="D867" s="220" t="s">
        <v>155</v>
      </c>
      <c r="E867" s="64"/>
      <c r="F867" s="252" t="s">
        <v>1424</v>
      </c>
      <c r="G867" s="64"/>
      <c r="H867" s="64"/>
      <c r="I867" s="173"/>
      <c r="J867" s="64"/>
      <c r="K867" s="64"/>
      <c r="L867" s="62"/>
      <c r="M867" s="217"/>
      <c r="N867" s="43"/>
      <c r="O867" s="43"/>
      <c r="P867" s="43"/>
      <c r="Q867" s="43"/>
      <c r="R867" s="43"/>
      <c r="S867" s="43"/>
      <c r="T867" s="79"/>
      <c r="AT867" s="25" t="s">
        <v>155</v>
      </c>
      <c r="AU867" s="25" t="s">
        <v>81</v>
      </c>
    </row>
    <row r="868" spans="2:65" s="12" customFormat="1" ht="13.5">
      <c r="B868" s="218"/>
      <c r="C868" s="219"/>
      <c r="D868" s="220" t="s">
        <v>160</v>
      </c>
      <c r="E868" s="221" t="s">
        <v>21</v>
      </c>
      <c r="F868" s="222" t="s">
        <v>644</v>
      </c>
      <c r="G868" s="219"/>
      <c r="H868" s="223" t="s">
        <v>21</v>
      </c>
      <c r="I868" s="224"/>
      <c r="J868" s="219"/>
      <c r="K868" s="219"/>
      <c r="L868" s="225"/>
      <c r="M868" s="226"/>
      <c r="N868" s="227"/>
      <c r="O868" s="227"/>
      <c r="P868" s="227"/>
      <c r="Q868" s="227"/>
      <c r="R868" s="227"/>
      <c r="S868" s="227"/>
      <c r="T868" s="228"/>
      <c r="AT868" s="229" t="s">
        <v>160</v>
      </c>
      <c r="AU868" s="229" t="s">
        <v>81</v>
      </c>
      <c r="AV868" s="12" t="s">
        <v>79</v>
      </c>
      <c r="AW868" s="12" t="s">
        <v>35</v>
      </c>
      <c r="AX868" s="12" t="s">
        <v>72</v>
      </c>
      <c r="AY868" s="229" t="s">
        <v>146</v>
      </c>
    </row>
    <row r="869" spans="2:65" s="13" customFormat="1" ht="13.5">
      <c r="B869" s="230"/>
      <c r="C869" s="231"/>
      <c r="D869" s="220" t="s">
        <v>160</v>
      </c>
      <c r="E869" s="232" t="s">
        <v>21</v>
      </c>
      <c r="F869" s="233" t="s">
        <v>1425</v>
      </c>
      <c r="G869" s="231"/>
      <c r="H869" s="234">
        <v>50</v>
      </c>
      <c r="I869" s="235"/>
      <c r="J869" s="231"/>
      <c r="K869" s="231"/>
      <c r="L869" s="236"/>
      <c r="M869" s="237"/>
      <c r="N869" s="238"/>
      <c r="O869" s="238"/>
      <c r="P869" s="238"/>
      <c r="Q869" s="238"/>
      <c r="R869" s="238"/>
      <c r="S869" s="238"/>
      <c r="T869" s="239"/>
      <c r="AT869" s="240" t="s">
        <v>160</v>
      </c>
      <c r="AU869" s="240" t="s">
        <v>81</v>
      </c>
      <c r="AV869" s="13" t="s">
        <v>81</v>
      </c>
      <c r="AW869" s="13" t="s">
        <v>35</v>
      </c>
      <c r="AX869" s="13" t="s">
        <v>72</v>
      </c>
      <c r="AY869" s="240" t="s">
        <v>146</v>
      </c>
    </row>
    <row r="870" spans="2:65" s="14" customFormat="1" ht="13.5">
      <c r="B870" s="241"/>
      <c r="C870" s="242"/>
      <c r="D870" s="215" t="s">
        <v>160</v>
      </c>
      <c r="E870" s="243" t="s">
        <v>21</v>
      </c>
      <c r="F870" s="244" t="s">
        <v>171</v>
      </c>
      <c r="G870" s="242"/>
      <c r="H870" s="245">
        <v>50</v>
      </c>
      <c r="I870" s="246"/>
      <c r="J870" s="242"/>
      <c r="K870" s="242"/>
      <c r="L870" s="247"/>
      <c r="M870" s="248"/>
      <c r="N870" s="249"/>
      <c r="O870" s="249"/>
      <c r="P870" s="249"/>
      <c r="Q870" s="249"/>
      <c r="R870" s="249"/>
      <c r="S870" s="249"/>
      <c r="T870" s="250"/>
      <c r="AT870" s="251" t="s">
        <v>160</v>
      </c>
      <c r="AU870" s="251" t="s">
        <v>81</v>
      </c>
      <c r="AV870" s="14" t="s">
        <v>153</v>
      </c>
      <c r="AW870" s="14" t="s">
        <v>35</v>
      </c>
      <c r="AX870" s="14" t="s">
        <v>79</v>
      </c>
      <c r="AY870" s="251" t="s">
        <v>146</v>
      </c>
    </row>
    <row r="871" spans="2:65" s="1" customFormat="1" ht="22.5" customHeight="1">
      <c r="B871" s="42"/>
      <c r="C871" s="259" t="s">
        <v>1426</v>
      </c>
      <c r="D871" s="259" t="s">
        <v>365</v>
      </c>
      <c r="E871" s="260" t="s">
        <v>1427</v>
      </c>
      <c r="F871" s="261" t="s">
        <v>1428</v>
      </c>
      <c r="G871" s="262" t="s">
        <v>329</v>
      </c>
      <c r="H871" s="263">
        <v>5.5</v>
      </c>
      <c r="I871" s="264"/>
      <c r="J871" s="265">
        <f>ROUND(I871*H871,2)</f>
        <v>0</v>
      </c>
      <c r="K871" s="261" t="s">
        <v>21</v>
      </c>
      <c r="L871" s="266"/>
      <c r="M871" s="267" t="s">
        <v>21</v>
      </c>
      <c r="N871" s="268" t="s">
        <v>43</v>
      </c>
      <c r="O871" s="43"/>
      <c r="P871" s="212">
        <f>O871*H871</f>
        <v>0</v>
      </c>
      <c r="Q871" s="212">
        <v>0.55000000000000004</v>
      </c>
      <c r="R871" s="212">
        <f>Q871*H871</f>
        <v>3.0250000000000004</v>
      </c>
      <c r="S871" s="212">
        <v>0</v>
      </c>
      <c r="T871" s="213">
        <f>S871*H871</f>
        <v>0</v>
      </c>
      <c r="AR871" s="25" t="s">
        <v>438</v>
      </c>
      <c r="AT871" s="25" t="s">
        <v>365</v>
      </c>
      <c r="AU871" s="25" t="s">
        <v>81</v>
      </c>
      <c r="AY871" s="25" t="s">
        <v>146</v>
      </c>
      <c r="BE871" s="214">
        <f>IF(N871="základní",J871,0)</f>
        <v>0</v>
      </c>
      <c r="BF871" s="214">
        <f>IF(N871="snížená",J871,0)</f>
        <v>0</v>
      </c>
      <c r="BG871" s="214">
        <f>IF(N871="zákl. přenesená",J871,0)</f>
        <v>0</v>
      </c>
      <c r="BH871" s="214">
        <f>IF(N871="sníž. přenesená",J871,0)</f>
        <v>0</v>
      </c>
      <c r="BI871" s="214">
        <f>IF(N871="nulová",J871,0)</f>
        <v>0</v>
      </c>
      <c r="BJ871" s="25" t="s">
        <v>79</v>
      </c>
      <c r="BK871" s="214">
        <f>ROUND(I871*H871,2)</f>
        <v>0</v>
      </c>
      <c r="BL871" s="25" t="s">
        <v>226</v>
      </c>
      <c r="BM871" s="25" t="s">
        <v>1429</v>
      </c>
    </row>
    <row r="872" spans="2:65" s="13" customFormat="1" ht="13.5">
      <c r="B872" s="230"/>
      <c r="C872" s="231"/>
      <c r="D872" s="215" t="s">
        <v>160</v>
      </c>
      <c r="E872" s="231"/>
      <c r="F872" s="257" t="s">
        <v>1430</v>
      </c>
      <c r="G872" s="231"/>
      <c r="H872" s="258">
        <v>5.5</v>
      </c>
      <c r="I872" s="235"/>
      <c r="J872" s="231"/>
      <c r="K872" s="231"/>
      <c r="L872" s="236"/>
      <c r="M872" s="237"/>
      <c r="N872" s="238"/>
      <c r="O872" s="238"/>
      <c r="P872" s="238"/>
      <c r="Q872" s="238"/>
      <c r="R872" s="238"/>
      <c r="S872" s="238"/>
      <c r="T872" s="239"/>
      <c r="AT872" s="240" t="s">
        <v>160</v>
      </c>
      <c r="AU872" s="240" t="s">
        <v>81</v>
      </c>
      <c r="AV872" s="13" t="s">
        <v>81</v>
      </c>
      <c r="AW872" s="13" t="s">
        <v>6</v>
      </c>
      <c r="AX872" s="13" t="s">
        <v>79</v>
      </c>
      <c r="AY872" s="240" t="s">
        <v>146</v>
      </c>
    </row>
    <row r="873" spans="2:65" s="1" customFormat="1" ht="22.5" customHeight="1">
      <c r="B873" s="42"/>
      <c r="C873" s="203" t="s">
        <v>1431</v>
      </c>
      <c r="D873" s="203" t="s">
        <v>149</v>
      </c>
      <c r="E873" s="204" t="s">
        <v>1432</v>
      </c>
      <c r="F873" s="205" t="s">
        <v>1433</v>
      </c>
      <c r="G873" s="206" t="s">
        <v>307</v>
      </c>
      <c r="H873" s="207">
        <v>285.35000000000002</v>
      </c>
      <c r="I873" s="208"/>
      <c r="J873" s="209">
        <f>ROUND(I873*H873,2)</f>
        <v>0</v>
      </c>
      <c r="K873" s="205" t="s">
        <v>308</v>
      </c>
      <c r="L873" s="62"/>
      <c r="M873" s="210" t="s">
        <v>21</v>
      </c>
      <c r="N873" s="211" t="s">
        <v>43</v>
      </c>
      <c r="O873" s="43"/>
      <c r="P873" s="212">
        <f>O873*H873</f>
        <v>0</v>
      </c>
      <c r="Q873" s="212">
        <v>0</v>
      </c>
      <c r="R873" s="212">
        <f>Q873*H873</f>
        <v>0</v>
      </c>
      <c r="S873" s="212">
        <v>1.6E-2</v>
      </c>
      <c r="T873" s="213">
        <f>S873*H873</f>
        <v>4.5656000000000008</v>
      </c>
      <c r="AR873" s="25" t="s">
        <v>226</v>
      </c>
      <c r="AT873" s="25" t="s">
        <v>149</v>
      </c>
      <c r="AU873" s="25" t="s">
        <v>81</v>
      </c>
      <c r="AY873" s="25" t="s">
        <v>146</v>
      </c>
      <c r="BE873" s="214">
        <f>IF(N873="základní",J873,0)</f>
        <v>0</v>
      </c>
      <c r="BF873" s="214">
        <f>IF(N873="snížená",J873,0)</f>
        <v>0</v>
      </c>
      <c r="BG873" s="214">
        <f>IF(N873="zákl. přenesená",J873,0)</f>
        <v>0</v>
      </c>
      <c r="BH873" s="214">
        <f>IF(N873="sníž. přenesená",J873,0)</f>
        <v>0</v>
      </c>
      <c r="BI873" s="214">
        <f>IF(N873="nulová",J873,0)</f>
        <v>0</v>
      </c>
      <c r="BJ873" s="25" t="s">
        <v>79</v>
      </c>
      <c r="BK873" s="214">
        <f>ROUND(I873*H873,2)</f>
        <v>0</v>
      </c>
      <c r="BL873" s="25" t="s">
        <v>226</v>
      </c>
      <c r="BM873" s="25" t="s">
        <v>1434</v>
      </c>
    </row>
    <row r="874" spans="2:65" s="12" customFormat="1" ht="13.5">
      <c r="B874" s="218"/>
      <c r="C874" s="219"/>
      <c r="D874" s="220" t="s">
        <v>160</v>
      </c>
      <c r="E874" s="221" t="s">
        <v>21</v>
      </c>
      <c r="F874" s="222" t="s">
        <v>904</v>
      </c>
      <c r="G874" s="219"/>
      <c r="H874" s="223" t="s">
        <v>21</v>
      </c>
      <c r="I874" s="224"/>
      <c r="J874" s="219"/>
      <c r="K874" s="219"/>
      <c r="L874" s="225"/>
      <c r="M874" s="226"/>
      <c r="N874" s="227"/>
      <c r="O874" s="227"/>
      <c r="P874" s="227"/>
      <c r="Q874" s="227"/>
      <c r="R874" s="227"/>
      <c r="S874" s="227"/>
      <c r="T874" s="228"/>
      <c r="AT874" s="229" t="s">
        <v>160</v>
      </c>
      <c r="AU874" s="229" t="s">
        <v>81</v>
      </c>
      <c r="AV874" s="12" t="s">
        <v>79</v>
      </c>
      <c r="AW874" s="12" t="s">
        <v>35</v>
      </c>
      <c r="AX874" s="12" t="s">
        <v>72</v>
      </c>
      <c r="AY874" s="229" t="s">
        <v>146</v>
      </c>
    </row>
    <row r="875" spans="2:65" s="13" customFormat="1" ht="13.5">
      <c r="B875" s="230"/>
      <c r="C875" s="231"/>
      <c r="D875" s="220" t="s">
        <v>160</v>
      </c>
      <c r="E875" s="232" t="s">
        <v>21</v>
      </c>
      <c r="F875" s="233" t="s">
        <v>1435</v>
      </c>
      <c r="G875" s="231"/>
      <c r="H875" s="234">
        <v>209.65</v>
      </c>
      <c r="I875" s="235"/>
      <c r="J875" s="231"/>
      <c r="K875" s="231"/>
      <c r="L875" s="236"/>
      <c r="M875" s="237"/>
      <c r="N875" s="238"/>
      <c r="O875" s="238"/>
      <c r="P875" s="238"/>
      <c r="Q875" s="238"/>
      <c r="R875" s="238"/>
      <c r="S875" s="238"/>
      <c r="T875" s="239"/>
      <c r="AT875" s="240" t="s">
        <v>160</v>
      </c>
      <c r="AU875" s="240" t="s">
        <v>81</v>
      </c>
      <c r="AV875" s="13" t="s">
        <v>81</v>
      </c>
      <c r="AW875" s="13" t="s">
        <v>35</v>
      </c>
      <c r="AX875" s="13" t="s">
        <v>72</v>
      </c>
      <c r="AY875" s="240" t="s">
        <v>146</v>
      </c>
    </row>
    <row r="876" spans="2:65" s="13" customFormat="1" ht="13.5">
      <c r="B876" s="230"/>
      <c r="C876" s="231"/>
      <c r="D876" s="220" t="s">
        <v>160</v>
      </c>
      <c r="E876" s="232" t="s">
        <v>21</v>
      </c>
      <c r="F876" s="233" t="s">
        <v>1436</v>
      </c>
      <c r="G876" s="231"/>
      <c r="H876" s="234">
        <v>75.7</v>
      </c>
      <c r="I876" s="235"/>
      <c r="J876" s="231"/>
      <c r="K876" s="231"/>
      <c r="L876" s="236"/>
      <c r="M876" s="237"/>
      <c r="N876" s="238"/>
      <c r="O876" s="238"/>
      <c r="P876" s="238"/>
      <c r="Q876" s="238"/>
      <c r="R876" s="238"/>
      <c r="S876" s="238"/>
      <c r="T876" s="239"/>
      <c r="AT876" s="240" t="s">
        <v>160</v>
      </c>
      <c r="AU876" s="240" t="s">
        <v>81</v>
      </c>
      <c r="AV876" s="13" t="s">
        <v>81</v>
      </c>
      <c r="AW876" s="13" t="s">
        <v>35</v>
      </c>
      <c r="AX876" s="13" t="s">
        <v>72</v>
      </c>
      <c r="AY876" s="240" t="s">
        <v>146</v>
      </c>
    </row>
    <row r="877" spans="2:65" s="14" customFormat="1" ht="13.5">
      <c r="B877" s="241"/>
      <c r="C877" s="242"/>
      <c r="D877" s="215" t="s">
        <v>160</v>
      </c>
      <c r="E877" s="243" t="s">
        <v>21</v>
      </c>
      <c r="F877" s="244" t="s">
        <v>171</v>
      </c>
      <c r="G877" s="242"/>
      <c r="H877" s="245">
        <v>285.35000000000002</v>
      </c>
      <c r="I877" s="246"/>
      <c r="J877" s="242"/>
      <c r="K877" s="242"/>
      <c r="L877" s="247"/>
      <c r="M877" s="248"/>
      <c r="N877" s="249"/>
      <c r="O877" s="249"/>
      <c r="P877" s="249"/>
      <c r="Q877" s="249"/>
      <c r="R877" s="249"/>
      <c r="S877" s="249"/>
      <c r="T877" s="250"/>
      <c r="AT877" s="251" t="s">
        <v>160</v>
      </c>
      <c r="AU877" s="251" t="s">
        <v>81</v>
      </c>
      <c r="AV877" s="14" t="s">
        <v>153</v>
      </c>
      <c r="AW877" s="14" t="s">
        <v>35</v>
      </c>
      <c r="AX877" s="14" t="s">
        <v>79</v>
      </c>
      <c r="AY877" s="251" t="s">
        <v>146</v>
      </c>
    </row>
    <row r="878" spans="2:65" s="1" customFormat="1" ht="22.5" customHeight="1">
      <c r="B878" s="42"/>
      <c r="C878" s="203" t="s">
        <v>1437</v>
      </c>
      <c r="D878" s="203" t="s">
        <v>149</v>
      </c>
      <c r="E878" s="204" t="s">
        <v>1438</v>
      </c>
      <c r="F878" s="205" t="s">
        <v>1439</v>
      </c>
      <c r="G878" s="206" t="s">
        <v>307</v>
      </c>
      <c r="H878" s="207">
        <v>402.38499999999999</v>
      </c>
      <c r="I878" s="208"/>
      <c r="J878" s="209">
        <f>ROUND(I878*H878,2)</f>
        <v>0</v>
      </c>
      <c r="K878" s="205" t="s">
        <v>308</v>
      </c>
      <c r="L878" s="62"/>
      <c r="M878" s="210" t="s">
        <v>21</v>
      </c>
      <c r="N878" s="211" t="s">
        <v>43</v>
      </c>
      <c r="O878" s="43"/>
      <c r="P878" s="212">
        <f>O878*H878</f>
        <v>0</v>
      </c>
      <c r="Q878" s="212">
        <v>0</v>
      </c>
      <c r="R878" s="212">
        <f>Q878*H878</f>
        <v>0</v>
      </c>
      <c r="S878" s="212">
        <v>1.7999999999999999E-2</v>
      </c>
      <c r="T878" s="213">
        <f>S878*H878</f>
        <v>7.2429299999999994</v>
      </c>
      <c r="AR878" s="25" t="s">
        <v>226</v>
      </c>
      <c r="AT878" s="25" t="s">
        <v>149</v>
      </c>
      <c r="AU878" s="25" t="s">
        <v>81</v>
      </c>
      <c r="AY878" s="25" t="s">
        <v>146</v>
      </c>
      <c r="BE878" s="214">
        <f>IF(N878="základní",J878,0)</f>
        <v>0</v>
      </c>
      <c r="BF878" s="214">
        <f>IF(N878="snížená",J878,0)</f>
        <v>0</v>
      </c>
      <c r="BG878" s="214">
        <f>IF(N878="zákl. přenesená",J878,0)</f>
        <v>0</v>
      </c>
      <c r="BH878" s="214">
        <f>IF(N878="sníž. přenesená",J878,0)</f>
        <v>0</v>
      </c>
      <c r="BI878" s="214">
        <f>IF(N878="nulová",J878,0)</f>
        <v>0</v>
      </c>
      <c r="BJ878" s="25" t="s">
        <v>79</v>
      </c>
      <c r="BK878" s="214">
        <f>ROUND(I878*H878,2)</f>
        <v>0</v>
      </c>
      <c r="BL878" s="25" t="s">
        <v>226</v>
      </c>
      <c r="BM878" s="25" t="s">
        <v>1440</v>
      </c>
    </row>
    <row r="879" spans="2:65" s="12" customFormat="1" ht="13.5">
      <c r="B879" s="218"/>
      <c r="C879" s="219"/>
      <c r="D879" s="220" t="s">
        <v>160</v>
      </c>
      <c r="E879" s="221" t="s">
        <v>21</v>
      </c>
      <c r="F879" s="222" t="s">
        <v>495</v>
      </c>
      <c r="G879" s="219"/>
      <c r="H879" s="223" t="s">
        <v>21</v>
      </c>
      <c r="I879" s="224"/>
      <c r="J879" s="219"/>
      <c r="K879" s="219"/>
      <c r="L879" s="225"/>
      <c r="M879" s="226"/>
      <c r="N879" s="227"/>
      <c r="O879" s="227"/>
      <c r="P879" s="227"/>
      <c r="Q879" s="227"/>
      <c r="R879" s="227"/>
      <c r="S879" s="227"/>
      <c r="T879" s="228"/>
      <c r="AT879" s="229" t="s">
        <v>160</v>
      </c>
      <c r="AU879" s="229" t="s">
        <v>81</v>
      </c>
      <c r="AV879" s="12" t="s">
        <v>79</v>
      </c>
      <c r="AW879" s="12" t="s">
        <v>35</v>
      </c>
      <c r="AX879" s="12" t="s">
        <v>72</v>
      </c>
      <c r="AY879" s="229" t="s">
        <v>146</v>
      </c>
    </row>
    <row r="880" spans="2:65" s="12" customFormat="1" ht="13.5">
      <c r="B880" s="218"/>
      <c r="C880" s="219"/>
      <c r="D880" s="220" t="s">
        <v>160</v>
      </c>
      <c r="E880" s="221" t="s">
        <v>21</v>
      </c>
      <c r="F880" s="222" t="s">
        <v>881</v>
      </c>
      <c r="G880" s="219"/>
      <c r="H880" s="223" t="s">
        <v>21</v>
      </c>
      <c r="I880" s="224"/>
      <c r="J880" s="219"/>
      <c r="K880" s="219"/>
      <c r="L880" s="225"/>
      <c r="M880" s="226"/>
      <c r="N880" s="227"/>
      <c r="O880" s="227"/>
      <c r="P880" s="227"/>
      <c r="Q880" s="227"/>
      <c r="R880" s="227"/>
      <c r="S880" s="227"/>
      <c r="T880" s="228"/>
      <c r="AT880" s="229" t="s">
        <v>160</v>
      </c>
      <c r="AU880" s="229" t="s">
        <v>81</v>
      </c>
      <c r="AV880" s="12" t="s">
        <v>79</v>
      </c>
      <c r="AW880" s="12" t="s">
        <v>35</v>
      </c>
      <c r="AX880" s="12" t="s">
        <v>72</v>
      </c>
      <c r="AY880" s="229" t="s">
        <v>146</v>
      </c>
    </row>
    <row r="881" spans="2:65" s="13" customFormat="1" ht="13.5">
      <c r="B881" s="230"/>
      <c r="C881" s="231"/>
      <c r="D881" s="220" t="s">
        <v>160</v>
      </c>
      <c r="E881" s="232" t="s">
        <v>21</v>
      </c>
      <c r="F881" s="233" t="s">
        <v>1441</v>
      </c>
      <c r="G881" s="231"/>
      <c r="H881" s="234">
        <v>357.38499999999999</v>
      </c>
      <c r="I881" s="235"/>
      <c r="J881" s="231"/>
      <c r="K881" s="231"/>
      <c r="L881" s="236"/>
      <c r="M881" s="237"/>
      <c r="N881" s="238"/>
      <c r="O881" s="238"/>
      <c r="P881" s="238"/>
      <c r="Q881" s="238"/>
      <c r="R881" s="238"/>
      <c r="S881" s="238"/>
      <c r="T881" s="239"/>
      <c r="AT881" s="240" t="s">
        <v>160</v>
      </c>
      <c r="AU881" s="240" t="s">
        <v>81</v>
      </c>
      <c r="AV881" s="13" t="s">
        <v>81</v>
      </c>
      <c r="AW881" s="13" t="s">
        <v>35</v>
      </c>
      <c r="AX881" s="13" t="s">
        <v>72</v>
      </c>
      <c r="AY881" s="240" t="s">
        <v>146</v>
      </c>
    </row>
    <row r="882" spans="2:65" s="13" customFormat="1" ht="13.5">
      <c r="B882" s="230"/>
      <c r="C882" s="231"/>
      <c r="D882" s="220" t="s">
        <v>160</v>
      </c>
      <c r="E882" s="232" t="s">
        <v>21</v>
      </c>
      <c r="F882" s="233" t="s">
        <v>1442</v>
      </c>
      <c r="G882" s="231"/>
      <c r="H882" s="234">
        <v>45</v>
      </c>
      <c r="I882" s="235"/>
      <c r="J882" s="231"/>
      <c r="K882" s="231"/>
      <c r="L882" s="236"/>
      <c r="M882" s="237"/>
      <c r="N882" s="238"/>
      <c r="O882" s="238"/>
      <c r="P882" s="238"/>
      <c r="Q882" s="238"/>
      <c r="R882" s="238"/>
      <c r="S882" s="238"/>
      <c r="T882" s="239"/>
      <c r="AT882" s="240" t="s">
        <v>160</v>
      </c>
      <c r="AU882" s="240" t="s">
        <v>81</v>
      </c>
      <c r="AV882" s="13" t="s">
        <v>81</v>
      </c>
      <c r="AW882" s="13" t="s">
        <v>35</v>
      </c>
      <c r="AX882" s="13" t="s">
        <v>72</v>
      </c>
      <c r="AY882" s="240" t="s">
        <v>146</v>
      </c>
    </row>
    <row r="883" spans="2:65" s="14" customFormat="1" ht="13.5">
      <c r="B883" s="241"/>
      <c r="C883" s="242"/>
      <c r="D883" s="215" t="s">
        <v>160</v>
      </c>
      <c r="E883" s="243" t="s">
        <v>21</v>
      </c>
      <c r="F883" s="244" t="s">
        <v>171</v>
      </c>
      <c r="G883" s="242"/>
      <c r="H883" s="245">
        <v>402.38499999999999</v>
      </c>
      <c r="I883" s="246"/>
      <c r="J883" s="242"/>
      <c r="K883" s="242"/>
      <c r="L883" s="247"/>
      <c r="M883" s="248"/>
      <c r="N883" s="249"/>
      <c r="O883" s="249"/>
      <c r="P883" s="249"/>
      <c r="Q883" s="249"/>
      <c r="R883" s="249"/>
      <c r="S883" s="249"/>
      <c r="T883" s="250"/>
      <c r="AT883" s="251" t="s">
        <v>160</v>
      </c>
      <c r="AU883" s="251" t="s">
        <v>81</v>
      </c>
      <c r="AV883" s="14" t="s">
        <v>153</v>
      </c>
      <c r="AW883" s="14" t="s">
        <v>35</v>
      </c>
      <c r="AX883" s="14" t="s">
        <v>79</v>
      </c>
      <c r="AY883" s="251" t="s">
        <v>146</v>
      </c>
    </row>
    <row r="884" spans="2:65" s="1" customFormat="1" ht="22.5" customHeight="1">
      <c r="B884" s="42"/>
      <c r="C884" s="203" t="s">
        <v>1443</v>
      </c>
      <c r="D884" s="203" t="s">
        <v>149</v>
      </c>
      <c r="E884" s="204" t="s">
        <v>1444</v>
      </c>
      <c r="F884" s="205" t="s">
        <v>1445</v>
      </c>
      <c r="G884" s="206" t="s">
        <v>307</v>
      </c>
      <c r="H884" s="207">
        <v>285.35000000000002</v>
      </c>
      <c r="I884" s="208"/>
      <c r="J884" s="209">
        <f>ROUND(I884*H884,2)</f>
        <v>0</v>
      </c>
      <c r="K884" s="205" t="s">
        <v>308</v>
      </c>
      <c r="L884" s="62"/>
      <c r="M884" s="210" t="s">
        <v>21</v>
      </c>
      <c r="N884" s="211" t="s">
        <v>43</v>
      </c>
      <c r="O884" s="43"/>
      <c r="P884" s="212">
        <f>O884*H884</f>
        <v>0</v>
      </c>
      <c r="Q884" s="212">
        <v>0</v>
      </c>
      <c r="R884" s="212">
        <f>Q884*H884</f>
        <v>0</v>
      </c>
      <c r="S884" s="212">
        <v>0.03</v>
      </c>
      <c r="T884" s="213">
        <f>S884*H884</f>
        <v>8.5605000000000011</v>
      </c>
      <c r="AR884" s="25" t="s">
        <v>226</v>
      </c>
      <c r="AT884" s="25" t="s">
        <v>149</v>
      </c>
      <c r="AU884" s="25" t="s">
        <v>81</v>
      </c>
      <c r="AY884" s="25" t="s">
        <v>146</v>
      </c>
      <c r="BE884" s="214">
        <f>IF(N884="základní",J884,0)</f>
        <v>0</v>
      </c>
      <c r="BF884" s="214">
        <f>IF(N884="snížená",J884,0)</f>
        <v>0</v>
      </c>
      <c r="BG884" s="214">
        <f>IF(N884="zákl. přenesená",J884,0)</f>
        <v>0</v>
      </c>
      <c r="BH884" s="214">
        <f>IF(N884="sníž. přenesená",J884,0)</f>
        <v>0</v>
      </c>
      <c r="BI884" s="214">
        <f>IF(N884="nulová",J884,0)</f>
        <v>0</v>
      </c>
      <c r="BJ884" s="25" t="s">
        <v>79</v>
      </c>
      <c r="BK884" s="214">
        <f>ROUND(I884*H884,2)</f>
        <v>0</v>
      </c>
      <c r="BL884" s="25" t="s">
        <v>226</v>
      </c>
      <c r="BM884" s="25" t="s">
        <v>1446</v>
      </c>
    </row>
    <row r="885" spans="2:65" s="12" customFormat="1" ht="13.5">
      <c r="B885" s="218"/>
      <c r="C885" s="219"/>
      <c r="D885" s="220" t="s">
        <v>160</v>
      </c>
      <c r="E885" s="221" t="s">
        <v>21</v>
      </c>
      <c r="F885" s="222" t="s">
        <v>904</v>
      </c>
      <c r="G885" s="219"/>
      <c r="H885" s="223" t="s">
        <v>21</v>
      </c>
      <c r="I885" s="224"/>
      <c r="J885" s="219"/>
      <c r="K885" s="219"/>
      <c r="L885" s="225"/>
      <c r="M885" s="226"/>
      <c r="N885" s="227"/>
      <c r="O885" s="227"/>
      <c r="P885" s="227"/>
      <c r="Q885" s="227"/>
      <c r="R885" s="227"/>
      <c r="S885" s="227"/>
      <c r="T885" s="228"/>
      <c r="AT885" s="229" t="s">
        <v>160</v>
      </c>
      <c r="AU885" s="229" t="s">
        <v>81</v>
      </c>
      <c r="AV885" s="12" t="s">
        <v>79</v>
      </c>
      <c r="AW885" s="12" t="s">
        <v>35</v>
      </c>
      <c r="AX885" s="12" t="s">
        <v>72</v>
      </c>
      <c r="AY885" s="229" t="s">
        <v>146</v>
      </c>
    </row>
    <row r="886" spans="2:65" s="13" customFormat="1" ht="13.5">
      <c r="B886" s="230"/>
      <c r="C886" s="231"/>
      <c r="D886" s="220" t="s">
        <v>160</v>
      </c>
      <c r="E886" s="232" t="s">
        <v>21</v>
      </c>
      <c r="F886" s="233" t="s">
        <v>1435</v>
      </c>
      <c r="G886" s="231"/>
      <c r="H886" s="234">
        <v>209.65</v>
      </c>
      <c r="I886" s="235"/>
      <c r="J886" s="231"/>
      <c r="K886" s="231"/>
      <c r="L886" s="236"/>
      <c r="M886" s="237"/>
      <c r="N886" s="238"/>
      <c r="O886" s="238"/>
      <c r="P886" s="238"/>
      <c r="Q886" s="238"/>
      <c r="R886" s="238"/>
      <c r="S886" s="238"/>
      <c r="T886" s="239"/>
      <c r="AT886" s="240" t="s">
        <v>160</v>
      </c>
      <c r="AU886" s="240" t="s">
        <v>81</v>
      </c>
      <c r="AV886" s="13" t="s">
        <v>81</v>
      </c>
      <c r="AW886" s="13" t="s">
        <v>35</v>
      </c>
      <c r="AX886" s="13" t="s">
        <v>72</v>
      </c>
      <c r="AY886" s="240" t="s">
        <v>146</v>
      </c>
    </row>
    <row r="887" spans="2:65" s="13" customFormat="1" ht="13.5">
      <c r="B887" s="230"/>
      <c r="C887" s="231"/>
      <c r="D887" s="220" t="s">
        <v>160</v>
      </c>
      <c r="E887" s="232" t="s">
        <v>21</v>
      </c>
      <c r="F887" s="233" t="s">
        <v>1436</v>
      </c>
      <c r="G887" s="231"/>
      <c r="H887" s="234">
        <v>75.7</v>
      </c>
      <c r="I887" s="235"/>
      <c r="J887" s="231"/>
      <c r="K887" s="231"/>
      <c r="L887" s="236"/>
      <c r="M887" s="237"/>
      <c r="N887" s="238"/>
      <c r="O887" s="238"/>
      <c r="P887" s="238"/>
      <c r="Q887" s="238"/>
      <c r="R887" s="238"/>
      <c r="S887" s="238"/>
      <c r="T887" s="239"/>
      <c r="AT887" s="240" t="s">
        <v>160</v>
      </c>
      <c r="AU887" s="240" t="s">
        <v>81</v>
      </c>
      <c r="AV887" s="13" t="s">
        <v>81</v>
      </c>
      <c r="AW887" s="13" t="s">
        <v>35</v>
      </c>
      <c r="AX887" s="13" t="s">
        <v>72</v>
      </c>
      <c r="AY887" s="240" t="s">
        <v>146</v>
      </c>
    </row>
    <row r="888" spans="2:65" s="14" customFormat="1" ht="13.5">
      <c r="B888" s="241"/>
      <c r="C888" s="242"/>
      <c r="D888" s="215" t="s">
        <v>160</v>
      </c>
      <c r="E888" s="243" t="s">
        <v>21</v>
      </c>
      <c r="F888" s="244" t="s">
        <v>171</v>
      </c>
      <c r="G888" s="242"/>
      <c r="H888" s="245">
        <v>285.35000000000002</v>
      </c>
      <c r="I888" s="246"/>
      <c r="J888" s="242"/>
      <c r="K888" s="242"/>
      <c r="L888" s="247"/>
      <c r="M888" s="248"/>
      <c r="N888" s="249"/>
      <c r="O888" s="249"/>
      <c r="P888" s="249"/>
      <c r="Q888" s="249"/>
      <c r="R888" s="249"/>
      <c r="S888" s="249"/>
      <c r="T888" s="250"/>
      <c r="AT888" s="251" t="s">
        <v>160</v>
      </c>
      <c r="AU888" s="251" t="s">
        <v>81</v>
      </c>
      <c r="AV888" s="14" t="s">
        <v>153</v>
      </c>
      <c r="AW888" s="14" t="s">
        <v>35</v>
      </c>
      <c r="AX888" s="14" t="s">
        <v>79</v>
      </c>
      <c r="AY888" s="251" t="s">
        <v>146</v>
      </c>
    </row>
    <row r="889" spans="2:65" s="1" customFormat="1" ht="22.5" customHeight="1">
      <c r="B889" s="42"/>
      <c r="C889" s="203" t="s">
        <v>1447</v>
      </c>
      <c r="D889" s="203" t="s">
        <v>149</v>
      </c>
      <c r="E889" s="204" t="s">
        <v>1448</v>
      </c>
      <c r="F889" s="205" t="s">
        <v>1449</v>
      </c>
      <c r="G889" s="206" t="s">
        <v>307</v>
      </c>
      <c r="H889" s="207">
        <v>33.344999999999999</v>
      </c>
      <c r="I889" s="208"/>
      <c r="J889" s="209">
        <f>ROUND(I889*H889,2)</f>
        <v>0</v>
      </c>
      <c r="K889" s="205" t="s">
        <v>308</v>
      </c>
      <c r="L889" s="62"/>
      <c r="M889" s="210" t="s">
        <v>21</v>
      </c>
      <c r="N889" s="211" t="s">
        <v>43</v>
      </c>
      <c r="O889" s="43"/>
      <c r="P889" s="212">
        <f>O889*H889</f>
        <v>0</v>
      </c>
      <c r="Q889" s="212">
        <v>0</v>
      </c>
      <c r="R889" s="212">
        <f>Q889*H889</f>
        <v>0</v>
      </c>
      <c r="S889" s="212">
        <v>1.4E-2</v>
      </c>
      <c r="T889" s="213">
        <f>S889*H889</f>
        <v>0.46682999999999997</v>
      </c>
      <c r="AR889" s="25" t="s">
        <v>226</v>
      </c>
      <c r="AT889" s="25" t="s">
        <v>149</v>
      </c>
      <c r="AU889" s="25" t="s">
        <v>81</v>
      </c>
      <c r="AY889" s="25" t="s">
        <v>146</v>
      </c>
      <c r="BE889" s="214">
        <f>IF(N889="základní",J889,0)</f>
        <v>0</v>
      </c>
      <c r="BF889" s="214">
        <f>IF(N889="snížená",J889,0)</f>
        <v>0</v>
      </c>
      <c r="BG889" s="214">
        <f>IF(N889="zákl. přenesená",J889,0)</f>
        <v>0</v>
      </c>
      <c r="BH889" s="214">
        <f>IF(N889="sníž. přenesená",J889,0)</f>
        <v>0</v>
      </c>
      <c r="BI889" s="214">
        <f>IF(N889="nulová",J889,0)</f>
        <v>0</v>
      </c>
      <c r="BJ889" s="25" t="s">
        <v>79</v>
      </c>
      <c r="BK889" s="214">
        <f>ROUND(I889*H889,2)</f>
        <v>0</v>
      </c>
      <c r="BL889" s="25" t="s">
        <v>226</v>
      </c>
      <c r="BM889" s="25" t="s">
        <v>1450</v>
      </c>
    </row>
    <row r="890" spans="2:65" s="12" customFormat="1" ht="13.5">
      <c r="B890" s="218"/>
      <c r="C890" s="219"/>
      <c r="D890" s="220" t="s">
        <v>160</v>
      </c>
      <c r="E890" s="221" t="s">
        <v>21</v>
      </c>
      <c r="F890" s="222" t="s">
        <v>495</v>
      </c>
      <c r="G890" s="219"/>
      <c r="H890" s="223" t="s">
        <v>21</v>
      </c>
      <c r="I890" s="224"/>
      <c r="J890" s="219"/>
      <c r="K890" s="219"/>
      <c r="L890" s="225"/>
      <c r="M890" s="226"/>
      <c r="N890" s="227"/>
      <c r="O890" s="227"/>
      <c r="P890" s="227"/>
      <c r="Q890" s="227"/>
      <c r="R890" s="227"/>
      <c r="S890" s="227"/>
      <c r="T890" s="228"/>
      <c r="AT890" s="229" t="s">
        <v>160</v>
      </c>
      <c r="AU890" s="229" t="s">
        <v>81</v>
      </c>
      <c r="AV890" s="12" t="s">
        <v>79</v>
      </c>
      <c r="AW890" s="12" t="s">
        <v>35</v>
      </c>
      <c r="AX890" s="12" t="s">
        <v>72</v>
      </c>
      <c r="AY890" s="229" t="s">
        <v>146</v>
      </c>
    </row>
    <row r="891" spans="2:65" s="13" customFormat="1" ht="13.5">
      <c r="B891" s="230"/>
      <c r="C891" s="231"/>
      <c r="D891" s="220" t="s">
        <v>160</v>
      </c>
      <c r="E891" s="232" t="s">
        <v>21</v>
      </c>
      <c r="F891" s="233" t="s">
        <v>1451</v>
      </c>
      <c r="G891" s="231"/>
      <c r="H891" s="234">
        <v>33.344999999999999</v>
      </c>
      <c r="I891" s="235"/>
      <c r="J891" s="231"/>
      <c r="K891" s="231"/>
      <c r="L891" s="236"/>
      <c r="M891" s="237"/>
      <c r="N891" s="238"/>
      <c r="O891" s="238"/>
      <c r="P891" s="238"/>
      <c r="Q891" s="238"/>
      <c r="R891" s="238"/>
      <c r="S891" s="238"/>
      <c r="T891" s="239"/>
      <c r="AT891" s="240" t="s">
        <v>160</v>
      </c>
      <c r="AU891" s="240" t="s">
        <v>81</v>
      </c>
      <c r="AV891" s="13" t="s">
        <v>81</v>
      </c>
      <c r="AW891" s="13" t="s">
        <v>35</v>
      </c>
      <c r="AX891" s="13" t="s">
        <v>72</v>
      </c>
      <c r="AY891" s="240" t="s">
        <v>146</v>
      </c>
    </row>
    <row r="892" spans="2:65" s="14" customFormat="1" ht="13.5">
      <c r="B892" s="241"/>
      <c r="C892" s="242"/>
      <c r="D892" s="215" t="s">
        <v>160</v>
      </c>
      <c r="E892" s="243" t="s">
        <v>21</v>
      </c>
      <c r="F892" s="244" t="s">
        <v>171</v>
      </c>
      <c r="G892" s="242"/>
      <c r="H892" s="245">
        <v>33.344999999999999</v>
      </c>
      <c r="I892" s="246"/>
      <c r="J892" s="242"/>
      <c r="K892" s="242"/>
      <c r="L892" s="247"/>
      <c r="M892" s="248"/>
      <c r="N892" s="249"/>
      <c r="O892" s="249"/>
      <c r="P892" s="249"/>
      <c r="Q892" s="249"/>
      <c r="R892" s="249"/>
      <c r="S892" s="249"/>
      <c r="T892" s="250"/>
      <c r="AT892" s="251" t="s">
        <v>160</v>
      </c>
      <c r="AU892" s="251" t="s">
        <v>81</v>
      </c>
      <c r="AV892" s="14" t="s">
        <v>153</v>
      </c>
      <c r="AW892" s="14" t="s">
        <v>35</v>
      </c>
      <c r="AX892" s="14" t="s">
        <v>79</v>
      </c>
      <c r="AY892" s="251" t="s">
        <v>146</v>
      </c>
    </row>
    <row r="893" spans="2:65" s="1" customFormat="1" ht="22.5" customHeight="1">
      <c r="B893" s="42"/>
      <c r="C893" s="203" t="s">
        <v>1452</v>
      </c>
      <c r="D893" s="203" t="s">
        <v>149</v>
      </c>
      <c r="E893" s="204" t="s">
        <v>1453</v>
      </c>
      <c r="F893" s="205" t="s">
        <v>1454</v>
      </c>
      <c r="G893" s="206" t="s">
        <v>324</v>
      </c>
      <c r="H893" s="207">
        <v>173</v>
      </c>
      <c r="I893" s="208"/>
      <c r="J893" s="209">
        <f>ROUND(I893*H893,2)</f>
        <v>0</v>
      </c>
      <c r="K893" s="205" t="s">
        <v>308</v>
      </c>
      <c r="L893" s="62"/>
      <c r="M893" s="210" t="s">
        <v>21</v>
      </c>
      <c r="N893" s="211" t="s">
        <v>43</v>
      </c>
      <c r="O893" s="43"/>
      <c r="P893" s="212">
        <f>O893*H893</f>
        <v>0</v>
      </c>
      <c r="Q893" s="212">
        <v>0</v>
      </c>
      <c r="R893" s="212">
        <f>Q893*H893</f>
        <v>0</v>
      </c>
      <c r="S893" s="212">
        <v>1.7000000000000001E-2</v>
      </c>
      <c r="T893" s="213">
        <f>S893*H893</f>
        <v>2.9410000000000003</v>
      </c>
      <c r="AR893" s="25" t="s">
        <v>226</v>
      </c>
      <c r="AT893" s="25" t="s">
        <v>149</v>
      </c>
      <c r="AU893" s="25" t="s">
        <v>81</v>
      </c>
      <c r="AY893" s="25" t="s">
        <v>146</v>
      </c>
      <c r="BE893" s="214">
        <f>IF(N893="základní",J893,0)</f>
        <v>0</v>
      </c>
      <c r="BF893" s="214">
        <f>IF(N893="snížená",J893,0)</f>
        <v>0</v>
      </c>
      <c r="BG893" s="214">
        <f>IF(N893="zákl. přenesená",J893,0)</f>
        <v>0</v>
      </c>
      <c r="BH893" s="214">
        <f>IF(N893="sníž. přenesená",J893,0)</f>
        <v>0</v>
      </c>
      <c r="BI893" s="214">
        <f>IF(N893="nulová",J893,0)</f>
        <v>0</v>
      </c>
      <c r="BJ893" s="25" t="s">
        <v>79</v>
      </c>
      <c r="BK893" s="214">
        <f>ROUND(I893*H893,2)</f>
        <v>0</v>
      </c>
      <c r="BL893" s="25" t="s">
        <v>226</v>
      </c>
      <c r="BM893" s="25" t="s">
        <v>1455</v>
      </c>
    </row>
    <row r="894" spans="2:65" s="1" customFormat="1" ht="22.5" customHeight="1">
      <c r="B894" s="42"/>
      <c r="C894" s="203" t="s">
        <v>1456</v>
      </c>
      <c r="D894" s="203" t="s">
        <v>149</v>
      </c>
      <c r="E894" s="204" t="s">
        <v>1457</v>
      </c>
      <c r="F894" s="205" t="s">
        <v>1458</v>
      </c>
      <c r="G894" s="206" t="s">
        <v>324</v>
      </c>
      <c r="H894" s="207">
        <v>426</v>
      </c>
      <c r="I894" s="208"/>
      <c r="J894" s="209">
        <f>ROUND(I894*H894,2)</f>
        <v>0</v>
      </c>
      <c r="K894" s="205" t="s">
        <v>308</v>
      </c>
      <c r="L894" s="62"/>
      <c r="M894" s="210" t="s">
        <v>21</v>
      </c>
      <c r="N894" s="211" t="s">
        <v>43</v>
      </c>
      <c r="O894" s="43"/>
      <c r="P894" s="212">
        <f>O894*H894</f>
        <v>0</v>
      </c>
      <c r="Q894" s="212">
        <v>0</v>
      </c>
      <c r="R894" s="212">
        <f>Q894*H894</f>
        <v>0</v>
      </c>
      <c r="S894" s="212">
        <v>3.3000000000000002E-2</v>
      </c>
      <c r="T894" s="213">
        <f>S894*H894</f>
        <v>14.058</v>
      </c>
      <c r="AR894" s="25" t="s">
        <v>226</v>
      </c>
      <c r="AT894" s="25" t="s">
        <v>149</v>
      </c>
      <c r="AU894" s="25" t="s">
        <v>81</v>
      </c>
      <c r="AY894" s="25" t="s">
        <v>146</v>
      </c>
      <c r="BE894" s="214">
        <f>IF(N894="základní",J894,0)</f>
        <v>0</v>
      </c>
      <c r="BF894" s="214">
        <f>IF(N894="snížená",J894,0)</f>
        <v>0</v>
      </c>
      <c r="BG894" s="214">
        <f>IF(N894="zákl. přenesená",J894,0)</f>
        <v>0</v>
      </c>
      <c r="BH894" s="214">
        <f>IF(N894="sníž. přenesená",J894,0)</f>
        <v>0</v>
      </c>
      <c r="BI894" s="214">
        <f>IF(N894="nulová",J894,0)</f>
        <v>0</v>
      </c>
      <c r="BJ894" s="25" t="s">
        <v>79</v>
      </c>
      <c r="BK894" s="214">
        <f>ROUND(I894*H894,2)</f>
        <v>0</v>
      </c>
      <c r="BL894" s="25" t="s">
        <v>226</v>
      </c>
      <c r="BM894" s="25" t="s">
        <v>1459</v>
      </c>
    </row>
    <row r="895" spans="2:65" s="1" customFormat="1" ht="22.5" customHeight="1">
      <c r="B895" s="42"/>
      <c r="C895" s="203" t="s">
        <v>1460</v>
      </c>
      <c r="D895" s="203" t="s">
        <v>149</v>
      </c>
      <c r="E895" s="204" t="s">
        <v>1461</v>
      </c>
      <c r="F895" s="205" t="s">
        <v>1462</v>
      </c>
      <c r="G895" s="206" t="s">
        <v>1148</v>
      </c>
      <c r="H895" s="283"/>
      <c r="I895" s="208"/>
      <c r="J895" s="209">
        <f>ROUND(I895*H895,2)</f>
        <v>0</v>
      </c>
      <c r="K895" s="205" t="s">
        <v>308</v>
      </c>
      <c r="L895" s="62"/>
      <c r="M895" s="210" t="s">
        <v>21</v>
      </c>
      <c r="N895" s="211" t="s">
        <v>43</v>
      </c>
      <c r="O895" s="43"/>
      <c r="P895" s="212">
        <f>O895*H895</f>
        <v>0</v>
      </c>
      <c r="Q895" s="212">
        <v>0</v>
      </c>
      <c r="R895" s="212">
        <f>Q895*H895</f>
        <v>0</v>
      </c>
      <c r="S895" s="212">
        <v>0</v>
      </c>
      <c r="T895" s="213">
        <f>S895*H895</f>
        <v>0</v>
      </c>
      <c r="AR895" s="25" t="s">
        <v>226</v>
      </c>
      <c r="AT895" s="25" t="s">
        <v>149</v>
      </c>
      <c r="AU895" s="25" t="s">
        <v>81</v>
      </c>
      <c r="AY895" s="25" t="s">
        <v>146</v>
      </c>
      <c r="BE895" s="214">
        <f>IF(N895="základní",J895,0)</f>
        <v>0</v>
      </c>
      <c r="BF895" s="214">
        <f>IF(N895="snížená",J895,0)</f>
        <v>0</v>
      </c>
      <c r="BG895" s="214">
        <f>IF(N895="zákl. přenesená",J895,0)</f>
        <v>0</v>
      </c>
      <c r="BH895" s="214">
        <f>IF(N895="sníž. přenesená",J895,0)</f>
        <v>0</v>
      </c>
      <c r="BI895" s="214">
        <f>IF(N895="nulová",J895,0)</f>
        <v>0</v>
      </c>
      <c r="BJ895" s="25" t="s">
        <v>79</v>
      </c>
      <c r="BK895" s="214">
        <f>ROUND(I895*H895,2)</f>
        <v>0</v>
      </c>
      <c r="BL895" s="25" t="s">
        <v>226</v>
      </c>
      <c r="BM895" s="25" t="s">
        <v>1463</v>
      </c>
    </row>
    <row r="896" spans="2:65" s="11" customFormat="1" ht="29.85" customHeight="1">
      <c r="B896" s="186"/>
      <c r="C896" s="187"/>
      <c r="D896" s="200" t="s">
        <v>71</v>
      </c>
      <c r="E896" s="201" t="s">
        <v>1464</v>
      </c>
      <c r="F896" s="201" t="s">
        <v>1465</v>
      </c>
      <c r="G896" s="187"/>
      <c r="H896" s="187"/>
      <c r="I896" s="190"/>
      <c r="J896" s="202">
        <f>BK896</f>
        <v>0</v>
      </c>
      <c r="K896" s="187"/>
      <c r="L896" s="192"/>
      <c r="M896" s="193"/>
      <c r="N896" s="194"/>
      <c r="O896" s="194"/>
      <c r="P896" s="195">
        <f>SUM(P897:P1009)</f>
        <v>0</v>
      </c>
      <c r="Q896" s="194"/>
      <c r="R896" s="195">
        <f>SUM(R897:R1009)</f>
        <v>42.891014750000004</v>
      </c>
      <c r="S896" s="194"/>
      <c r="T896" s="196">
        <f>SUM(T897:T1009)</f>
        <v>5.7642359999999995</v>
      </c>
      <c r="AR896" s="197" t="s">
        <v>81</v>
      </c>
      <c r="AT896" s="198" t="s">
        <v>71</v>
      </c>
      <c r="AU896" s="198" t="s">
        <v>79</v>
      </c>
      <c r="AY896" s="197" t="s">
        <v>146</v>
      </c>
      <c r="BK896" s="199">
        <f>SUM(BK897:BK1009)</f>
        <v>0</v>
      </c>
    </row>
    <row r="897" spans="2:65" s="1" customFormat="1" ht="31.5" customHeight="1">
      <c r="B897" s="42"/>
      <c r="C897" s="203" t="s">
        <v>1466</v>
      </c>
      <c r="D897" s="203" t="s">
        <v>149</v>
      </c>
      <c r="E897" s="204" t="s">
        <v>1467</v>
      </c>
      <c r="F897" s="205" t="s">
        <v>1468</v>
      </c>
      <c r="G897" s="206" t="s">
        <v>307</v>
      </c>
      <c r="H897" s="207">
        <v>27.975000000000001</v>
      </c>
      <c r="I897" s="208"/>
      <c r="J897" s="209">
        <f>ROUND(I897*H897,2)</f>
        <v>0</v>
      </c>
      <c r="K897" s="205" t="s">
        <v>308</v>
      </c>
      <c r="L897" s="62"/>
      <c r="M897" s="210" t="s">
        <v>21</v>
      </c>
      <c r="N897" s="211" t="s">
        <v>43</v>
      </c>
      <c r="O897" s="43"/>
      <c r="P897" s="212">
        <f>O897*H897</f>
        <v>0</v>
      </c>
      <c r="Q897" s="212">
        <v>5.3719999999999997E-2</v>
      </c>
      <c r="R897" s="212">
        <f>Q897*H897</f>
        <v>1.5028170000000001</v>
      </c>
      <c r="S897" s="212">
        <v>0</v>
      </c>
      <c r="T897" s="213">
        <f>S897*H897</f>
        <v>0</v>
      </c>
      <c r="AR897" s="25" t="s">
        <v>226</v>
      </c>
      <c r="AT897" s="25" t="s">
        <v>149</v>
      </c>
      <c r="AU897" s="25" t="s">
        <v>81</v>
      </c>
      <c r="AY897" s="25" t="s">
        <v>146</v>
      </c>
      <c r="BE897" s="214">
        <f>IF(N897="základní",J897,0)</f>
        <v>0</v>
      </c>
      <c r="BF897" s="214">
        <f>IF(N897="snížená",J897,0)</f>
        <v>0</v>
      </c>
      <c r="BG897" s="214">
        <f>IF(N897="zákl. přenesená",J897,0)</f>
        <v>0</v>
      </c>
      <c r="BH897" s="214">
        <f>IF(N897="sníž. přenesená",J897,0)</f>
        <v>0</v>
      </c>
      <c r="BI897" s="214">
        <f>IF(N897="nulová",J897,0)</f>
        <v>0</v>
      </c>
      <c r="BJ897" s="25" t="s">
        <v>79</v>
      </c>
      <c r="BK897" s="214">
        <f>ROUND(I897*H897,2)</f>
        <v>0</v>
      </c>
      <c r="BL897" s="25" t="s">
        <v>226</v>
      </c>
      <c r="BM897" s="25" t="s">
        <v>1469</v>
      </c>
    </row>
    <row r="898" spans="2:65" s="12" customFormat="1" ht="13.5">
      <c r="B898" s="218"/>
      <c r="C898" s="219"/>
      <c r="D898" s="220" t="s">
        <v>160</v>
      </c>
      <c r="E898" s="221" t="s">
        <v>21</v>
      </c>
      <c r="F898" s="222" t="s">
        <v>335</v>
      </c>
      <c r="G898" s="219"/>
      <c r="H898" s="223" t="s">
        <v>21</v>
      </c>
      <c r="I898" s="224"/>
      <c r="J898" s="219"/>
      <c r="K898" s="219"/>
      <c r="L898" s="225"/>
      <c r="M898" s="226"/>
      <c r="N898" s="227"/>
      <c r="O898" s="227"/>
      <c r="P898" s="227"/>
      <c r="Q898" s="227"/>
      <c r="R898" s="227"/>
      <c r="S898" s="227"/>
      <c r="T898" s="228"/>
      <c r="AT898" s="229" t="s">
        <v>160</v>
      </c>
      <c r="AU898" s="229" t="s">
        <v>81</v>
      </c>
      <c r="AV898" s="12" t="s">
        <v>79</v>
      </c>
      <c r="AW898" s="12" t="s">
        <v>35</v>
      </c>
      <c r="AX898" s="12" t="s">
        <v>72</v>
      </c>
      <c r="AY898" s="229" t="s">
        <v>146</v>
      </c>
    </row>
    <row r="899" spans="2:65" s="13" customFormat="1" ht="13.5">
      <c r="B899" s="230"/>
      <c r="C899" s="231"/>
      <c r="D899" s="220" t="s">
        <v>160</v>
      </c>
      <c r="E899" s="232" t="s">
        <v>21</v>
      </c>
      <c r="F899" s="233" t="s">
        <v>1470</v>
      </c>
      <c r="G899" s="231"/>
      <c r="H899" s="234">
        <v>18.335999999999999</v>
      </c>
      <c r="I899" s="235"/>
      <c r="J899" s="231"/>
      <c r="K899" s="231"/>
      <c r="L899" s="236"/>
      <c r="M899" s="237"/>
      <c r="N899" s="238"/>
      <c r="O899" s="238"/>
      <c r="P899" s="238"/>
      <c r="Q899" s="238"/>
      <c r="R899" s="238"/>
      <c r="S899" s="238"/>
      <c r="T899" s="239"/>
      <c r="AT899" s="240" t="s">
        <v>160</v>
      </c>
      <c r="AU899" s="240" t="s">
        <v>81</v>
      </c>
      <c r="AV899" s="13" t="s">
        <v>81</v>
      </c>
      <c r="AW899" s="13" t="s">
        <v>35</v>
      </c>
      <c r="AX899" s="13" t="s">
        <v>72</v>
      </c>
      <c r="AY899" s="240" t="s">
        <v>146</v>
      </c>
    </row>
    <row r="900" spans="2:65" s="13" customFormat="1" ht="13.5">
      <c r="B900" s="230"/>
      <c r="C900" s="231"/>
      <c r="D900" s="220" t="s">
        <v>160</v>
      </c>
      <c r="E900" s="232" t="s">
        <v>21</v>
      </c>
      <c r="F900" s="233" t="s">
        <v>1471</v>
      </c>
      <c r="G900" s="231"/>
      <c r="H900" s="234">
        <v>9.6389999999999993</v>
      </c>
      <c r="I900" s="235"/>
      <c r="J900" s="231"/>
      <c r="K900" s="231"/>
      <c r="L900" s="236"/>
      <c r="M900" s="237"/>
      <c r="N900" s="238"/>
      <c r="O900" s="238"/>
      <c r="P900" s="238"/>
      <c r="Q900" s="238"/>
      <c r="R900" s="238"/>
      <c r="S900" s="238"/>
      <c r="T900" s="239"/>
      <c r="AT900" s="240" t="s">
        <v>160</v>
      </c>
      <c r="AU900" s="240" t="s">
        <v>81</v>
      </c>
      <c r="AV900" s="13" t="s">
        <v>81</v>
      </c>
      <c r="AW900" s="13" t="s">
        <v>35</v>
      </c>
      <c r="AX900" s="13" t="s">
        <v>72</v>
      </c>
      <c r="AY900" s="240" t="s">
        <v>146</v>
      </c>
    </row>
    <row r="901" spans="2:65" s="14" customFormat="1" ht="13.5">
      <c r="B901" s="241"/>
      <c r="C901" s="242"/>
      <c r="D901" s="215" t="s">
        <v>160</v>
      </c>
      <c r="E901" s="243" t="s">
        <v>21</v>
      </c>
      <c r="F901" s="244" t="s">
        <v>171</v>
      </c>
      <c r="G901" s="242"/>
      <c r="H901" s="245">
        <v>27.975000000000001</v>
      </c>
      <c r="I901" s="246"/>
      <c r="J901" s="242"/>
      <c r="K901" s="242"/>
      <c r="L901" s="247"/>
      <c r="M901" s="248"/>
      <c r="N901" s="249"/>
      <c r="O901" s="249"/>
      <c r="P901" s="249"/>
      <c r="Q901" s="249"/>
      <c r="R901" s="249"/>
      <c r="S901" s="249"/>
      <c r="T901" s="250"/>
      <c r="AT901" s="251" t="s">
        <v>160</v>
      </c>
      <c r="AU901" s="251" t="s">
        <v>81</v>
      </c>
      <c r="AV901" s="14" t="s">
        <v>153</v>
      </c>
      <c r="AW901" s="14" t="s">
        <v>35</v>
      </c>
      <c r="AX901" s="14" t="s">
        <v>79</v>
      </c>
      <c r="AY901" s="251" t="s">
        <v>146</v>
      </c>
    </row>
    <row r="902" spans="2:65" s="1" customFormat="1" ht="31.5" customHeight="1">
      <c r="B902" s="42"/>
      <c r="C902" s="203" t="s">
        <v>1472</v>
      </c>
      <c r="D902" s="203" t="s">
        <v>149</v>
      </c>
      <c r="E902" s="204" t="s">
        <v>1473</v>
      </c>
      <c r="F902" s="205" t="s">
        <v>1474</v>
      </c>
      <c r="G902" s="206" t="s">
        <v>307</v>
      </c>
      <c r="H902" s="207">
        <v>185.86</v>
      </c>
      <c r="I902" s="208"/>
      <c r="J902" s="209">
        <f>ROUND(I902*H902,2)</f>
        <v>0</v>
      </c>
      <c r="K902" s="205" t="s">
        <v>308</v>
      </c>
      <c r="L902" s="62"/>
      <c r="M902" s="210" t="s">
        <v>21</v>
      </c>
      <c r="N902" s="211" t="s">
        <v>43</v>
      </c>
      <c r="O902" s="43"/>
      <c r="P902" s="212">
        <f>O902*H902</f>
        <v>0</v>
      </c>
      <c r="Q902" s="212">
        <v>5.4019999999999999E-2</v>
      </c>
      <c r="R902" s="212">
        <f>Q902*H902</f>
        <v>10.040157200000001</v>
      </c>
      <c r="S902" s="212">
        <v>0</v>
      </c>
      <c r="T902" s="213">
        <f>S902*H902</f>
        <v>0</v>
      </c>
      <c r="AR902" s="25" t="s">
        <v>226</v>
      </c>
      <c r="AT902" s="25" t="s">
        <v>149</v>
      </c>
      <c r="AU902" s="25" t="s">
        <v>81</v>
      </c>
      <c r="AY902" s="25" t="s">
        <v>146</v>
      </c>
      <c r="BE902" s="214">
        <f>IF(N902="základní",J902,0)</f>
        <v>0</v>
      </c>
      <c r="BF902" s="214">
        <f>IF(N902="snížená",J902,0)</f>
        <v>0</v>
      </c>
      <c r="BG902" s="214">
        <f>IF(N902="zákl. přenesená",J902,0)</f>
        <v>0</v>
      </c>
      <c r="BH902" s="214">
        <f>IF(N902="sníž. přenesená",J902,0)</f>
        <v>0</v>
      </c>
      <c r="BI902" s="214">
        <f>IF(N902="nulová",J902,0)</f>
        <v>0</v>
      </c>
      <c r="BJ902" s="25" t="s">
        <v>79</v>
      </c>
      <c r="BK902" s="214">
        <f>ROUND(I902*H902,2)</f>
        <v>0</v>
      </c>
      <c r="BL902" s="25" t="s">
        <v>226</v>
      </c>
      <c r="BM902" s="25" t="s">
        <v>1475</v>
      </c>
    </row>
    <row r="903" spans="2:65" s="12" customFormat="1" ht="13.5">
      <c r="B903" s="218"/>
      <c r="C903" s="219"/>
      <c r="D903" s="220" t="s">
        <v>160</v>
      </c>
      <c r="E903" s="221" t="s">
        <v>21</v>
      </c>
      <c r="F903" s="222" t="s">
        <v>335</v>
      </c>
      <c r="G903" s="219"/>
      <c r="H903" s="223" t="s">
        <v>21</v>
      </c>
      <c r="I903" s="224"/>
      <c r="J903" s="219"/>
      <c r="K903" s="219"/>
      <c r="L903" s="225"/>
      <c r="M903" s="226"/>
      <c r="N903" s="227"/>
      <c r="O903" s="227"/>
      <c r="P903" s="227"/>
      <c r="Q903" s="227"/>
      <c r="R903" s="227"/>
      <c r="S903" s="227"/>
      <c r="T903" s="228"/>
      <c r="AT903" s="229" t="s">
        <v>160</v>
      </c>
      <c r="AU903" s="229" t="s">
        <v>81</v>
      </c>
      <c r="AV903" s="12" t="s">
        <v>79</v>
      </c>
      <c r="AW903" s="12" t="s">
        <v>35</v>
      </c>
      <c r="AX903" s="12" t="s">
        <v>72</v>
      </c>
      <c r="AY903" s="229" t="s">
        <v>146</v>
      </c>
    </row>
    <row r="904" spans="2:65" s="13" customFormat="1" ht="13.5">
      <c r="B904" s="230"/>
      <c r="C904" s="231"/>
      <c r="D904" s="220" t="s">
        <v>160</v>
      </c>
      <c r="E904" s="232" t="s">
        <v>21</v>
      </c>
      <c r="F904" s="233" t="s">
        <v>1476</v>
      </c>
      <c r="G904" s="231"/>
      <c r="H904" s="234">
        <v>14.154</v>
      </c>
      <c r="I904" s="235"/>
      <c r="J904" s="231"/>
      <c r="K904" s="231"/>
      <c r="L904" s="236"/>
      <c r="M904" s="237"/>
      <c r="N904" s="238"/>
      <c r="O904" s="238"/>
      <c r="P904" s="238"/>
      <c r="Q904" s="238"/>
      <c r="R904" s="238"/>
      <c r="S904" s="238"/>
      <c r="T904" s="239"/>
      <c r="AT904" s="240" t="s">
        <v>160</v>
      </c>
      <c r="AU904" s="240" t="s">
        <v>81</v>
      </c>
      <c r="AV904" s="13" t="s">
        <v>81</v>
      </c>
      <c r="AW904" s="13" t="s">
        <v>35</v>
      </c>
      <c r="AX904" s="13" t="s">
        <v>72</v>
      </c>
      <c r="AY904" s="240" t="s">
        <v>146</v>
      </c>
    </row>
    <row r="905" spans="2:65" s="13" customFormat="1" ht="13.5">
      <c r="B905" s="230"/>
      <c r="C905" s="231"/>
      <c r="D905" s="220" t="s">
        <v>160</v>
      </c>
      <c r="E905" s="232" t="s">
        <v>21</v>
      </c>
      <c r="F905" s="233" t="s">
        <v>1477</v>
      </c>
      <c r="G905" s="231"/>
      <c r="H905" s="234">
        <v>73.215999999999994</v>
      </c>
      <c r="I905" s="235"/>
      <c r="J905" s="231"/>
      <c r="K905" s="231"/>
      <c r="L905" s="236"/>
      <c r="M905" s="237"/>
      <c r="N905" s="238"/>
      <c r="O905" s="238"/>
      <c r="P905" s="238"/>
      <c r="Q905" s="238"/>
      <c r="R905" s="238"/>
      <c r="S905" s="238"/>
      <c r="T905" s="239"/>
      <c r="AT905" s="240" t="s">
        <v>160</v>
      </c>
      <c r="AU905" s="240" t="s">
        <v>81</v>
      </c>
      <c r="AV905" s="13" t="s">
        <v>81</v>
      </c>
      <c r="AW905" s="13" t="s">
        <v>35</v>
      </c>
      <c r="AX905" s="13" t="s">
        <v>72</v>
      </c>
      <c r="AY905" s="240" t="s">
        <v>146</v>
      </c>
    </row>
    <row r="906" spans="2:65" s="13" customFormat="1" ht="13.5">
      <c r="B906" s="230"/>
      <c r="C906" s="231"/>
      <c r="D906" s="220" t="s">
        <v>160</v>
      </c>
      <c r="E906" s="232" t="s">
        <v>21</v>
      </c>
      <c r="F906" s="233" t="s">
        <v>1478</v>
      </c>
      <c r="G906" s="231"/>
      <c r="H906" s="234">
        <v>98.49</v>
      </c>
      <c r="I906" s="235"/>
      <c r="J906" s="231"/>
      <c r="K906" s="231"/>
      <c r="L906" s="236"/>
      <c r="M906" s="237"/>
      <c r="N906" s="238"/>
      <c r="O906" s="238"/>
      <c r="P906" s="238"/>
      <c r="Q906" s="238"/>
      <c r="R906" s="238"/>
      <c r="S906" s="238"/>
      <c r="T906" s="239"/>
      <c r="AT906" s="240" t="s">
        <v>160</v>
      </c>
      <c r="AU906" s="240" t="s">
        <v>81</v>
      </c>
      <c r="AV906" s="13" t="s">
        <v>81</v>
      </c>
      <c r="AW906" s="13" t="s">
        <v>35</v>
      </c>
      <c r="AX906" s="13" t="s">
        <v>72</v>
      </c>
      <c r="AY906" s="240" t="s">
        <v>146</v>
      </c>
    </row>
    <row r="907" spans="2:65" s="14" customFormat="1" ht="13.5">
      <c r="B907" s="241"/>
      <c r="C907" s="242"/>
      <c r="D907" s="215" t="s">
        <v>160</v>
      </c>
      <c r="E907" s="243" t="s">
        <v>21</v>
      </c>
      <c r="F907" s="244" t="s">
        <v>171</v>
      </c>
      <c r="G907" s="242"/>
      <c r="H907" s="245">
        <v>185.86</v>
      </c>
      <c r="I907" s="246"/>
      <c r="J907" s="242"/>
      <c r="K907" s="242"/>
      <c r="L907" s="247"/>
      <c r="M907" s="248"/>
      <c r="N907" s="249"/>
      <c r="O907" s="249"/>
      <c r="P907" s="249"/>
      <c r="Q907" s="249"/>
      <c r="R907" s="249"/>
      <c r="S907" s="249"/>
      <c r="T907" s="250"/>
      <c r="AT907" s="251" t="s">
        <v>160</v>
      </c>
      <c r="AU907" s="251" t="s">
        <v>81</v>
      </c>
      <c r="AV907" s="14" t="s">
        <v>153</v>
      </c>
      <c r="AW907" s="14" t="s">
        <v>35</v>
      </c>
      <c r="AX907" s="14" t="s">
        <v>79</v>
      </c>
      <c r="AY907" s="251" t="s">
        <v>146</v>
      </c>
    </row>
    <row r="908" spans="2:65" s="1" customFormat="1" ht="22.5" customHeight="1">
      <c r="B908" s="42"/>
      <c r="C908" s="203" t="s">
        <v>1479</v>
      </c>
      <c r="D908" s="203" t="s">
        <v>149</v>
      </c>
      <c r="E908" s="204" t="s">
        <v>1480</v>
      </c>
      <c r="F908" s="205" t="s">
        <v>1481</v>
      </c>
      <c r="G908" s="206" t="s">
        <v>307</v>
      </c>
      <c r="H908" s="207">
        <v>185.24</v>
      </c>
      <c r="I908" s="208"/>
      <c r="J908" s="209">
        <f>ROUND(I908*H908,2)</f>
        <v>0</v>
      </c>
      <c r="K908" s="205" t="s">
        <v>308</v>
      </c>
      <c r="L908" s="62"/>
      <c r="M908" s="210" t="s">
        <v>21</v>
      </c>
      <c r="N908" s="211" t="s">
        <v>43</v>
      </c>
      <c r="O908" s="43"/>
      <c r="P908" s="212">
        <f>O908*H908</f>
        <v>0</v>
      </c>
      <c r="Q908" s="212">
        <v>5.6959999999999997E-2</v>
      </c>
      <c r="R908" s="212">
        <f>Q908*H908</f>
        <v>10.5512704</v>
      </c>
      <c r="S908" s="212">
        <v>0</v>
      </c>
      <c r="T908" s="213">
        <f>S908*H908</f>
        <v>0</v>
      </c>
      <c r="AR908" s="25" t="s">
        <v>226</v>
      </c>
      <c r="AT908" s="25" t="s">
        <v>149</v>
      </c>
      <c r="AU908" s="25" t="s">
        <v>81</v>
      </c>
      <c r="AY908" s="25" t="s">
        <v>146</v>
      </c>
      <c r="BE908" s="214">
        <f>IF(N908="základní",J908,0)</f>
        <v>0</v>
      </c>
      <c r="BF908" s="214">
        <f>IF(N908="snížená",J908,0)</f>
        <v>0</v>
      </c>
      <c r="BG908" s="214">
        <f>IF(N908="zákl. přenesená",J908,0)</f>
        <v>0</v>
      </c>
      <c r="BH908" s="214">
        <f>IF(N908="sníž. přenesená",J908,0)</f>
        <v>0</v>
      </c>
      <c r="BI908" s="214">
        <f>IF(N908="nulová",J908,0)</f>
        <v>0</v>
      </c>
      <c r="BJ908" s="25" t="s">
        <v>79</v>
      </c>
      <c r="BK908" s="214">
        <f>ROUND(I908*H908,2)</f>
        <v>0</v>
      </c>
      <c r="BL908" s="25" t="s">
        <v>226</v>
      </c>
      <c r="BM908" s="25" t="s">
        <v>1482</v>
      </c>
    </row>
    <row r="909" spans="2:65" s="1" customFormat="1" ht="54">
      <c r="B909" s="42"/>
      <c r="C909" s="64"/>
      <c r="D909" s="220" t="s">
        <v>155</v>
      </c>
      <c r="E909" s="64"/>
      <c r="F909" s="252" t="s">
        <v>1483</v>
      </c>
      <c r="G909" s="64"/>
      <c r="H909" s="64"/>
      <c r="I909" s="173"/>
      <c r="J909" s="64"/>
      <c r="K909" s="64"/>
      <c r="L909" s="62"/>
      <c r="M909" s="217"/>
      <c r="N909" s="43"/>
      <c r="O909" s="43"/>
      <c r="P909" s="43"/>
      <c r="Q909" s="43"/>
      <c r="R909" s="43"/>
      <c r="S909" s="43"/>
      <c r="T909" s="79"/>
      <c r="AT909" s="25" t="s">
        <v>155</v>
      </c>
      <c r="AU909" s="25" t="s">
        <v>81</v>
      </c>
    </row>
    <row r="910" spans="2:65" s="12" customFormat="1" ht="13.5">
      <c r="B910" s="218"/>
      <c r="C910" s="219"/>
      <c r="D910" s="220" t="s">
        <v>160</v>
      </c>
      <c r="E910" s="221" t="s">
        <v>21</v>
      </c>
      <c r="F910" s="222" t="s">
        <v>335</v>
      </c>
      <c r="G910" s="219"/>
      <c r="H910" s="223" t="s">
        <v>21</v>
      </c>
      <c r="I910" s="224"/>
      <c r="J910" s="219"/>
      <c r="K910" s="219"/>
      <c r="L910" s="225"/>
      <c r="M910" s="226"/>
      <c r="N910" s="227"/>
      <c r="O910" s="227"/>
      <c r="P910" s="227"/>
      <c r="Q910" s="227"/>
      <c r="R910" s="227"/>
      <c r="S910" s="227"/>
      <c r="T910" s="228"/>
      <c r="AT910" s="229" t="s">
        <v>160</v>
      </c>
      <c r="AU910" s="229" t="s">
        <v>81</v>
      </c>
      <c r="AV910" s="12" t="s">
        <v>79</v>
      </c>
      <c r="AW910" s="12" t="s">
        <v>35</v>
      </c>
      <c r="AX910" s="12" t="s">
        <v>72</v>
      </c>
      <c r="AY910" s="229" t="s">
        <v>146</v>
      </c>
    </row>
    <row r="911" spans="2:65" s="13" customFormat="1" ht="13.5">
      <c r="B911" s="230"/>
      <c r="C911" s="231"/>
      <c r="D911" s="220" t="s">
        <v>160</v>
      </c>
      <c r="E911" s="232" t="s">
        <v>21</v>
      </c>
      <c r="F911" s="233" t="s">
        <v>1484</v>
      </c>
      <c r="G911" s="231"/>
      <c r="H911" s="234">
        <v>185.24</v>
      </c>
      <c r="I911" s="235"/>
      <c r="J911" s="231"/>
      <c r="K911" s="231"/>
      <c r="L911" s="236"/>
      <c r="M911" s="237"/>
      <c r="N911" s="238"/>
      <c r="O911" s="238"/>
      <c r="P911" s="238"/>
      <c r="Q911" s="238"/>
      <c r="R911" s="238"/>
      <c r="S911" s="238"/>
      <c r="T911" s="239"/>
      <c r="AT911" s="240" t="s">
        <v>160</v>
      </c>
      <c r="AU911" s="240" t="s">
        <v>81</v>
      </c>
      <c r="AV911" s="13" t="s">
        <v>81</v>
      </c>
      <c r="AW911" s="13" t="s">
        <v>35</v>
      </c>
      <c r="AX911" s="13" t="s">
        <v>72</v>
      </c>
      <c r="AY911" s="240" t="s">
        <v>146</v>
      </c>
    </row>
    <row r="912" spans="2:65" s="14" customFormat="1" ht="13.5">
      <c r="B912" s="241"/>
      <c r="C912" s="242"/>
      <c r="D912" s="215" t="s">
        <v>160</v>
      </c>
      <c r="E912" s="243" t="s">
        <v>21</v>
      </c>
      <c r="F912" s="244" t="s">
        <v>171</v>
      </c>
      <c r="G912" s="242"/>
      <c r="H912" s="245">
        <v>185.24</v>
      </c>
      <c r="I912" s="246"/>
      <c r="J912" s="242"/>
      <c r="K912" s="242"/>
      <c r="L912" s="247"/>
      <c r="M912" s="248"/>
      <c r="N912" s="249"/>
      <c r="O912" s="249"/>
      <c r="P912" s="249"/>
      <c r="Q912" s="249"/>
      <c r="R912" s="249"/>
      <c r="S912" s="249"/>
      <c r="T912" s="250"/>
      <c r="AT912" s="251" t="s">
        <v>160</v>
      </c>
      <c r="AU912" s="251" t="s">
        <v>81</v>
      </c>
      <c r="AV912" s="14" t="s">
        <v>153</v>
      </c>
      <c r="AW912" s="14" t="s">
        <v>35</v>
      </c>
      <c r="AX912" s="14" t="s">
        <v>79</v>
      </c>
      <c r="AY912" s="251" t="s">
        <v>146</v>
      </c>
    </row>
    <row r="913" spans="2:65" s="1" customFormat="1" ht="22.5" customHeight="1">
      <c r="B913" s="42"/>
      <c r="C913" s="203" t="s">
        <v>1485</v>
      </c>
      <c r="D913" s="203" t="s">
        <v>149</v>
      </c>
      <c r="E913" s="204" t="s">
        <v>1486</v>
      </c>
      <c r="F913" s="205" t="s">
        <v>1487</v>
      </c>
      <c r="G913" s="206" t="s">
        <v>307</v>
      </c>
      <c r="H913" s="207">
        <v>798.15</v>
      </c>
      <c r="I913" s="208"/>
      <c r="J913" s="209">
        <f>ROUND(I913*H913,2)</f>
        <v>0</v>
      </c>
      <c r="K913" s="205" t="s">
        <v>308</v>
      </c>
      <c r="L913" s="62"/>
      <c r="M913" s="210" t="s">
        <v>21</v>
      </c>
      <c r="N913" s="211" t="s">
        <v>43</v>
      </c>
      <c r="O913" s="43"/>
      <c r="P913" s="212">
        <f>O913*H913</f>
        <v>0</v>
      </c>
      <c r="Q913" s="212">
        <v>2.0000000000000001E-4</v>
      </c>
      <c r="R913" s="212">
        <f>Q913*H913</f>
        <v>0.15962999999999999</v>
      </c>
      <c r="S913" s="212">
        <v>0</v>
      </c>
      <c r="T913" s="213">
        <f>S913*H913</f>
        <v>0</v>
      </c>
      <c r="AR913" s="25" t="s">
        <v>226</v>
      </c>
      <c r="AT913" s="25" t="s">
        <v>149</v>
      </c>
      <c r="AU913" s="25" t="s">
        <v>81</v>
      </c>
      <c r="AY913" s="25" t="s">
        <v>146</v>
      </c>
      <c r="BE913" s="214">
        <f>IF(N913="základní",J913,0)</f>
        <v>0</v>
      </c>
      <c r="BF913" s="214">
        <f>IF(N913="snížená",J913,0)</f>
        <v>0</v>
      </c>
      <c r="BG913" s="214">
        <f>IF(N913="zákl. přenesená",J913,0)</f>
        <v>0</v>
      </c>
      <c r="BH913" s="214">
        <f>IF(N913="sníž. přenesená",J913,0)</f>
        <v>0</v>
      </c>
      <c r="BI913" s="214">
        <f>IF(N913="nulová",J913,0)</f>
        <v>0</v>
      </c>
      <c r="BJ913" s="25" t="s">
        <v>79</v>
      </c>
      <c r="BK913" s="214">
        <f>ROUND(I913*H913,2)</f>
        <v>0</v>
      </c>
      <c r="BL913" s="25" t="s">
        <v>226</v>
      </c>
      <c r="BM913" s="25" t="s">
        <v>1488</v>
      </c>
    </row>
    <row r="914" spans="2:65" s="1" customFormat="1" ht="22.5" customHeight="1">
      <c r="B914" s="42"/>
      <c r="C914" s="203" t="s">
        <v>1489</v>
      </c>
      <c r="D914" s="203" t="s">
        <v>149</v>
      </c>
      <c r="E914" s="204" t="s">
        <v>1490</v>
      </c>
      <c r="F914" s="205" t="s">
        <v>1491</v>
      </c>
      <c r="G914" s="206" t="s">
        <v>307</v>
      </c>
      <c r="H914" s="207">
        <v>798.15</v>
      </c>
      <c r="I914" s="208"/>
      <c r="J914" s="209">
        <f>ROUND(I914*H914,2)</f>
        <v>0</v>
      </c>
      <c r="K914" s="205" t="s">
        <v>308</v>
      </c>
      <c r="L914" s="62"/>
      <c r="M914" s="210" t="s">
        <v>21</v>
      </c>
      <c r="N914" s="211" t="s">
        <v>43</v>
      </c>
      <c r="O914" s="43"/>
      <c r="P914" s="212">
        <f>O914*H914</f>
        <v>0</v>
      </c>
      <c r="Q914" s="212">
        <v>2.0000000000000001E-4</v>
      </c>
      <c r="R914" s="212">
        <f>Q914*H914</f>
        <v>0.15962999999999999</v>
      </c>
      <c r="S914" s="212">
        <v>0</v>
      </c>
      <c r="T914" s="213">
        <f>S914*H914</f>
        <v>0</v>
      </c>
      <c r="AR914" s="25" t="s">
        <v>226</v>
      </c>
      <c r="AT914" s="25" t="s">
        <v>149</v>
      </c>
      <c r="AU914" s="25" t="s">
        <v>81</v>
      </c>
      <c r="AY914" s="25" t="s">
        <v>146</v>
      </c>
      <c r="BE914" s="214">
        <f>IF(N914="základní",J914,0)</f>
        <v>0</v>
      </c>
      <c r="BF914" s="214">
        <f>IF(N914="snížená",J914,0)</f>
        <v>0</v>
      </c>
      <c r="BG914" s="214">
        <f>IF(N914="zákl. přenesená",J914,0)</f>
        <v>0</v>
      </c>
      <c r="BH914" s="214">
        <f>IF(N914="sníž. přenesená",J914,0)</f>
        <v>0</v>
      </c>
      <c r="BI914" s="214">
        <f>IF(N914="nulová",J914,0)</f>
        <v>0</v>
      </c>
      <c r="BJ914" s="25" t="s">
        <v>79</v>
      </c>
      <c r="BK914" s="214">
        <f>ROUND(I914*H914,2)</f>
        <v>0</v>
      </c>
      <c r="BL914" s="25" t="s">
        <v>226</v>
      </c>
      <c r="BM914" s="25" t="s">
        <v>1492</v>
      </c>
    </row>
    <row r="915" spans="2:65" s="1" customFormat="1" ht="22.5" customHeight="1">
      <c r="B915" s="42"/>
      <c r="C915" s="203" t="s">
        <v>1493</v>
      </c>
      <c r="D915" s="203" t="s">
        <v>149</v>
      </c>
      <c r="E915" s="204" t="s">
        <v>1494</v>
      </c>
      <c r="F915" s="205" t="s">
        <v>1495</v>
      </c>
      <c r="G915" s="206" t="s">
        <v>307</v>
      </c>
      <c r="H915" s="207">
        <v>8.85</v>
      </c>
      <c r="I915" s="208"/>
      <c r="J915" s="209">
        <f>ROUND(I915*H915,2)</f>
        <v>0</v>
      </c>
      <c r="K915" s="205" t="s">
        <v>308</v>
      </c>
      <c r="L915" s="62"/>
      <c r="M915" s="210" t="s">
        <v>21</v>
      </c>
      <c r="N915" s="211" t="s">
        <v>43</v>
      </c>
      <c r="O915" s="43"/>
      <c r="P915" s="212">
        <f>O915*H915</f>
        <v>0</v>
      </c>
      <c r="Q915" s="212">
        <v>2.7709999999999999E-2</v>
      </c>
      <c r="R915" s="212">
        <f>Q915*H915</f>
        <v>0.24523349999999997</v>
      </c>
      <c r="S915" s="212">
        <v>0</v>
      </c>
      <c r="T915" s="213">
        <f>S915*H915</f>
        <v>0</v>
      </c>
      <c r="AR915" s="25" t="s">
        <v>226</v>
      </c>
      <c r="AT915" s="25" t="s">
        <v>149</v>
      </c>
      <c r="AU915" s="25" t="s">
        <v>81</v>
      </c>
      <c r="AY915" s="25" t="s">
        <v>146</v>
      </c>
      <c r="BE915" s="214">
        <f>IF(N915="základní",J915,0)</f>
        <v>0</v>
      </c>
      <c r="BF915" s="214">
        <f>IF(N915="snížená",J915,0)</f>
        <v>0</v>
      </c>
      <c r="BG915" s="214">
        <f>IF(N915="zákl. přenesená",J915,0)</f>
        <v>0</v>
      </c>
      <c r="BH915" s="214">
        <f>IF(N915="sníž. přenesená",J915,0)</f>
        <v>0</v>
      </c>
      <c r="BI915" s="214">
        <f>IF(N915="nulová",J915,0)</f>
        <v>0</v>
      </c>
      <c r="BJ915" s="25" t="s">
        <v>79</v>
      </c>
      <c r="BK915" s="214">
        <f>ROUND(I915*H915,2)</f>
        <v>0</v>
      </c>
      <c r="BL915" s="25" t="s">
        <v>226</v>
      </c>
      <c r="BM915" s="25" t="s">
        <v>1496</v>
      </c>
    </row>
    <row r="916" spans="2:65" s="12" customFormat="1" ht="13.5">
      <c r="B916" s="218"/>
      <c r="C916" s="219"/>
      <c r="D916" s="220" t="s">
        <v>160</v>
      </c>
      <c r="E916" s="221" t="s">
        <v>21</v>
      </c>
      <c r="F916" s="222" t="s">
        <v>335</v>
      </c>
      <c r="G916" s="219"/>
      <c r="H916" s="223" t="s">
        <v>21</v>
      </c>
      <c r="I916" s="224"/>
      <c r="J916" s="219"/>
      <c r="K916" s="219"/>
      <c r="L916" s="225"/>
      <c r="M916" s="226"/>
      <c r="N916" s="227"/>
      <c r="O916" s="227"/>
      <c r="P916" s="227"/>
      <c r="Q916" s="227"/>
      <c r="R916" s="227"/>
      <c r="S916" s="227"/>
      <c r="T916" s="228"/>
      <c r="AT916" s="229" t="s">
        <v>160</v>
      </c>
      <c r="AU916" s="229" t="s">
        <v>81</v>
      </c>
      <c r="AV916" s="12" t="s">
        <v>79</v>
      </c>
      <c r="AW916" s="12" t="s">
        <v>35</v>
      </c>
      <c r="AX916" s="12" t="s">
        <v>72</v>
      </c>
      <c r="AY916" s="229" t="s">
        <v>146</v>
      </c>
    </row>
    <row r="917" spans="2:65" s="13" customFormat="1" ht="13.5">
      <c r="B917" s="230"/>
      <c r="C917" s="231"/>
      <c r="D917" s="220" t="s">
        <v>160</v>
      </c>
      <c r="E917" s="232" t="s">
        <v>21</v>
      </c>
      <c r="F917" s="233" t="s">
        <v>1497</v>
      </c>
      <c r="G917" s="231"/>
      <c r="H917" s="234">
        <v>8.85</v>
      </c>
      <c r="I917" s="235"/>
      <c r="J917" s="231"/>
      <c r="K917" s="231"/>
      <c r="L917" s="236"/>
      <c r="M917" s="237"/>
      <c r="N917" s="238"/>
      <c r="O917" s="238"/>
      <c r="P917" s="238"/>
      <c r="Q917" s="238"/>
      <c r="R917" s="238"/>
      <c r="S917" s="238"/>
      <c r="T917" s="239"/>
      <c r="AT917" s="240" t="s">
        <v>160</v>
      </c>
      <c r="AU917" s="240" t="s">
        <v>81</v>
      </c>
      <c r="AV917" s="13" t="s">
        <v>81</v>
      </c>
      <c r="AW917" s="13" t="s">
        <v>35</v>
      </c>
      <c r="AX917" s="13" t="s">
        <v>72</v>
      </c>
      <c r="AY917" s="240" t="s">
        <v>146</v>
      </c>
    </row>
    <row r="918" spans="2:65" s="14" customFormat="1" ht="13.5">
      <c r="B918" s="241"/>
      <c r="C918" s="242"/>
      <c r="D918" s="215" t="s">
        <v>160</v>
      </c>
      <c r="E918" s="243" t="s">
        <v>21</v>
      </c>
      <c r="F918" s="244" t="s">
        <v>171</v>
      </c>
      <c r="G918" s="242"/>
      <c r="H918" s="245">
        <v>8.85</v>
      </c>
      <c r="I918" s="246"/>
      <c r="J918" s="242"/>
      <c r="K918" s="242"/>
      <c r="L918" s="247"/>
      <c r="M918" s="248"/>
      <c r="N918" s="249"/>
      <c r="O918" s="249"/>
      <c r="P918" s="249"/>
      <c r="Q918" s="249"/>
      <c r="R918" s="249"/>
      <c r="S918" s="249"/>
      <c r="T918" s="250"/>
      <c r="AT918" s="251" t="s">
        <v>160</v>
      </c>
      <c r="AU918" s="251" t="s">
        <v>81</v>
      </c>
      <c r="AV918" s="14" t="s">
        <v>153</v>
      </c>
      <c r="AW918" s="14" t="s">
        <v>35</v>
      </c>
      <c r="AX918" s="14" t="s">
        <v>79</v>
      </c>
      <c r="AY918" s="251" t="s">
        <v>146</v>
      </c>
    </row>
    <row r="919" spans="2:65" s="1" customFormat="1" ht="22.5" customHeight="1">
      <c r="B919" s="42"/>
      <c r="C919" s="203" t="s">
        <v>1498</v>
      </c>
      <c r="D919" s="203" t="s">
        <v>149</v>
      </c>
      <c r="E919" s="204" t="s">
        <v>1499</v>
      </c>
      <c r="F919" s="205" t="s">
        <v>1500</v>
      </c>
      <c r="G919" s="206" t="s">
        <v>307</v>
      </c>
      <c r="H919" s="207">
        <v>58.7</v>
      </c>
      <c r="I919" s="208"/>
      <c r="J919" s="209">
        <f>ROUND(I919*H919,2)</f>
        <v>0</v>
      </c>
      <c r="K919" s="205" t="s">
        <v>308</v>
      </c>
      <c r="L919" s="62"/>
      <c r="M919" s="210" t="s">
        <v>21</v>
      </c>
      <c r="N919" s="211" t="s">
        <v>43</v>
      </c>
      <c r="O919" s="43"/>
      <c r="P919" s="212">
        <f>O919*H919</f>
        <v>0</v>
      </c>
      <c r="Q919" s="212">
        <v>2.98E-2</v>
      </c>
      <c r="R919" s="212">
        <f>Q919*H919</f>
        <v>1.74926</v>
      </c>
      <c r="S919" s="212">
        <v>0</v>
      </c>
      <c r="T919" s="213">
        <f>S919*H919</f>
        <v>0</v>
      </c>
      <c r="AR919" s="25" t="s">
        <v>226</v>
      </c>
      <c r="AT919" s="25" t="s">
        <v>149</v>
      </c>
      <c r="AU919" s="25" t="s">
        <v>81</v>
      </c>
      <c r="AY919" s="25" t="s">
        <v>146</v>
      </c>
      <c r="BE919" s="214">
        <f>IF(N919="základní",J919,0)</f>
        <v>0</v>
      </c>
      <c r="BF919" s="214">
        <f>IF(N919="snížená",J919,0)</f>
        <v>0</v>
      </c>
      <c r="BG919" s="214">
        <f>IF(N919="zákl. přenesená",J919,0)</f>
        <v>0</v>
      </c>
      <c r="BH919" s="214">
        <f>IF(N919="sníž. přenesená",J919,0)</f>
        <v>0</v>
      </c>
      <c r="BI919" s="214">
        <f>IF(N919="nulová",J919,0)</f>
        <v>0</v>
      </c>
      <c r="BJ919" s="25" t="s">
        <v>79</v>
      </c>
      <c r="BK919" s="214">
        <f>ROUND(I919*H919,2)</f>
        <v>0</v>
      </c>
      <c r="BL919" s="25" t="s">
        <v>226</v>
      </c>
      <c r="BM919" s="25" t="s">
        <v>1501</v>
      </c>
    </row>
    <row r="920" spans="2:65" s="12" customFormat="1" ht="13.5">
      <c r="B920" s="218"/>
      <c r="C920" s="219"/>
      <c r="D920" s="220" t="s">
        <v>160</v>
      </c>
      <c r="E920" s="221" t="s">
        <v>21</v>
      </c>
      <c r="F920" s="222" t="s">
        <v>644</v>
      </c>
      <c r="G920" s="219"/>
      <c r="H920" s="223" t="s">
        <v>21</v>
      </c>
      <c r="I920" s="224"/>
      <c r="J920" s="219"/>
      <c r="K920" s="219"/>
      <c r="L920" s="225"/>
      <c r="M920" s="226"/>
      <c r="N920" s="227"/>
      <c r="O920" s="227"/>
      <c r="P920" s="227"/>
      <c r="Q920" s="227"/>
      <c r="R920" s="227"/>
      <c r="S920" s="227"/>
      <c r="T920" s="228"/>
      <c r="AT920" s="229" t="s">
        <v>160</v>
      </c>
      <c r="AU920" s="229" t="s">
        <v>81</v>
      </c>
      <c r="AV920" s="12" t="s">
        <v>79</v>
      </c>
      <c r="AW920" s="12" t="s">
        <v>35</v>
      </c>
      <c r="AX920" s="12" t="s">
        <v>72</v>
      </c>
      <c r="AY920" s="229" t="s">
        <v>146</v>
      </c>
    </row>
    <row r="921" spans="2:65" s="13" customFormat="1" ht="13.5">
      <c r="B921" s="230"/>
      <c r="C921" s="231"/>
      <c r="D921" s="220" t="s">
        <v>160</v>
      </c>
      <c r="E921" s="232" t="s">
        <v>21</v>
      </c>
      <c r="F921" s="233" t="s">
        <v>1191</v>
      </c>
      <c r="G921" s="231"/>
      <c r="H921" s="234">
        <v>58.7</v>
      </c>
      <c r="I921" s="235"/>
      <c r="J921" s="231"/>
      <c r="K921" s="231"/>
      <c r="L921" s="236"/>
      <c r="M921" s="237"/>
      <c r="N921" s="238"/>
      <c r="O921" s="238"/>
      <c r="P921" s="238"/>
      <c r="Q921" s="238"/>
      <c r="R921" s="238"/>
      <c r="S921" s="238"/>
      <c r="T921" s="239"/>
      <c r="AT921" s="240" t="s">
        <v>160</v>
      </c>
      <c r="AU921" s="240" t="s">
        <v>81</v>
      </c>
      <c r="AV921" s="13" t="s">
        <v>81</v>
      </c>
      <c r="AW921" s="13" t="s">
        <v>35</v>
      </c>
      <c r="AX921" s="13" t="s">
        <v>72</v>
      </c>
      <c r="AY921" s="240" t="s">
        <v>146</v>
      </c>
    </row>
    <row r="922" spans="2:65" s="14" customFormat="1" ht="13.5">
      <c r="B922" s="241"/>
      <c r="C922" s="242"/>
      <c r="D922" s="215" t="s">
        <v>160</v>
      </c>
      <c r="E922" s="243" t="s">
        <v>21</v>
      </c>
      <c r="F922" s="244" t="s">
        <v>171</v>
      </c>
      <c r="G922" s="242"/>
      <c r="H922" s="245">
        <v>58.7</v>
      </c>
      <c r="I922" s="246"/>
      <c r="J922" s="242"/>
      <c r="K922" s="242"/>
      <c r="L922" s="247"/>
      <c r="M922" s="248"/>
      <c r="N922" s="249"/>
      <c r="O922" s="249"/>
      <c r="P922" s="249"/>
      <c r="Q922" s="249"/>
      <c r="R922" s="249"/>
      <c r="S922" s="249"/>
      <c r="T922" s="250"/>
      <c r="AT922" s="251" t="s">
        <v>160</v>
      </c>
      <c r="AU922" s="251" t="s">
        <v>81</v>
      </c>
      <c r="AV922" s="14" t="s">
        <v>153</v>
      </c>
      <c r="AW922" s="14" t="s">
        <v>35</v>
      </c>
      <c r="AX922" s="14" t="s">
        <v>79</v>
      </c>
      <c r="AY922" s="251" t="s">
        <v>146</v>
      </c>
    </row>
    <row r="923" spans="2:65" s="1" customFormat="1" ht="22.5" customHeight="1">
      <c r="B923" s="42"/>
      <c r="C923" s="203" t="s">
        <v>1502</v>
      </c>
      <c r="D923" s="203" t="s">
        <v>149</v>
      </c>
      <c r="E923" s="204" t="s">
        <v>1503</v>
      </c>
      <c r="F923" s="205" t="s">
        <v>1504</v>
      </c>
      <c r="G923" s="206" t="s">
        <v>307</v>
      </c>
      <c r="H923" s="207">
        <v>152.90899999999999</v>
      </c>
      <c r="I923" s="208"/>
      <c r="J923" s="209">
        <f>ROUND(I923*H923,2)</f>
        <v>0</v>
      </c>
      <c r="K923" s="205" t="s">
        <v>308</v>
      </c>
      <c r="L923" s="62"/>
      <c r="M923" s="210" t="s">
        <v>21</v>
      </c>
      <c r="N923" s="211" t="s">
        <v>43</v>
      </c>
      <c r="O923" s="43"/>
      <c r="P923" s="212">
        <f>O923*H923</f>
        <v>0</v>
      </c>
      <c r="Q923" s="212">
        <v>1.223E-2</v>
      </c>
      <c r="R923" s="212">
        <f>Q923*H923</f>
        <v>1.8700770699999998</v>
      </c>
      <c r="S923" s="212">
        <v>0</v>
      </c>
      <c r="T923" s="213">
        <f>S923*H923</f>
        <v>0</v>
      </c>
      <c r="AR923" s="25" t="s">
        <v>226</v>
      </c>
      <c r="AT923" s="25" t="s">
        <v>149</v>
      </c>
      <c r="AU923" s="25" t="s">
        <v>81</v>
      </c>
      <c r="AY923" s="25" t="s">
        <v>146</v>
      </c>
      <c r="BE923" s="214">
        <f>IF(N923="základní",J923,0)</f>
        <v>0</v>
      </c>
      <c r="BF923" s="214">
        <f>IF(N923="snížená",J923,0)</f>
        <v>0</v>
      </c>
      <c r="BG923" s="214">
        <f>IF(N923="zákl. přenesená",J923,0)</f>
        <v>0</v>
      </c>
      <c r="BH923" s="214">
        <f>IF(N923="sníž. přenesená",J923,0)</f>
        <v>0</v>
      </c>
      <c r="BI923" s="214">
        <f>IF(N923="nulová",J923,0)</f>
        <v>0</v>
      </c>
      <c r="BJ923" s="25" t="s">
        <v>79</v>
      </c>
      <c r="BK923" s="214">
        <f>ROUND(I923*H923,2)</f>
        <v>0</v>
      </c>
      <c r="BL923" s="25" t="s">
        <v>226</v>
      </c>
      <c r="BM923" s="25" t="s">
        <v>1505</v>
      </c>
    </row>
    <row r="924" spans="2:65" s="12" customFormat="1" ht="13.5">
      <c r="B924" s="218"/>
      <c r="C924" s="219"/>
      <c r="D924" s="220" t="s">
        <v>160</v>
      </c>
      <c r="E924" s="221" t="s">
        <v>21</v>
      </c>
      <c r="F924" s="222" t="s">
        <v>644</v>
      </c>
      <c r="G924" s="219"/>
      <c r="H924" s="223" t="s">
        <v>21</v>
      </c>
      <c r="I924" s="224"/>
      <c r="J924" s="219"/>
      <c r="K924" s="219"/>
      <c r="L924" s="225"/>
      <c r="M924" s="226"/>
      <c r="N924" s="227"/>
      <c r="O924" s="227"/>
      <c r="P924" s="227"/>
      <c r="Q924" s="227"/>
      <c r="R924" s="227"/>
      <c r="S924" s="227"/>
      <c r="T924" s="228"/>
      <c r="AT924" s="229" t="s">
        <v>160</v>
      </c>
      <c r="AU924" s="229" t="s">
        <v>81</v>
      </c>
      <c r="AV924" s="12" t="s">
        <v>79</v>
      </c>
      <c r="AW924" s="12" t="s">
        <v>35</v>
      </c>
      <c r="AX924" s="12" t="s">
        <v>72</v>
      </c>
      <c r="AY924" s="229" t="s">
        <v>146</v>
      </c>
    </row>
    <row r="925" spans="2:65" s="13" customFormat="1" ht="13.5">
      <c r="B925" s="230"/>
      <c r="C925" s="231"/>
      <c r="D925" s="220" t="s">
        <v>160</v>
      </c>
      <c r="E925" s="232" t="s">
        <v>21</v>
      </c>
      <c r="F925" s="233" t="s">
        <v>1506</v>
      </c>
      <c r="G925" s="231"/>
      <c r="H925" s="234">
        <v>152.90899999999999</v>
      </c>
      <c r="I925" s="235"/>
      <c r="J925" s="231"/>
      <c r="K925" s="231"/>
      <c r="L925" s="236"/>
      <c r="M925" s="237"/>
      <c r="N925" s="238"/>
      <c r="O925" s="238"/>
      <c r="P925" s="238"/>
      <c r="Q925" s="238"/>
      <c r="R925" s="238"/>
      <c r="S925" s="238"/>
      <c r="T925" s="239"/>
      <c r="AT925" s="240" t="s">
        <v>160</v>
      </c>
      <c r="AU925" s="240" t="s">
        <v>81</v>
      </c>
      <c r="AV925" s="13" t="s">
        <v>81</v>
      </c>
      <c r="AW925" s="13" t="s">
        <v>35</v>
      </c>
      <c r="AX925" s="13" t="s">
        <v>72</v>
      </c>
      <c r="AY925" s="240" t="s">
        <v>146</v>
      </c>
    </row>
    <row r="926" spans="2:65" s="14" customFormat="1" ht="13.5">
      <c r="B926" s="241"/>
      <c r="C926" s="242"/>
      <c r="D926" s="215" t="s">
        <v>160</v>
      </c>
      <c r="E926" s="243" t="s">
        <v>21</v>
      </c>
      <c r="F926" s="244" t="s">
        <v>171</v>
      </c>
      <c r="G926" s="242"/>
      <c r="H926" s="245">
        <v>152.90899999999999</v>
      </c>
      <c r="I926" s="246"/>
      <c r="J926" s="242"/>
      <c r="K926" s="242"/>
      <c r="L926" s="247"/>
      <c r="M926" s="248"/>
      <c r="N926" s="249"/>
      <c r="O926" s="249"/>
      <c r="P926" s="249"/>
      <c r="Q926" s="249"/>
      <c r="R926" s="249"/>
      <c r="S926" s="249"/>
      <c r="T926" s="250"/>
      <c r="AT926" s="251" t="s">
        <v>160</v>
      </c>
      <c r="AU926" s="251" t="s">
        <v>81</v>
      </c>
      <c r="AV926" s="14" t="s">
        <v>153</v>
      </c>
      <c r="AW926" s="14" t="s">
        <v>35</v>
      </c>
      <c r="AX926" s="14" t="s">
        <v>79</v>
      </c>
      <c r="AY926" s="251" t="s">
        <v>146</v>
      </c>
    </row>
    <row r="927" spans="2:65" s="1" customFormat="1" ht="22.5" customHeight="1">
      <c r="B927" s="42"/>
      <c r="C927" s="203" t="s">
        <v>1507</v>
      </c>
      <c r="D927" s="203" t="s">
        <v>149</v>
      </c>
      <c r="E927" s="204" t="s">
        <v>1508</v>
      </c>
      <c r="F927" s="205" t="s">
        <v>1509</v>
      </c>
      <c r="G927" s="206" t="s">
        <v>307</v>
      </c>
      <c r="H927" s="207">
        <v>52.67</v>
      </c>
      <c r="I927" s="208"/>
      <c r="J927" s="209">
        <f>ROUND(I927*H927,2)</f>
        <v>0</v>
      </c>
      <c r="K927" s="205" t="s">
        <v>308</v>
      </c>
      <c r="L927" s="62"/>
      <c r="M927" s="210" t="s">
        <v>21</v>
      </c>
      <c r="N927" s="211" t="s">
        <v>43</v>
      </c>
      <c r="O927" s="43"/>
      <c r="P927" s="212">
        <f>O927*H927</f>
        <v>0</v>
      </c>
      <c r="Q927" s="212">
        <v>2.5149999999999999E-2</v>
      </c>
      <c r="R927" s="212">
        <f>Q927*H927</f>
        <v>1.3246505</v>
      </c>
      <c r="S927" s="212">
        <v>0</v>
      </c>
      <c r="T927" s="213">
        <f>S927*H927</f>
        <v>0</v>
      </c>
      <c r="AR927" s="25" t="s">
        <v>226</v>
      </c>
      <c r="AT927" s="25" t="s">
        <v>149</v>
      </c>
      <c r="AU927" s="25" t="s">
        <v>81</v>
      </c>
      <c r="AY927" s="25" t="s">
        <v>146</v>
      </c>
      <c r="BE927" s="214">
        <f>IF(N927="základní",J927,0)</f>
        <v>0</v>
      </c>
      <c r="BF927" s="214">
        <f>IF(N927="snížená",J927,0)</f>
        <v>0</v>
      </c>
      <c r="BG927" s="214">
        <f>IF(N927="zákl. přenesená",J927,0)</f>
        <v>0</v>
      </c>
      <c r="BH927" s="214">
        <f>IF(N927="sníž. přenesená",J927,0)</f>
        <v>0</v>
      </c>
      <c r="BI927" s="214">
        <f>IF(N927="nulová",J927,0)</f>
        <v>0</v>
      </c>
      <c r="BJ927" s="25" t="s">
        <v>79</v>
      </c>
      <c r="BK927" s="214">
        <f>ROUND(I927*H927,2)</f>
        <v>0</v>
      </c>
      <c r="BL927" s="25" t="s">
        <v>226</v>
      </c>
      <c r="BM927" s="25" t="s">
        <v>1510</v>
      </c>
    </row>
    <row r="928" spans="2:65" s="12" customFormat="1" ht="13.5">
      <c r="B928" s="218"/>
      <c r="C928" s="219"/>
      <c r="D928" s="220" t="s">
        <v>160</v>
      </c>
      <c r="E928" s="221" t="s">
        <v>21</v>
      </c>
      <c r="F928" s="222" t="s">
        <v>644</v>
      </c>
      <c r="G928" s="219"/>
      <c r="H928" s="223" t="s">
        <v>21</v>
      </c>
      <c r="I928" s="224"/>
      <c r="J928" s="219"/>
      <c r="K928" s="219"/>
      <c r="L928" s="225"/>
      <c r="M928" s="226"/>
      <c r="N928" s="227"/>
      <c r="O928" s="227"/>
      <c r="P928" s="227"/>
      <c r="Q928" s="227"/>
      <c r="R928" s="227"/>
      <c r="S928" s="227"/>
      <c r="T928" s="228"/>
      <c r="AT928" s="229" t="s">
        <v>160</v>
      </c>
      <c r="AU928" s="229" t="s">
        <v>81</v>
      </c>
      <c r="AV928" s="12" t="s">
        <v>79</v>
      </c>
      <c r="AW928" s="12" t="s">
        <v>35</v>
      </c>
      <c r="AX928" s="12" t="s">
        <v>72</v>
      </c>
      <c r="AY928" s="229" t="s">
        <v>146</v>
      </c>
    </row>
    <row r="929" spans="2:65" s="13" customFormat="1" ht="13.5">
      <c r="B929" s="230"/>
      <c r="C929" s="231"/>
      <c r="D929" s="220" t="s">
        <v>160</v>
      </c>
      <c r="E929" s="232" t="s">
        <v>21</v>
      </c>
      <c r="F929" s="233" t="s">
        <v>1511</v>
      </c>
      <c r="G929" s="231"/>
      <c r="H929" s="234">
        <v>46.57</v>
      </c>
      <c r="I929" s="235"/>
      <c r="J929" s="231"/>
      <c r="K929" s="231"/>
      <c r="L929" s="236"/>
      <c r="M929" s="237"/>
      <c r="N929" s="238"/>
      <c r="O929" s="238"/>
      <c r="P929" s="238"/>
      <c r="Q929" s="238"/>
      <c r="R929" s="238"/>
      <c r="S929" s="238"/>
      <c r="T929" s="239"/>
      <c r="AT929" s="240" t="s">
        <v>160</v>
      </c>
      <c r="AU929" s="240" t="s">
        <v>81</v>
      </c>
      <c r="AV929" s="13" t="s">
        <v>81</v>
      </c>
      <c r="AW929" s="13" t="s">
        <v>35</v>
      </c>
      <c r="AX929" s="13" t="s">
        <v>72</v>
      </c>
      <c r="AY929" s="240" t="s">
        <v>146</v>
      </c>
    </row>
    <row r="930" spans="2:65" s="13" customFormat="1" ht="13.5">
      <c r="B930" s="230"/>
      <c r="C930" s="231"/>
      <c r="D930" s="220" t="s">
        <v>160</v>
      </c>
      <c r="E930" s="232" t="s">
        <v>21</v>
      </c>
      <c r="F930" s="233" t="s">
        <v>1512</v>
      </c>
      <c r="G930" s="231"/>
      <c r="H930" s="234">
        <v>6.1</v>
      </c>
      <c r="I930" s="235"/>
      <c r="J930" s="231"/>
      <c r="K930" s="231"/>
      <c r="L930" s="236"/>
      <c r="M930" s="237"/>
      <c r="N930" s="238"/>
      <c r="O930" s="238"/>
      <c r="P930" s="238"/>
      <c r="Q930" s="238"/>
      <c r="R930" s="238"/>
      <c r="S930" s="238"/>
      <c r="T930" s="239"/>
      <c r="AT930" s="240" t="s">
        <v>160</v>
      </c>
      <c r="AU930" s="240" t="s">
        <v>81</v>
      </c>
      <c r="AV930" s="13" t="s">
        <v>81</v>
      </c>
      <c r="AW930" s="13" t="s">
        <v>35</v>
      </c>
      <c r="AX930" s="13" t="s">
        <v>72</v>
      </c>
      <c r="AY930" s="240" t="s">
        <v>146</v>
      </c>
    </row>
    <row r="931" spans="2:65" s="14" customFormat="1" ht="13.5">
      <c r="B931" s="241"/>
      <c r="C931" s="242"/>
      <c r="D931" s="215" t="s">
        <v>160</v>
      </c>
      <c r="E931" s="243" t="s">
        <v>21</v>
      </c>
      <c r="F931" s="244" t="s">
        <v>171</v>
      </c>
      <c r="G931" s="242"/>
      <c r="H931" s="245">
        <v>52.67</v>
      </c>
      <c r="I931" s="246"/>
      <c r="J931" s="242"/>
      <c r="K931" s="242"/>
      <c r="L931" s="247"/>
      <c r="M931" s="248"/>
      <c r="N931" s="249"/>
      <c r="O931" s="249"/>
      <c r="P931" s="249"/>
      <c r="Q931" s="249"/>
      <c r="R931" s="249"/>
      <c r="S931" s="249"/>
      <c r="T931" s="250"/>
      <c r="AT931" s="251" t="s">
        <v>160</v>
      </c>
      <c r="AU931" s="251" t="s">
        <v>81</v>
      </c>
      <c r="AV931" s="14" t="s">
        <v>153</v>
      </c>
      <c r="AW931" s="14" t="s">
        <v>35</v>
      </c>
      <c r="AX931" s="14" t="s">
        <v>79</v>
      </c>
      <c r="AY931" s="251" t="s">
        <v>146</v>
      </c>
    </row>
    <row r="932" spans="2:65" s="1" customFormat="1" ht="22.5" customHeight="1">
      <c r="B932" s="42"/>
      <c r="C932" s="203" t="s">
        <v>1513</v>
      </c>
      <c r="D932" s="203" t="s">
        <v>149</v>
      </c>
      <c r="E932" s="204" t="s">
        <v>1514</v>
      </c>
      <c r="F932" s="205" t="s">
        <v>1515</v>
      </c>
      <c r="G932" s="206" t="s">
        <v>307</v>
      </c>
      <c r="H932" s="207">
        <v>337.53899999999999</v>
      </c>
      <c r="I932" s="208"/>
      <c r="J932" s="209">
        <f>ROUND(I932*H932,2)</f>
        <v>0</v>
      </c>
      <c r="K932" s="205" t="s">
        <v>308</v>
      </c>
      <c r="L932" s="62"/>
      <c r="M932" s="210" t="s">
        <v>21</v>
      </c>
      <c r="N932" s="211" t="s">
        <v>43</v>
      </c>
      <c r="O932" s="43"/>
      <c r="P932" s="212">
        <f>O932*H932</f>
        <v>0</v>
      </c>
      <c r="Q932" s="212">
        <v>1E-4</v>
      </c>
      <c r="R932" s="212">
        <f>Q932*H932</f>
        <v>3.3753900000000003E-2</v>
      </c>
      <c r="S932" s="212">
        <v>0</v>
      </c>
      <c r="T932" s="213">
        <f>S932*H932</f>
        <v>0</v>
      </c>
      <c r="AR932" s="25" t="s">
        <v>226</v>
      </c>
      <c r="AT932" s="25" t="s">
        <v>149</v>
      </c>
      <c r="AU932" s="25" t="s">
        <v>81</v>
      </c>
      <c r="AY932" s="25" t="s">
        <v>146</v>
      </c>
      <c r="BE932" s="214">
        <f>IF(N932="základní",J932,0)</f>
        <v>0</v>
      </c>
      <c r="BF932" s="214">
        <f>IF(N932="snížená",J932,0)</f>
        <v>0</v>
      </c>
      <c r="BG932" s="214">
        <f>IF(N932="zákl. přenesená",J932,0)</f>
        <v>0</v>
      </c>
      <c r="BH932" s="214">
        <f>IF(N932="sníž. přenesená",J932,0)</f>
        <v>0</v>
      </c>
      <c r="BI932" s="214">
        <f>IF(N932="nulová",J932,0)</f>
        <v>0</v>
      </c>
      <c r="BJ932" s="25" t="s">
        <v>79</v>
      </c>
      <c r="BK932" s="214">
        <f>ROUND(I932*H932,2)</f>
        <v>0</v>
      </c>
      <c r="BL932" s="25" t="s">
        <v>226</v>
      </c>
      <c r="BM932" s="25" t="s">
        <v>1516</v>
      </c>
    </row>
    <row r="933" spans="2:65" s="1" customFormat="1" ht="22.5" customHeight="1">
      <c r="B933" s="42"/>
      <c r="C933" s="203" t="s">
        <v>1517</v>
      </c>
      <c r="D933" s="203" t="s">
        <v>149</v>
      </c>
      <c r="E933" s="204" t="s">
        <v>1518</v>
      </c>
      <c r="F933" s="205" t="s">
        <v>1519</v>
      </c>
      <c r="G933" s="206" t="s">
        <v>324</v>
      </c>
      <c r="H933" s="207">
        <v>4.6399999999999997</v>
      </c>
      <c r="I933" s="208"/>
      <c r="J933" s="209">
        <f>ROUND(I933*H933,2)</f>
        <v>0</v>
      </c>
      <c r="K933" s="205" t="s">
        <v>308</v>
      </c>
      <c r="L933" s="62"/>
      <c r="M933" s="210" t="s">
        <v>21</v>
      </c>
      <c r="N933" s="211" t="s">
        <v>43</v>
      </c>
      <c r="O933" s="43"/>
      <c r="P933" s="212">
        <f>O933*H933</f>
        <v>0</v>
      </c>
      <c r="Q933" s="212">
        <v>6.6299999999999996E-3</v>
      </c>
      <c r="R933" s="212">
        <f>Q933*H933</f>
        <v>3.0763199999999997E-2</v>
      </c>
      <c r="S933" s="212">
        <v>0</v>
      </c>
      <c r="T933" s="213">
        <f>S933*H933</f>
        <v>0</v>
      </c>
      <c r="AR933" s="25" t="s">
        <v>226</v>
      </c>
      <c r="AT933" s="25" t="s">
        <v>149</v>
      </c>
      <c r="AU933" s="25" t="s">
        <v>81</v>
      </c>
      <c r="AY933" s="25" t="s">
        <v>146</v>
      </c>
      <c r="BE933" s="214">
        <f>IF(N933="základní",J933,0)</f>
        <v>0</v>
      </c>
      <c r="BF933" s="214">
        <f>IF(N933="snížená",J933,0)</f>
        <v>0</v>
      </c>
      <c r="BG933" s="214">
        <f>IF(N933="zákl. přenesená",J933,0)</f>
        <v>0</v>
      </c>
      <c r="BH933" s="214">
        <f>IF(N933="sníž. přenesená",J933,0)</f>
        <v>0</v>
      </c>
      <c r="BI933" s="214">
        <f>IF(N933="nulová",J933,0)</f>
        <v>0</v>
      </c>
      <c r="BJ933" s="25" t="s">
        <v>79</v>
      </c>
      <c r="BK933" s="214">
        <f>ROUND(I933*H933,2)</f>
        <v>0</v>
      </c>
      <c r="BL933" s="25" t="s">
        <v>226</v>
      </c>
      <c r="BM933" s="25" t="s">
        <v>1520</v>
      </c>
    </row>
    <row r="934" spans="2:65" s="1" customFormat="1" ht="22.5" customHeight="1">
      <c r="B934" s="42"/>
      <c r="C934" s="203" t="s">
        <v>1521</v>
      </c>
      <c r="D934" s="203" t="s">
        <v>149</v>
      </c>
      <c r="E934" s="204" t="s">
        <v>1522</v>
      </c>
      <c r="F934" s="205" t="s">
        <v>1523</v>
      </c>
      <c r="G934" s="206" t="s">
        <v>324</v>
      </c>
      <c r="H934" s="207">
        <v>4.6399999999999997</v>
      </c>
      <c r="I934" s="208"/>
      <c r="J934" s="209">
        <f>ROUND(I934*H934,2)</f>
        <v>0</v>
      </c>
      <c r="K934" s="205" t="s">
        <v>308</v>
      </c>
      <c r="L934" s="62"/>
      <c r="M934" s="210" t="s">
        <v>21</v>
      </c>
      <c r="N934" s="211" t="s">
        <v>43</v>
      </c>
      <c r="O934" s="43"/>
      <c r="P934" s="212">
        <f>O934*H934</f>
        <v>0</v>
      </c>
      <c r="Q934" s="212">
        <v>1.07E-3</v>
      </c>
      <c r="R934" s="212">
        <f>Q934*H934</f>
        <v>4.9647999999999992E-3</v>
      </c>
      <c r="S934" s="212">
        <v>0</v>
      </c>
      <c r="T934" s="213">
        <f>S934*H934</f>
        <v>0</v>
      </c>
      <c r="AR934" s="25" t="s">
        <v>226</v>
      </c>
      <c r="AT934" s="25" t="s">
        <v>149</v>
      </c>
      <c r="AU934" s="25" t="s">
        <v>81</v>
      </c>
      <c r="AY934" s="25" t="s">
        <v>146</v>
      </c>
      <c r="BE934" s="214">
        <f>IF(N934="základní",J934,0)</f>
        <v>0</v>
      </c>
      <c r="BF934" s="214">
        <f>IF(N934="snížená",J934,0)</f>
        <v>0</v>
      </c>
      <c r="BG934" s="214">
        <f>IF(N934="zákl. přenesená",J934,0)</f>
        <v>0</v>
      </c>
      <c r="BH934" s="214">
        <f>IF(N934="sníž. přenesená",J934,0)</f>
        <v>0</v>
      </c>
      <c r="BI934" s="214">
        <f>IF(N934="nulová",J934,0)</f>
        <v>0</v>
      </c>
      <c r="BJ934" s="25" t="s">
        <v>79</v>
      </c>
      <c r="BK934" s="214">
        <f>ROUND(I934*H934,2)</f>
        <v>0</v>
      </c>
      <c r="BL934" s="25" t="s">
        <v>226</v>
      </c>
      <c r="BM934" s="25" t="s">
        <v>1524</v>
      </c>
    </row>
    <row r="935" spans="2:65" s="1" customFormat="1" ht="22.5" customHeight="1">
      <c r="B935" s="42"/>
      <c r="C935" s="203" t="s">
        <v>1525</v>
      </c>
      <c r="D935" s="203" t="s">
        <v>149</v>
      </c>
      <c r="E935" s="204" t="s">
        <v>1526</v>
      </c>
      <c r="F935" s="205" t="s">
        <v>1527</v>
      </c>
      <c r="G935" s="206" t="s">
        <v>307</v>
      </c>
      <c r="H935" s="207">
        <v>58.7</v>
      </c>
      <c r="I935" s="208"/>
      <c r="J935" s="209">
        <f>ROUND(I935*H935,2)</f>
        <v>0</v>
      </c>
      <c r="K935" s="205" t="s">
        <v>308</v>
      </c>
      <c r="L935" s="62"/>
      <c r="M935" s="210" t="s">
        <v>21</v>
      </c>
      <c r="N935" s="211" t="s">
        <v>43</v>
      </c>
      <c r="O935" s="43"/>
      <c r="P935" s="212">
        <f>O935*H935</f>
        <v>0</v>
      </c>
      <c r="Q935" s="212">
        <v>0</v>
      </c>
      <c r="R935" s="212">
        <f>Q935*H935</f>
        <v>0</v>
      </c>
      <c r="S935" s="212">
        <v>0</v>
      </c>
      <c r="T935" s="213">
        <f>S935*H935</f>
        <v>0</v>
      </c>
      <c r="AR935" s="25" t="s">
        <v>226</v>
      </c>
      <c r="AT935" s="25" t="s">
        <v>149</v>
      </c>
      <c r="AU935" s="25" t="s">
        <v>81</v>
      </c>
      <c r="AY935" s="25" t="s">
        <v>146</v>
      </c>
      <c r="BE935" s="214">
        <f>IF(N935="základní",J935,0)</f>
        <v>0</v>
      </c>
      <c r="BF935" s="214">
        <f>IF(N935="snížená",J935,0)</f>
        <v>0</v>
      </c>
      <c r="BG935" s="214">
        <f>IF(N935="zákl. přenesená",J935,0)</f>
        <v>0</v>
      </c>
      <c r="BH935" s="214">
        <f>IF(N935="sníž. přenesená",J935,0)</f>
        <v>0</v>
      </c>
      <c r="BI935" s="214">
        <f>IF(N935="nulová",J935,0)</f>
        <v>0</v>
      </c>
      <c r="BJ935" s="25" t="s">
        <v>79</v>
      </c>
      <c r="BK935" s="214">
        <f>ROUND(I935*H935,2)</f>
        <v>0</v>
      </c>
      <c r="BL935" s="25" t="s">
        <v>226</v>
      </c>
      <c r="BM935" s="25" t="s">
        <v>1528</v>
      </c>
    </row>
    <row r="936" spans="2:65" s="1" customFormat="1" ht="22.5" customHeight="1">
      <c r="B936" s="42"/>
      <c r="C936" s="259" t="s">
        <v>1529</v>
      </c>
      <c r="D936" s="259" t="s">
        <v>365</v>
      </c>
      <c r="E936" s="260" t="s">
        <v>1530</v>
      </c>
      <c r="F936" s="261" t="s">
        <v>1531</v>
      </c>
      <c r="G936" s="262" t="s">
        <v>307</v>
      </c>
      <c r="H936" s="263">
        <v>64.569999999999993</v>
      </c>
      <c r="I936" s="264"/>
      <c r="J936" s="265">
        <f>ROUND(I936*H936,2)</f>
        <v>0</v>
      </c>
      <c r="K936" s="261" t="s">
        <v>308</v>
      </c>
      <c r="L936" s="266"/>
      <c r="M936" s="267" t="s">
        <v>21</v>
      </c>
      <c r="N936" s="268" t="s">
        <v>43</v>
      </c>
      <c r="O936" s="43"/>
      <c r="P936" s="212">
        <f>O936*H936</f>
        <v>0</v>
      </c>
      <c r="Q936" s="212">
        <v>1.7000000000000001E-4</v>
      </c>
      <c r="R936" s="212">
        <f>Q936*H936</f>
        <v>1.09769E-2</v>
      </c>
      <c r="S936" s="212">
        <v>0</v>
      </c>
      <c r="T936" s="213">
        <f>S936*H936</f>
        <v>0</v>
      </c>
      <c r="AR936" s="25" t="s">
        <v>438</v>
      </c>
      <c r="AT936" s="25" t="s">
        <v>365</v>
      </c>
      <c r="AU936" s="25" t="s">
        <v>81</v>
      </c>
      <c r="AY936" s="25" t="s">
        <v>146</v>
      </c>
      <c r="BE936" s="214">
        <f>IF(N936="základní",J936,0)</f>
        <v>0</v>
      </c>
      <c r="BF936" s="214">
        <f>IF(N936="snížená",J936,0)</f>
        <v>0</v>
      </c>
      <c r="BG936" s="214">
        <f>IF(N936="zákl. přenesená",J936,0)</f>
        <v>0</v>
      </c>
      <c r="BH936" s="214">
        <f>IF(N936="sníž. přenesená",J936,0)</f>
        <v>0</v>
      </c>
      <c r="BI936" s="214">
        <f>IF(N936="nulová",J936,0)</f>
        <v>0</v>
      </c>
      <c r="BJ936" s="25" t="s">
        <v>79</v>
      </c>
      <c r="BK936" s="214">
        <f>ROUND(I936*H936,2)</f>
        <v>0</v>
      </c>
      <c r="BL936" s="25" t="s">
        <v>226</v>
      </c>
      <c r="BM936" s="25" t="s">
        <v>1532</v>
      </c>
    </row>
    <row r="937" spans="2:65" s="1" customFormat="1" ht="27">
      <c r="B937" s="42"/>
      <c r="C937" s="64"/>
      <c r="D937" s="220" t="s">
        <v>155</v>
      </c>
      <c r="E937" s="64"/>
      <c r="F937" s="252" t="s">
        <v>1533</v>
      </c>
      <c r="G937" s="64"/>
      <c r="H937" s="64"/>
      <c r="I937" s="173"/>
      <c r="J937" s="64"/>
      <c r="K937" s="64"/>
      <c r="L937" s="62"/>
      <c r="M937" s="217"/>
      <c r="N937" s="43"/>
      <c r="O937" s="43"/>
      <c r="P937" s="43"/>
      <c r="Q937" s="43"/>
      <c r="R937" s="43"/>
      <c r="S937" s="43"/>
      <c r="T937" s="79"/>
      <c r="AT937" s="25" t="s">
        <v>155</v>
      </c>
      <c r="AU937" s="25" t="s">
        <v>81</v>
      </c>
    </row>
    <row r="938" spans="2:65" s="13" customFormat="1" ht="13.5">
      <c r="B938" s="230"/>
      <c r="C938" s="231"/>
      <c r="D938" s="215" t="s">
        <v>160</v>
      </c>
      <c r="E938" s="231"/>
      <c r="F938" s="257" t="s">
        <v>1196</v>
      </c>
      <c r="G938" s="231"/>
      <c r="H938" s="258">
        <v>64.569999999999993</v>
      </c>
      <c r="I938" s="235"/>
      <c r="J938" s="231"/>
      <c r="K938" s="231"/>
      <c r="L938" s="236"/>
      <c r="M938" s="237"/>
      <c r="N938" s="238"/>
      <c r="O938" s="238"/>
      <c r="P938" s="238"/>
      <c r="Q938" s="238"/>
      <c r="R938" s="238"/>
      <c r="S938" s="238"/>
      <c r="T938" s="239"/>
      <c r="AT938" s="240" t="s">
        <v>160</v>
      </c>
      <c r="AU938" s="240" t="s">
        <v>81</v>
      </c>
      <c r="AV938" s="13" t="s">
        <v>81</v>
      </c>
      <c r="AW938" s="13" t="s">
        <v>6</v>
      </c>
      <c r="AX938" s="13" t="s">
        <v>79</v>
      </c>
      <c r="AY938" s="240" t="s">
        <v>146</v>
      </c>
    </row>
    <row r="939" spans="2:65" s="1" customFormat="1" ht="22.5" customHeight="1">
      <c r="B939" s="42"/>
      <c r="C939" s="203" t="s">
        <v>1534</v>
      </c>
      <c r="D939" s="203" t="s">
        <v>149</v>
      </c>
      <c r="E939" s="204" t="s">
        <v>1535</v>
      </c>
      <c r="F939" s="205" t="s">
        <v>1536</v>
      </c>
      <c r="G939" s="206" t="s">
        <v>307</v>
      </c>
      <c r="H939" s="207">
        <v>337.53899999999999</v>
      </c>
      <c r="I939" s="208"/>
      <c r="J939" s="209">
        <f>ROUND(I939*H939,2)</f>
        <v>0</v>
      </c>
      <c r="K939" s="205" t="s">
        <v>308</v>
      </c>
      <c r="L939" s="62"/>
      <c r="M939" s="210" t="s">
        <v>21</v>
      </c>
      <c r="N939" s="211" t="s">
        <v>43</v>
      </c>
      <c r="O939" s="43"/>
      <c r="P939" s="212">
        <f>O939*H939</f>
        <v>0</v>
      </c>
      <c r="Q939" s="212">
        <v>1E-4</v>
      </c>
      <c r="R939" s="212">
        <f>Q939*H939</f>
        <v>3.3753900000000003E-2</v>
      </c>
      <c r="S939" s="212">
        <v>0</v>
      </c>
      <c r="T939" s="213">
        <f>S939*H939</f>
        <v>0</v>
      </c>
      <c r="AR939" s="25" t="s">
        <v>226</v>
      </c>
      <c r="AT939" s="25" t="s">
        <v>149</v>
      </c>
      <c r="AU939" s="25" t="s">
        <v>81</v>
      </c>
      <c r="AY939" s="25" t="s">
        <v>146</v>
      </c>
      <c r="BE939" s="214">
        <f>IF(N939="základní",J939,0)</f>
        <v>0</v>
      </c>
      <c r="BF939" s="214">
        <f>IF(N939="snížená",J939,0)</f>
        <v>0</v>
      </c>
      <c r="BG939" s="214">
        <f>IF(N939="zákl. přenesená",J939,0)</f>
        <v>0</v>
      </c>
      <c r="BH939" s="214">
        <f>IF(N939="sníž. přenesená",J939,0)</f>
        <v>0</v>
      </c>
      <c r="BI939" s="214">
        <f>IF(N939="nulová",J939,0)</f>
        <v>0</v>
      </c>
      <c r="BJ939" s="25" t="s">
        <v>79</v>
      </c>
      <c r="BK939" s="214">
        <f>ROUND(I939*H939,2)</f>
        <v>0</v>
      </c>
      <c r="BL939" s="25" t="s">
        <v>226</v>
      </c>
      <c r="BM939" s="25" t="s">
        <v>1537</v>
      </c>
    </row>
    <row r="940" spans="2:65" s="1" customFormat="1" ht="31.5" customHeight="1">
      <c r="B940" s="42"/>
      <c r="C940" s="203" t="s">
        <v>1538</v>
      </c>
      <c r="D940" s="203" t="s">
        <v>149</v>
      </c>
      <c r="E940" s="204" t="s">
        <v>1539</v>
      </c>
      <c r="F940" s="205" t="s">
        <v>1540</v>
      </c>
      <c r="G940" s="206" t="s">
        <v>307</v>
      </c>
      <c r="H940" s="207">
        <v>265.8</v>
      </c>
      <c r="I940" s="208"/>
      <c r="J940" s="209">
        <f>ROUND(I940*H940,2)</f>
        <v>0</v>
      </c>
      <c r="K940" s="205" t="s">
        <v>308</v>
      </c>
      <c r="L940" s="62"/>
      <c r="M940" s="210" t="s">
        <v>21</v>
      </c>
      <c r="N940" s="211" t="s">
        <v>43</v>
      </c>
      <c r="O940" s="43"/>
      <c r="P940" s="212">
        <f>O940*H940</f>
        <v>0</v>
      </c>
      <c r="Q940" s="212">
        <v>0</v>
      </c>
      <c r="R940" s="212">
        <f>Q940*H940</f>
        <v>0</v>
      </c>
      <c r="S940" s="212">
        <v>1.721E-2</v>
      </c>
      <c r="T940" s="213">
        <f>S940*H940</f>
        <v>4.5744179999999997</v>
      </c>
      <c r="AR940" s="25" t="s">
        <v>226</v>
      </c>
      <c r="AT940" s="25" t="s">
        <v>149</v>
      </c>
      <c r="AU940" s="25" t="s">
        <v>81</v>
      </c>
      <c r="AY940" s="25" t="s">
        <v>146</v>
      </c>
      <c r="BE940" s="214">
        <f>IF(N940="základní",J940,0)</f>
        <v>0</v>
      </c>
      <c r="BF940" s="214">
        <f>IF(N940="snížená",J940,0)</f>
        <v>0</v>
      </c>
      <c r="BG940" s="214">
        <f>IF(N940="zákl. přenesená",J940,0)</f>
        <v>0</v>
      </c>
      <c r="BH940" s="214">
        <f>IF(N940="sníž. přenesená",J940,0)</f>
        <v>0</v>
      </c>
      <c r="BI940" s="214">
        <f>IF(N940="nulová",J940,0)</f>
        <v>0</v>
      </c>
      <c r="BJ940" s="25" t="s">
        <v>79</v>
      </c>
      <c r="BK940" s="214">
        <f>ROUND(I940*H940,2)</f>
        <v>0</v>
      </c>
      <c r="BL940" s="25" t="s">
        <v>226</v>
      </c>
      <c r="BM940" s="25" t="s">
        <v>1541</v>
      </c>
    </row>
    <row r="941" spans="2:65" s="12" customFormat="1" ht="13.5">
      <c r="B941" s="218"/>
      <c r="C941" s="219"/>
      <c r="D941" s="220" t="s">
        <v>160</v>
      </c>
      <c r="E941" s="221" t="s">
        <v>21</v>
      </c>
      <c r="F941" s="222" t="s">
        <v>495</v>
      </c>
      <c r="G941" s="219"/>
      <c r="H941" s="223" t="s">
        <v>21</v>
      </c>
      <c r="I941" s="224"/>
      <c r="J941" s="219"/>
      <c r="K941" s="219"/>
      <c r="L941" s="225"/>
      <c r="M941" s="226"/>
      <c r="N941" s="227"/>
      <c r="O941" s="227"/>
      <c r="P941" s="227"/>
      <c r="Q941" s="227"/>
      <c r="R941" s="227"/>
      <c r="S941" s="227"/>
      <c r="T941" s="228"/>
      <c r="AT941" s="229" t="s">
        <v>160</v>
      </c>
      <c r="AU941" s="229" t="s">
        <v>81</v>
      </c>
      <c r="AV941" s="12" t="s">
        <v>79</v>
      </c>
      <c r="AW941" s="12" t="s">
        <v>35</v>
      </c>
      <c r="AX941" s="12" t="s">
        <v>72</v>
      </c>
      <c r="AY941" s="229" t="s">
        <v>146</v>
      </c>
    </row>
    <row r="942" spans="2:65" s="13" customFormat="1" ht="13.5">
      <c r="B942" s="230"/>
      <c r="C942" s="231"/>
      <c r="D942" s="220" t="s">
        <v>160</v>
      </c>
      <c r="E942" s="232" t="s">
        <v>21</v>
      </c>
      <c r="F942" s="233" t="s">
        <v>1542</v>
      </c>
      <c r="G942" s="231"/>
      <c r="H942" s="234">
        <v>134.4</v>
      </c>
      <c r="I942" s="235"/>
      <c r="J942" s="231"/>
      <c r="K942" s="231"/>
      <c r="L942" s="236"/>
      <c r="M942" s="237"/>
      <c r="N942" s="238"/>
      <c r="O942" s="238"/>
      <c r="P942" s="238"/>
      <c r="Q942" s="238"/>
      <c r="R942" s="238"/>
      <c r="S942" s="238"/>
      <c r="T942" s="239"/>
      <c r="AT942" s="240" t="s">
        <v>160</v>
      </c>
      <c r="AU942" s="240" t="s">
        <v>81</v>
      </c>
      <c r="AV942" s="13" t="s">
        <v>81</v>
      </c>
      <c r="AW942" s="13" t="s">
        <v>35</v>
      </c>
      <c r="AX942" s="13" t="s">
        <v>72</v>
      </c>
      <c r="AY942" s="240" t="s">
        <v>146</v>
      </c>
    </row>
    <row r="943" spans="2:65" s="13" customFormat="1" ht="13.5">
      <c r="B943" s="230"/>
      <c r="C943" s="231"/>
      <c r="D943" s="220" t="s">
        <v>160</v>
      </c>
      <c r="E943" s="232" t="s">
        <v>21</v>
      </c>
      <c r="F943" s="233" t="s">
        <v>1543</v>
      </c>
      <c r="G943" s="231"/>
      <c r="H943" s="234">
        <v>131.4</v>
      </c>
      <c r="I943" s="235"/>
      <c r="J943" s="231"/>
      <c r="K943" s="231"/>
      <c r="L943" s="236"/>
      <c r="M943" s="237"/>
      <c r="N943" s="238"/>
      <c r="O943" s="238"/>
      <c r="P943" s="238"/>
      <c r="Q943" s="238"/>
      <c r="R943" s="238"/>
      <c r="S943" s="238"/>
      <c r="T943" s="239"/>
      <c r="AT943" s="240" t="s">
        <v>160</v>
      </c>
      <c r="AU943" s="240" t="s">
        <v>81</v>
      </c>
      <c r="AV943" s="13" t="s">
        <v>81</v>
      </c>
      <c r="AW943" s="13" t="s">
        <v>35</v>
      </c>
      <c r="AX943" s="13" t="s">
        <v>72</v>
      </c>
      <c r="AY943" s="240" t="s">
        <v>146</v>
      </c>
    </row>
    <row r="944" spans="2:65" s="14" customFormat="1" ht="13.5">
      <c r="B944" s="241"/>
      <c r="C944" s="242"/>
      <c r="D944" s="215" t="s">
        <v>160</v>
      </c>
      <c r="E944" s="243" t="s">
        <v>21</v>
      </c>
      <c r="F944" s="244" t="s">
        <v>171</v>
      </c>
      <c r="G944" s="242"/>
      <c r="H944" s="245">
        <v>265.8</v>
      </c>
      <c r="I944" s="246"/>
      <c r="J944" s="242"/>
      <c r="K944" s="242"/>
      <c r="L944" s="247"/>
      <c r="M944" s="248"/>
      <c r="N944" s="249"/>
      <c r="O944" s="249"/>
      <c r="P944" s="249"/>
      <c r="Q944" s="249"/>
      <c r="R944" s="249"/>
      <c r="S944" s="249"/>
      <c r="T944" s="250"/>
      <c r="AT944" s="251" t="s">
        <v>160</v>
      </c>
      <c r="AU944" s="251" t="s">
        <v>81</v>
      </c>
      <c r="AV944" s="14" t="s">
        <v>153</v>
      </c>
      <c r="AW944" s="14" t="s">
        <v>35</v>
      </c>
      <c r="AX944" s="14" t="s">
        <v>79</v>
      </c>
      <c r="AY944" s="251" t="s">
        <v>146</v>
      </c>
    </row>
    <row r="945" spans="2:65" s="1" customFormat="1" ht="31.5" customHeight="1">
      <c r="B945" s="42"/>
      <c r="C945" s="203" t="s">
        <v>1544</v>
      </c>
      <c r="D945" s="203" t="s">
        <v>149</v>
      </c>
      <c r="E945" s="204" t="s">
        <v>1545</v>
      </c>
      <c r="F945" s="205" t="s">
        <v>1546</v>
      </c>
      <c r="G945" s="206" t="s">
        <v>307</v>
      </c>
      <c r="H945" s="207">
        <v>46.43</v>
      </c>
      <c r="I945" s="208"/>
      <c r="J945" s="209">
        <f>ROUND(I945*H945,2)</f>
        <v>0</v>
      </c>
      <c r="K945" s="205" t="s">
        <v>21</v>
      </c>
      <c r="L945" s="62"/>
      <c r="M945" s="210" t="s">
        <v>21</v>
      </c>
      <c r="N945" s="211" t="s">
        <v>43</v>
      </c>
      <c r="O945" s="43"/>
      <c r="P945" s="212">
        <f>O945*H945</f>
        <v>0</v>
      </c>
      <c r="Q945" s="212">
        <v>1.6809999999999999E-2</v>
      </c>
      <c r="R945" s="212">
        <f>Q945*H945</f>
        <v>0.78048829999999991</v>
      </c>
      <c r="S945" s="212">
        <v>0</v>
      </c>
      <c r="T945" s="213">
        <f>S945*H945</f>
        <v>0</v>
      </c>
      <c r="AR945" s="25" t="s">
        <v>226</v>
      </c>
      <c r="AT945" s="25" t="s">
        <v>149</v>
      </c>
      <c r="AU945" s="25" t="s">
        <v>81</v>
      </c>
      <c r="AY945" s="25" t="s">
        <v>146</v>
      </c>
      <c r="BE945" s="214">
        <f>IF(N945="základní",J945,0)</f>
        <v>0</v>
      </c>
      <c r="BF945" s="214">
        <f>IF(N945="snížená",J945,0)</f>
        <v>0</v>
      </c>
      <c r="BG945" s="214">
        <f>IF(N945="zákl. přenesená",J945,0)</f>
        <v>0</v>
      </c>
      <c r="BH945" s="214">
        <f>IF(N945="sníž. přenesená",J945,0)</f>
        <v>0</v>
      </c>
      <c r="BI945" s="214">
        <f>IF(N945="nulová",J945,0)</f>
        <v>0</v>
      </c>
      <c r="BJ945" s="25" t="s">
        <v>79</v>
      </c>
      <c r="BK945" s="214">
        <f>ROUND(I945*H945,2)</f>
        <v>0</v>
      </c>
      <c r="BL945" s="25" t="s">
        <v>226</v>
      </c>
      <c r="BM945" s="25" t="s">
        <v>1547</v>
      </c>
    </row>
    <row r="946" spans="2:65" s="12" customFormat="1" ht="13.5">
      <c r="B946" s="218"/>
      <c r="C946" s="219"/>
      <c r="D946" s="220" t="s">
        <v>160</v>
      </c>
      <c r="E946" s="221" t="s">
        <v>21</v>
      </c>
      <c r="F946" s="222" t="s">
        <v>302</v>
      </c>
      <c r="G946" s="219"/>
      <c r="H946" s="223" t="s">
        <v>21</v>
      </c>
      <c r="I946" s="224"/>
      <c r="J946" s="219"/>
      <c r="K946" s="219"/>
      <c r="L946" s="225"/>
      <c r="M946" s="226"/>
      <c r="N946" s="227"/>
      <c r="O946" s="227"/>
      <c r="P946" s="227"/>
      <c r="Q946" s="227"/>
      <c r="R946" s="227"/>
      <c r="S946" s="227"/>
      <c r="T946" s="228"/>
      <c r="AT946" s="229" t="s">
        <v>160</v>
      </c>
      <c r="AU946" s="229" t="s">
        <v>81</v>
      </c>
      <c r="AV946" s="12" t="s">
        <v>79</v>
      </c>
      <c r="AW946" s="12" t="s">
        <v>35</v>
      </c>
      <c r="AX946" s="12" t="s">
        <v>72</v>
      </c>
      <c r="AY946" s="229" t="s">
        <v>146</v>
      </c>
    </row>
    <row r="947" spans="2:65" s="12" customFormat="1" ht="13.5">
      <c r="B947" s="218"/>
      <c r="C947" s="219"/>
      <c r="D947" s="220" t="s">
        <v>160</v>
      </c>
      <c r="E947" s="221" t="s">
        <v>21</v>
      </c>
      <c r="F947" s="222" t="s">
        <v>644</v>
      </c>
      <c r="G947" s="219"/>
      <c r="H947" s="223" t="s">
        <v>21</v>
      </c>
      <c r="I947" s="224"/>
      <c r="J947" s="219"/>
      <c r="K947" s="219"/>
      <c r="L947" s="225"/>
      <c r="M947" s="226"/>
      <c r="N947" s="227"/>
      <c r="O947" s="227"/>
      <c r="P947" s="227"/>
      <c r="Q947" s="227"/>
      <c r="R947" s="227"/>
      <c r="S947" s="227"/>
      <c r="T947" s="228"/>
      <c r="AT947" s="229" t="s">
        <v>160</v>
      </c>
      <c r="AU947" s="229" t="s">
        <v>81</v>
      </c>
      <c r="AV947" s="12" t="s">
        <v>79</v>
      </c>
      <c r="AW947" s="12" t="s">
        <v>35</v>
      </c>
      <c r="AX947" s="12" t="s">
        <v>72</v>
      </c>
      <c r="AY947" s="229" t="s">
        <v>146</v>
      </c>
    </row>
    <row r="948" spans="2:65" s="12" customFormat="1" ht="13.5">
      <c r="B948" s="218"/>
      <c r="C948" s="219"/>
      <c r="D948" s="220" t="s">
        <v>160</v>
      </c>
      <c r="E948" s="221" t="s">
        <v>21</v>
      </c>
      <c r="F948" s="222" t="s">
        <v>1548</v>
      </c>
      <c r="G948" s="219"/>
      <c r="H948" s="223" t="s">
        <v>21</v>
      </c>
      <c r="I948" s="224"/>
      <c r="J948" s="219"/>
      <c r="K948" s="219"/>
      <c r="L948" s="225"/>
      <c r="M948" s="226"/>
      <c r="N948" s="227"/>
      <c r="O948" s="227"/>
      <c r="P948" s="227"/>
      <c r="Q948" s="227"/>
      <c r="R948" s="227"/>
      <c r="S948" s="227"/>
      <c r="T948" s="228"/>
      <c r="AT948" s="229" t="s">
        <v>160</v>
      </c>
      <c r="AU948" s="229" t="s">
        <v>81</v>
      </c>
      <c r="AV948" s="12" t="s">
        <v>79</v>
      </c>
      <c r="AW948" s="12" t="s">
        <v>35</v>
      </c>
      <c r="AX948" s="12" t="s">
        <v>72</v>
      </c>
      <c r="AY948" s="229" t="s">
        <v>146</v>
      </c>
    </row>
    <row r="949" spans="2:65" s="13" customFormat="1" ht="13.5">
      <c r="B949" s="230"/>
      <c r="C949" s="231"/>
      <c r="D949" s="220" t="s">
        <v>160</v>
      </c>
      <c r="E949" s="232" t="s">
        <v>21</v>
      </c>
      <c r="F949" s="233" t="s">
        <v>1549</v>
      </c>
      <c r="G949" s="231"/>
      <c r="H949" s="234">
        <v>46.43</v>
      </c>
      <c r="I949" s="235"/>
      <c r="J949" s="231"/>
      <c r="K949" s="231"/>
      <c r="L949" s="236"/>
      <c r="M949" s="237"/>
      <c r="N949" s="238"/>
      <c r="O949" s="238"/>
      <c r="P949" s="238"/>
      <c r="Q949" s="238"/>
      <c r="R949" s="238"/>
      <c r="S949" s="238"/>
      <c r="T949" s="239"/>
      <c r="AT949" s="240" t="s">
        <v>160</v>
      </c>
      <c r="AU949" s="240" t="s">
        <v>81</v>
      </c>
      <c r="AV949" s="13" t="s">
        <v>81</v>
      </c>
      <c r="AW949" s="13" t="s">
        <v>35</v>
      </c>
      <c r="AX949" s="13" t="s">
        <v>72</v>
      </c>
      <c r="AY949" s="240" t="s">
        <v>146</v>
      </c>
    </row>
    <row r="950" spans="2:65" s="14" customFormat="1" ht="13.5">
      <c r="B950" s="241"/>
      <c r="C950" s="242"/>
      <c r="D950" s="215" t="s">
        <v>160</v>
      </c>
      <c r="E950" s="243" t="s">
        <v>21</v>
      </c>
      <c r="F950" s="244" t="s">
        <v>171</v>
      </c>
      <c r="G950" s="242"/>
      <c r="H950" s="245">
        <v>46.43</v>
      </c>
      <c r="I950" s="246"/>
      <c r="J950" s="242"/>
      <c r="K950" s="242"/>
      <c r="L950" s="247"/>
      <c r="M950" s="248"/>
      <c r="N950" s="249"/>
      <c r="O950" s="249"/>
      <c r="P950" s="249"/>
      <c r="Q950" s="249"/>
      <c r="R950" s="249"/>
      <c r="S950" s="249"/>
      <c r="T950" s="250"/>
      <c r="AT950" s="251" t="s">
        <v>160</v>
      </c>
      <c r="AU950" s="251" t="s">
        <v>81</v>
      </c>
      <c r="AV950" s="14" t="s">
        <v>153</v>
      </c>
      <c r="AW950" s="14" t="s">
        <v>35</v>
      </c>
      <c r="AX950" s="14" t="s">
        <v>79</v>
      </c>
      <c r="AY950" s="251" t="s">
        <v>146</v>
      </c>
    </row>
    <row r="951" spans="2:65" s="1" customFormat="1" ht="31.5" customHeight="1">
      <c r="B951" s="42"/>
      <c r="C951" s="203" t="s">
        <v>1550</v>
      </c>
      <c r="D951" s="203" t="s">
        <v>149</v>
      </c>
      <c r="E951" s="204" t="s">
        <v>1551</v>
      </c>
      <c r="F951" s="205" t="s">
        <v>1552</v>
      </c>
      <c r="G951" s="206" t="s">
        <v>307</v>
      </c>
      <c r="H951" s="207">
        <v>26.83</v>
      </c>
      <c r="I951" s="208"/>
      <c r="J951" s="209">
        <f>ROUND(I951*H951,2)</f>
        <v>0</v>
      </c>
      <c r="K951" s="205" t="s">
        <v>21</v>
      </c>
      <c r="L951" s="62"/>
      <c r="M951" s="210" t="s">
        <v>21</v>
      </c>
      <c r="N951" s="211" t="s">
        <v>43</v>
      </c>
      <c r="O951" s="43"/>
      <c r="P951" s="212">
        <f>O951*H951</f>
        <v>0</v>
      </c>
      <c r="Q951" s="212">
        <v>1.6809999999999999E-2</v>
      </c>
      <c r="R951" s="212">
        <f>Q951*H951</f>
        <v>0.45101229999999992</v>
      </c>
      <c r="S951" s="212">
        <v>0</v>
      </c>
      <c r="T951" s="213">
        <f>S951*H951</f>
        <v>0</v>
      </c>
      <c r="AR951" s="25" t="s">
        <v>226</v>
      </c>
      <c r="AT951" s="25" t="s">
        <v>149</v>
      </c>
      <c r="AU951" s="25" t="s">
        <v>81</v>
      </c>
      <c r="AY951" s="25" t="s">
        <v>146</v>
      </c>
      <c r="BE951" s="214">
        <f>IF(N951="základní",J951,0)</f>
        <v>0</v>
      </c>
      <c r="BF951" s="214">
        <f>IF(N951="snížená",J951,0)</f>
        <v>0</v>
      </c>
      <c r="BG951" s="214">
        <f>IF(N951="zákl. přenesená",J951,0)</f>
        <v>0</v>
      </c>
      <c r="BH951" s="214">
        <f>IF(N951="sníž. přenesená",J951,0)</f>
        <v>0</v>
      </c>
      <c r="BI951" s="214">
        <f>IF(N951="nulová",J951,0)</f>
        <v>0</v>
      </c>
      <c r="BJ951" s="25" t="s">
        <v>79</v>
      </c>
      <c r="BK951" s="214">
        <f>ROUND(I951*H951,2)</f>
        <v>0</v>
      </c>
      <c r="BL951" s="25" t="s">
        <v>226</v>
      </c>
      <c r="BM951" s="25" t="s">
        <v>1553</v>
      </c>
    </row>
    <row r="952" spans="2:65" s="12" customFormat="1" ht="13.5">
      <c r="B952" s="218"/>
      <c r="C952" s="219"/>
      <c r="D952" s="220" t="s">
        <v>160</v>
      </c>
      <c r="E952" s="221" t="s">
        <v>21</v>
      </c>
      <c r="F952" s="222" t="s">
        <v>302</v>
      </c>
      <c r="G952" s="219"/>
      <c r="H952" s="223" t="s">
        <v>21</v>
      </c>
      <c r="I952" s="224"/>
      <c r="J952" s="219"/>
      <c r="K952" s="219"/>
      <c r="L952" s="225"/>
      <c r="M952" s="226"/>
      <c r="N952" s="227"/>
      <c r="O952" s="227"/>
      <c r="P952" s="227"/>
      <c r="Q952" s="227"/>
      <c r="R952" s="227"/>
      <c r="S952" s="227"/>
      <c r="T952" s="228"/>
      <c r="AT952" s="229" t="s">
        <v>160</v>
      </c>
      <c r="AU952" s="229" t="s">
        <v>81</v>
      </c>
      <c r="AV952" s="12" t="s">
        <v>79</v>
      </c>
      <c r="AW952" s="12" t="s">
        <v>35</v>
      </c>
      <c r="AX952" s="12" t="s">
        <v>72</v>
      </c>
      <c r="AY952" s="229" t="s">
        <v>146</v>
      </c>
    </row>
    <row r="953" spans="2:65" s="12" customFormat="1" ht="13.5">
      <c r="B953" s="218"/>
      <c r="C953" s="219"/>
      <c r="D953" s="220" t="s">
        <v>160</v>
      </c>
      <c r="E953" s="221" t="s">
        <v>21</v>
      </c>
      <c r="F953" s="222" t="s">
        <v>644</v>
      </c>
      <c r="G953" s="219"/>
      <c r="H953" s="223" t="s">
        <v>21</v>
      </c>
      <c r="I953" s="224"/>
      <c r="J953" s="219"/>
      <c r="K953" s="219"/>
      <c r="L953" s="225"/>
      <c r="M953" s="226"/>
      <c r="N953" s="227"/>
      <c r="O953" s="227"/>
      <c r="P953" s="227"/>
      <c r="Q953" s="227"/>
      <c r="R953" s="227"/>
      <c r="S953" s="227"/>
      <c r="T953" s="228"/>
      <c r="AT953" s="229" t="s">
        <v>160</v>
      </c>
      <c r="AU953" s="229" t="s">
        <v>81</v>
      </c>
      <c r="AV953" s="12" t="s">
        <v>79</v>
      </c>
      <c r="AW953" s="12" t="s">
        <v>35</v>
      </c>
      <c r="AX953" s="12" t="s">
        <v>72</v>
      </c>
      <c r="AY953" s="229" t="s">
        <v>146</v>
      </c>
    </row>
    <row r="954" spans="2:65" s="12" customFormat="1" ht="13.5">
      <c r="B954" s="218"/>
      <c r="C954" s="219"/>
      <c r="D954" s="220" t="s">
        <v>160</v>
      </c>
      <c r="E954" s="221" t="s">
        <v>21</v>
      </c>
      <c r="F954" s="222" t="s">
        <v>1554</v>
      </c>
      <c r="G954" s="219"/>
      <c r="H954" s="223" t="s">
        <v>21</v>
      </c>
      <c r="I954" s="224"/>
      <c r="J954" s="219"/>
      <c r="K954" s="219"/>
      <c r="L954" s="225"/>
      <c r="M954" s="226"/>
      <c r="N954" s="227"/>
      <c r="O954" s="227"/>
      <c r="P954" s="227"/>
      <c r="Q954" s="227"/>
      <c r="R954" s="227"/>
      <c r="S954" s="227"/>
      <c r="T954" s="228"/>
      <c r="AT954" s="229" t="s">
        <v>160</v>
      </c>
      <c r="AU954" s="229" t="s">
        <v>81</v>
      </c>
      <c r="AV954" s="12" t="s">
        <v>79</v>
      </c>
      <c r="AW954" s="12" t="s">
        <v>35</v>
      </c>
      <c r="AX954" s="12" t="s">
        <v>72</v>
      </c>
      <c r="AY954" s="229" t="s">
        <v>146</v>
      </c>
    </row>
    <row r="955" spans="2:65" s="13" customFormat="1" ht="13.5">
      <c r="B955" s="230"/>
      <c r="C955" s="231"/>
      <c r="D955" s="220" t="s">
        <v>160</v>
      </c>
      <c r="E955" s="232" t="s">
        <v>21</v>
      </c>
      <c r="F955" s="233" t="s">
        <v>1555</v>
      </c>
      <c r="G955" s="231"/>
      <c r="H955" s="234">
        <v>26.83</v>
      </c>
      <c r="I955" s="235"/>
      <c r="J955" s="231"/>
      <c r="K955" s="231"/>
      <c r="L955" s="236"/>
      <c r="M955" s="237"/>
      <c r="N955" s="238"/>
      <c r="O955" s="238"/>
      <c r="P955" s="238"/>
      <c r="Q955" s="238"/>
      <c r="R955" s="238"/>
      <c r="S955" s="238"/>
      <c r="T955" s="239"/>
      <c r="AT955" s="240" t="s">
        <v>160</v>
      </c>
      <c r="AU955" s="240" t="s">
        <v>81</v>
      </c>
      <c r="AV955" s="13" t="s">
        <v>81</v>
      </c>
      <c r="AW955" s="13" t="s">
        <v>35</v>
      </c>
      <c r="AX955" s="13" t="s">
        <v>72</v>
      </c>
      <c r="AY955" s="240" t="s">
        <v>146</v>
      </c>
    </row>
    <row r="956" spans="2:65" s="14" customFormat="1" ht="13.5">
      <c r="B956" s="241"/>
      <c r="C956" s="242"/>
      <c r="D956" s="215" t="s">
        <v>160</v>
      </c>
      <c r="E956" s="243" t="s">
        <v>21</v>
      </c>
      <c r="F956" s="244" t="s">
        <v>171</v>
      </c>
      <c r="G956" s="242"/>
      <c r="H956" s="245">
        <v>26.83</v>
      </c>
      <c r="I956" s="246"/>
      <c r="J956" s="242"/>
      <c r="K956" s="242"/>
      <c r="L956" s="247"/>
      <c r="M956" s="248"/>
      <c r="N956" s="249"/>
      <c r="O956" s="249"/>
      <c r="P956" s="249"/>
      <c r="Q956" s="249"/>
      <c r="R956" s="249"/>
      <c r="S956" s="249"/>
      <c r="T956" s="250"/>
      <c r="AT956" s="251" t="s">
        <v>160</v>
      </c>
      <c r="AU956" s="251" t="s">
        <v>81</v>
      </c>
      <c r="AV956" s="14" t="s">
        <v>153</v>
      </c>
      <c r="AW956" s="14" t="s">
        <v>35</v>
      </c>
      <c r="AX956" s="14" t="s">
        <v>79</v>
      </c>
      <c r="AY956" s="251" t="s">
        <v>146</v>
      </c>
    </row>
    <row r="957" spans="2:65" s="1" customFormat="1" ht="31.5" customHeight="1">
      <c r="B957" s="42"/>
      <c r="C957" s="203" t="s">
        <v>1556</v>
      </c>
      <c r="D957" s="203" t="s">
        <v>149</v>
      </c>
      <c r="E957" s="204" t="s">
        <v>1557</v>
      </c>
      <c r="F957" s="205" t="s">
        <v>1558</v>
      </c>
      <c r="G957" s="206" t="s">
        <v>307</v>
      </c>
      <c r="H957" s="207">
        <v>17.771000000000001</v>
      </c>
      <c r="I957" s="208"/>
      <c r="J957" s="209">
        <f>ROUND(I957*H957,2)</f>
        <v>0</v>
      </c>
      <c r="K957" s="205" t="s">
        <v>308</v>
      </c>
      <c r="L957" s="62"/>
      <c r="M957" s="210" t="s">
        <v>21</v>
      </c>
      <c r="N957" s="211" t="s">
        <v>43</v>
      </c>
      <c r="O957" s="43"/>
      <c r="P957" s="212">
        <f>O957*H957</f>
        <v>0</v>
      </c>
      <c r="Q957" s="212">
        <v>1.39E-3</v>
      </c>
      <c r="R957" s="212">
        <f>Q957*H957</f>
        <v>2.4701690000000002E-2</v>
      </c>
      <c r="S957" s="212">
        <v>0</v>
      </c>
      <c r="T957" s="213">
        <f>S957*H957</f>
        <v>0</v>
      </c>
      <c r="AR957" s="25" t="s">
        <v>226</v>
      </c>
      <c r="AT957" s="25" t="s">
        <v>149</v>
      </c>
      <c r="AU957" s="25" t="s">
        <v>81</v>
      </c>
      <c r="AY957" s="25" t="s">
        <v>146</v>
      </c>
      <c r="BE957" s="214">
        <f>IF(N957="základní",J957,0)</f>
        <v>0</v>
      </c>
      <c r="BF957" s="214">
        <f>IF(N957="snížená",J957,0)</f>
        <v>0</v>
      </c>
      <c r="BG957" s="214">
        <f>IF(N957="zákl. přenesená",J957,0)</f>
        <v>0</v>
      </c>
      <c r="BH957" s="214">
        <f>IF(N957="sníž. přenesená",J957,0)</f>
        <v>0</v>
      </c>
      <c r="BI957" s="214">
        <f>IF(N957="nulová",J957,0)</f>
        <v>0</v>
      </c>
      <c r="BJ957" s="25" t="s">
        <v>79</v>
      </c>
      <c r="BK957" s="214">
        <f>ROUND(I957*H957,2)</f>
        <v>0</v>
      </c>
      <c r="BL957" s="25" t="s">
        <v>226</v>
      </c>
      <c r="BM957" s="25" t="s">
        <v>1559</v>
      </c>
    </row>
    <row r="958" spans="2:65" s="12" customFormat="1" ht="13.5">
      <c r="B958" s="218"/>
      <c r="C958" s="219"/>
      <c r="D958" s="220" t="s">
        <v>160</v>
      </c>
      <c r="E958" s="221" t="s">
        <v>21</v>
      </c>
      <c r="F958" s="222" t="s">
        <v>644</v>
      </c>
      <c r="G958" s="219"/>
      <c r="H958" s="223" t="s">
        <v>21</v>
      </c>
      <c r="I958" s="224"/>
      <c r="J958" s="219"/>
      <c r="K958" s="219"/>
      <c r="L958" s="225"/>
      <c r="M958" s="226"/>
      <c r="N958" s="227"/>
      <c r="O958" s="227"/>
      <c r="P958" s="227"/>
      <c r="Q958" s="227"/>
      <c r="R958" s="227"/>
      <c r="S958" s="227"/>
      <c r="T958" s="228"/>
      <c r="AT958" s="229" t="s">
        <v>160</v>
      </c>
      <c r="AU958" s="229" t="s">
        <v>81</v>
      </c>
      <c r="AV958" s="12" t="s">
        <v>79</v>
      </c>
      <c r="AW958" s="12" t="s">
        <v>35</v>
      </c>
      <c r="AX958" s="12" t="s">
        <v>72</v>
      </c>
      <c r="AY958" s="229" t="s">
        <v>146</v>
      </c>
    </row>
    <row r="959" spans="2:65" s="12" customFormat="1" ht="13.5">
      <c r="B959" s="218"/>
      <c r="C959" s="219"/>
      <c r="D959" s="220" t="s">
        <v>160</v>
      </c>
      <c r="E959" s="221" t="s">
        <v>21</v>
      </c>
      <c r="F959" s="222" t="s">
        <v>1560</v>
      </c>
      <c r="G959" s="219"/>
      <c r="H959" s="223" t="s">
        <v>21</v>
      </c>
      <c r="I959" s="224"/>
      <c r="J959" s="219"/>
      <c r="K959" s="219"/>
      <c r="L959" s="225"/>
      <c r="M959" s="226"/>
      <c r="N959" s="227"/>
      <c r="O959" s="227"/>
      <c r="P959" s="227"/>
      <c r="Q959" s="227"/>
      <c r="R959" s="227"/>
      <c r="S959" s="227"/>
      <c r="T959" s="228"/>
      <c r="AT959" s="229" t="s">
        <v>160</v>
      </c>
      <c r="AU959" s="229" t="s">
        <v>81</v>
      </c>
      <c r="AV959" s="12" t="s">
        <v>79</v>
      </c>
      <c r="AW959" s="12" t="s">
        <v>35</v>
      </c>
      <c r="AX959" s="12" t="s">
        <v>72</v>
      </c>
      <c r="AY959" s="229" t="s">
        <v>146</v>
      </c>
    </row>
    <row r="960" spans="2:65" s="13" customFormat="1" ht="13.5">
      <c r="B960" s="230"/>
      <c r="C960" s="231"/>
      <c r="D960" s="220" t="s">
        <v>160</v>
      </c>
      <c r="E960" s="232" t="s">
        <v>21</v>
      </c>
      <c r="F960" s="233" t="s">
        <v>1561</v>
      </c>
      <c r="G960" s="231"/>
      <c r="H960" s="234">
        <v>17.771000000000001</v>
      </c>
      <c r="I960" s="235"/>
      <c r="J960" s="231"/>
      <c r="K960" s="231"/>
      <c r="L960" s="236"/>
      <c r="M960" s="237"/>
      <c r="N960" s="238"/>
      <c r="O960" s="238"/>
      <c r="P960" s="238"/>
      <c r="Q960" s="238"/>
      <c r="R960" s="238"/>
      <c r="S960" s="238"/>
      <c r="T960" s="239"/>
      <c r="AT960" s="240" t="s">
        <v>160</v>
      </c>
      <c r="AU960" s="240" t="s">
        <v>81</v>
      </c>
      <c r="AV960" s="13" t="s">
        <v>81</v>
      </c>
      <c r="AW960" s="13" t="s">
        <v>35</v>
      </c>
      <c r="AX960" s="13" t="s">
        <v>72</v>
      </c>
      <c r="AY960" s="240" t="s">
        <v>146</v>
      </c>
    </row>
    <row r="961" spans="2:65" s="14" customFormat="1" ht="13.5">
      <c r="B961" s="241"/>
      <c r="C961" s="242"/>
      <c r="D961" s="215" t="s">
        <v>160</v>
      </c>
      <c r="E961" s="243" t="s">
        <v>21</v>
      </c>
      <c r="F961" s="244" t="s">
        <v>171</v>
      </c>
      <c r="G961" s="242"/>
      <c r="H961" s="245">
        <v>17.771000000000001</v>
      </c>
      <c r="I961" s="246"/>
      <c r="J961" s="242"/>
      <c r="K961" s="242"/>
      <c r="L961" s="247"/>
      <c r="M961" s="248"/>
      <c r="N961" s="249"/>
      <c r="O961" s="249"/>
      <c r="P961" s="249"/>
      <c r="Q961" s="249"/>
      <c r="R961" s="249"/>
      <c r="S961" s="249"/>
      <c r="T961" s="250"/>
      <c r="AT961" s="251" t="s">
        <v>160</v>
      </c>
      <c r="AU961" s="251" t="s">
        <v>81</v>
      </c>
      <c r="AV961" s="14" t="s">
        <v>153</v>
      </c>
      <c r="AW961" s="14" t="s">
        <v>35</v>
      </c>
      <c r="AX961" s="14" t="s">
        <v>79</v>
      </c>
      <c r="AY961" s="251" t="s">
        <v>146</v>
      </c>
    </row>
    <row r="962" spans="2:65" s="1" customFormat="1" ht="22.5" customHeight="1">
      <c r="B962" s="42"/>
      <c r="C962" s="203" t="s">
        <v>1562</v>
      </c>
      <c r="D962" s="203" t="s">
        <v>149</v>
      </c>
      <c r="E962" s="204" t="s">
        <v>1563</v>
      </c>
      <c r="F962" s="205" t="s">
        <v>1564</v>
      </c>
      <c r="G962" s="206" t="s">
        <v>307</v>
      </c>
      <c r="H962" s="207">
        <v>111.72</v>
      </c>
      <c r="I962" s="208"/>
      <c r="J962" s="209">
        <f>ROUND(I962*H962,2)</f>
        <v>0</v>
      </c>
      <c r="K962" s="205" t="s">
        <v>308</v>
      </c>
      <c r="L962" s="62"/>
      <c r="M962" s="210" t="s">
        <v>21</v>
      </c>
      <c r="N962" s="211" t="s">
        <v>43</v>
      </c>
      <c r="O962" s="43"/>
      <c r="P962" s="212">
        <f>O962*H962</f>
        <v>0</v>
      </c>
      <c r="Q962" s="212">
        <v>0</v>
      </c>
      <c r="R962" s="212">
        <f>Q962*H962</f>
        <v>0</v>
      </c>
      <c r="S962" s="212">
        <v>1.065E-2</v>
      </c>
      <c r="T962" s="213">
        <f>S962*H962</f>
        <v>1.189818</v>
      </c>
      <c r="AR962" s="25" t="s">
        <v>226</v>
      </c>
      <c r="AT962" s="25" t="s">
        <v>149</v>
      </c>
      <c r="AU962" s="25" t="s">
        <v>81</v>
      </c>
      <c r="AY962" s="25" t="s">
        <v>146</v>
      </c>
      <c r="BE962" s="214">
        <f>IF(N962="základní",J962,0)</f>
        <v>0</v>
      </c>
      <c r="BF962" s="214">
        <f>IF(N962="snížená",J962,0)</f>
        <v>0</v>
      </c>
      <c r="BG962" s="214">
        <f>IF(N962="zákl. přenesená",J962,0)</f>
        <v>0</v>
      </c>
      <c r="BH962" s="214">
        <f>IF(N962="sníž. přenesená",J962,0)</f>
        <v>0</v>
      </c>
      <c r="BI962" s="214">
        <f>IF(N962="nulová",J962,0)</f>
        <v>0</v>
      </c>
      <c r="BJ962" s="25" t="s">
        <v>79</v>
      </c>
      <c r="BK962" s="214">
        <f>ROUND(I962*H962,2)</f>
        <v>0</v>
      </c>
      <c r="BL962" s="25" t="s">
        <v>226</v>
      </c>
      <c r="BM962" s="25" t="s">
        <v>1565</v>
      </c>
    </row>
    <row r="963" spans="2:65" s="12" customFormat="1" ht="13.5">
      <c r="B963" s="218"/>
      <c r="C963" s="219"/>
      <c r="D963" s="220" t="s">
        <v>160</v>
      </c>
      <c r="E963" s="221" t="s">
        <v>21</v>
      </c>
      <c r="F963" s="222" t="s">
        <v>644</v>
      </c>
      <c r="G963" s="219"/>
      <c r="H963" s="223" t="s">
        <v>21</v>
      </c>
      <c r="I963" s="224"/>
      <c r="J963" s="219"/>
      <c r="K963" s="219"/>
      <c r="L963" s="225"/>
      <c r="M963" s="226"/>
      <c r="N963" s="227"/>
      <c r="O963" s="227"/>
      <c r="P963" s="227"/>
      <c r="Q963" s="227"/>
      <c r="R963" s="227"/>
      <c r="S963" s="227"/>
      <c r="T963" s="228"/>
      <c r="AT963" s="229" t="s">
        <v>160</v>
      </c>
      <c r="AU963" s="229" t="s">
        <v>81</v>
      </c>
      <c r="AV963" s="12" t="s">
        <v>79</v>
      </c>
      <c r="AW963" s="12" t="s">
        <v>35</v>
      </c>
      <c r="AX963" s="12" t="s">
        <v>72</v>
      </c>
      <c r="AY963" s="229" t="s">
        <v>146</v>
      </c>
    </row>
    <row r="964" spans="2:65" s="12" customFormat="1" ht="13.5">
      <c r="B964" s="218"/>
      <c r="C964" s="219"/>
      <c r="D964" s="220" t="s">
        <v>160</v>
      </c>
      <c r="E964" s="221" t="s">
        <v>21</v>
      </c>
      <c r="F964" s="222" t="s">
        <v>1560</v>
      </c>
      <c r="G964" s="219"/>
      <c r="H964" s="223" t="s">
        <v>21</v>
      </c>
      <c r="I964" s="224"/>
      <c r="J964" s="219"/>
      <c r="K964" s="219"/>
      <c r="L964" s="225"/>
      <c r="M964" s="226"/>
      <c r="N964" s="227"/>
      <c r="O964" s="227"/>
      <c r="P964" s="227"/>
      <c r="Q964" s="227"/>
      <c r="R964" s="227"/>
      <c r="S964" s="227"/>
      <c r="T964" s="228"/>
      <c r="AT964" s="229" t="s">
        <v>160</v>
      </c>
      <c r="AU964" s="229" t="s">
        <v>81</v>
      </c>
      <c r="AV964" s="12" t="s">
        <v>79</v>
      </c>
      <c r="AW964" s="12" t="s">
        <v>35</v>
      </c>
      <c r="AX964" s="12" t="s">
        <v>72</v>
      </c>
      <c r="AY964" s="229" t="s">
        <v>146</v>
      </c>
    </row>
    <row r="965" spans="2:65" s="13" customFormat="1" ht="13.5">
      <c r="B965" s="230"/>
      <c r="C965" s="231"/>
      <c r="D965" s="220" t="s">
        <v>160</v>
      </c>
      <c r="E965" s="232" t="s">
        <v>21</v>
      </c>
      <c r="F965" s="233" t="s">
        <v>1561</v>
      </c>
      <c r="G965" s="231"/>
      <c r="H965" s="234">
        <v>17.771000000000001</v>
      </c>
      <c r="I965" s="235"/>
      <c r="J965" s="231"/>
      <c r="K965" s="231"/>
      <c r="L965" s="236"/>
      <c r="M965" s="237"/>
      <c r="N965" s="238"/>
      <c r="O965" s="238"/>
      <c r="P965" s="238"/>
      <c r="Q965" s="238"/>
      <c r="R965" s="238"/>
      <c r="S965" s="238"/>
      <c r="T965" s="239"/>
      <c r="AT965" s="240" t="s">
        <v>160</v>
      </c>
      <c r="AU965" s="240" t="s">
        <v>81</v>
      </c>
      <c r="AV965" s="13" t="s">
        <v>81</v>
      </c>
      <c r="AW965" s="13" t="s">
        <v>35</v>
      </c>
      <c r="AX965" s="13" t="s">
        <v>72</v>
      </c>
      <c r="AY965" s="240" t="s">
        <v>146</v>
      </c>
    </row>
    <row r="966" spans="2:65" s="12" customFormat="1" ht="13.5">
      <c r="B966" s="218"/>
      <c r="C966" s="219"/>
      <c r="D966" s="220" t="s">
        <v>160</v>
      </c>
      <c r="E966" s="221" t="s">
        <v>21</v>
      </c>
      <c r="F966" s="222" t="s">
        <v>1566</v>
      </c>
      <c r="G966" s="219"/>
      <c r="H966" s="223" t="s">
        <v>21</v>
      </c>
      <c r="I966" s="224"/>
      <c r="J966" s="219"/>
      <c r="K966" s="219"/>
      <c r="L966" s="225"/>
      <c r="M966" s="226"/>
      <c r="N966" s="227"/>
      <c r="O966" s="227"/>
      <c r="P966" s="227"/>
      <c r="Q966" s="227"/>
      <c r="R966" s="227"/>
      <c r="S966" s="227"/>
      <c r="T966" s="228"/>
      <c r="AT966" s="229" t="s">
        <v>160</v>
      </c>
      <c r="AU966" s="229" t="s">
        <v>81</v>
      </c>
      <c r="AV966" s="12" t="s">
        <v>79</v>
      </c>
      <c r="AW966" s="12" t="s">
        <v>35</v>
      </c>
      <c r="AX966" s="12" t="s">
        <v>72</v>
      </c>
      <c r="AY966" s="229" t="s">
        <v>146</v>
      </c>
    </row>
    <row r="967" spans="2:65" s="13" customFormat="1" ht="13.5">
      <c r="B967" s="230"/>
      <c r="C967" s="231"/>
      <c r="D967" s="220" t="s">
        <v>160</v>
      </c>
      <c r="E967" s="232" t="s">
        <v>21</v>
      </c>
      <c r="F967" s="233" t="s">
        <v>1567</v>
      </c>
      <c r="G967" s="231"/>
      <c r="H967" s="234">
        <v>3.4</v>
      </c>
      <c r="I967" s="235"/>
      <c r="J967" s="231"/>
      <c r="K967" s="231"/>
      <c r="L967" s="236"/>
      <c r="M967" s="237"/>
      <c r="N967" s="238"/>
      <c r="O967" s="238"/>
      <c r="P967" s="238"/>
      <c r="Q967" s="238"/>
      <c r="R967" s="238"/>
      <c r="S967" s="238"/>
      <c r="T967" s="239"/>
      <c r="AT967" s="240" t="s">
        <v>160</v>
      </c>
      <c r="AU967" s="240" t="s">
        <v>81</v>
      </c>
      <c r="AV967" s="13" t="s">
        <v>81</v>
      </c>
      <c r="AW967" s="13" t="s">
        <v>35</v>
      </c>
      <c r="AX967" s="13" t="s">
        <v>72</v>
      </c>
      <c r="AY967" s="240" t="s">
        <v>146</v>
      </c>
    </row>
    <row r="968" spans="2:65" s="13" customFormat="1" ht="13.5">
      <c r="B968" s="230"/>
      <c r="C968" s="231"/>
      <c r="D968" s="220" t="s">
        <v>160</v>
      </c>
      <c r="E968" s="232" t="s">
        <v>21</v>
      </c>
      <c r="F968" s="233" t="s">
        <v>1568</v>
      </c>
      <c r="G968" s="231"/>
      <c r="H968" s="234">
        <v>14.449</v>
      </c>
      <c r="I968" s="235"/>
      <c r="J968" s="231"/>
      <c r="K968" s="231"/>
      <c r="L968" s="236"/>
      <c r="M968" s="237"/>
      <c r="N968" s="238"/>
      <c r="O968" s="238"/>
      <c r="P968" s="238"/>
      <c r="Q968" s="238"/>
      <c r="R968" s="238"/>
      <c r="S968" s="238"/>
      <c r="T968" s="239"/>
      <c r="AT968" s="240" t="s">
        <v>160</v>
      </c>
      <c r="AU968" s="240" t="s">
        <v>81</v>
      </c>
      <c r="AV968" s="13" t="s">
        <v>81</v>
      </c>
      <c r="AW968" s="13" t="s">
        <v>35</v>
      </c>
      <c r="AX968" s="13" t="s">
        <v>72</v>
      </c>
      <c r="AY968" s="240" t="s">
        <v>146</v>
      </c>
    </row>
    <row r="969" spans="2:65" s="13" customFormat="1" ht="13.5">
      <c r="B969" s="230"/>
      <c r="C969" s="231"/>
      <c r="D969" s="220" t="s">
        <v>160</v>
      </c>
      <c r="E969" s="232" t="s">
        <v>21</v>
      </c>
      <c r="F969" s="233" t="s">
        <v>1569</v>
      </c>
      <c r="G969" s="231"/>
      <c r="H969" s="234">
        <v>76.099999999999994</v>
      </c>
      <c r="I969" s="235"/>
      <c r="J969" s="231"/>
      <c r="K969" s="231"/>
      <c r="L969" s="236"/>
      <c r="M969" s="237"/>
      <c r="N969" s="238"/>
      <c r="O969" s="238"/>
      <c r="P969" s="238"/>
      <c r="Q969" s="238"/>
      <c r="R969" s="238"/>
      <c r="S969" s="238"/>
      <c r="T969" s="239"/>
      <c r="AT969" s="240" t="s">
        <v>160</v>
      </c>
      <c r="AU969" s="240" t="s">
        <v>81</v>
      </c>
      <c r="AV969" s="13" t="s">
        <v>81</v>
      </c>
      <c r="AW969" s="13" t="s">
        <v>35</v>
      </c>
      <c r="AX969" s="13" t="s">
        <v>72</v>
      </c>
      <c r="AY969" s="240" t="s">
        <v>146</v>
      </c>
    </row>
    <row r="970" spans="2:65" s="14" customFormat="1" ht="13.5">
      <c r="B970" s="241"/>
      <c r="C970" s="242"/>
      <c r="D970" s="215" t="s">
        <v>160</v>
      </c>
      <c r="E970" s="243" t="s">
        <v>21</v>
      </c>
      <c r="F970" s="244" t="s">
        <v>171</v>
      </c>
      <c r="G970" s="242"/>
      <c r="H970" s="245">
        <v>111.72</v>
      </c>
      <c r="I970" s="246"/>
      <c r="J970" s="242"/>
      <c r="K970" s="242"/>
      <c r="L970" s="247"/>
      <c r="M970" s="248"/>
      <c r="N970" s="249"/>
      <c r="O970" s="249"/>
      <c r="P970" s="249"/>
      <c r="Q970" s="249"/>
      <c r="R970" s="249"/>
      <c r="S970" s="249"/>
      <c r="T970" s="250"/>
      <c r="AT970" s="251" t="s">
        <v>160</v>
      </c>
      <c r="AU970" s="251" t="s">
        <v>81</v>
      </c>
      <c r="AV970" s="14" t="s">
        <v>153</v>
      </c>
      <c r="AW970" s="14" t="s">
        <v>35</v>
      </c>
      <c r="AX970" s="14" t="s">
        <v>79</v>
      </c>
      <c r="AY970" s="251" t="s">
        <v>146</v>
      </c>
    </row>
    <row r="971" spans="2:65" s="1" customFormat="1" ht="31.5" customHeight="1">
      <c r="B971" s="42"/>
      <c r="C971" s="203" t="s">
        <v>1570</v>
      </c>
      <c r="D971" s="203" t="s">
        <v>149</v>
      </c>
      <c r="E971" s="204" t="s">
        <v>1571</v>
      </c>
      <c r="F971" s="205" t="s">
        <v>1572</v>
      </c>
      <c r="G971" s="206" t="s">
        <v>307</v>
      </c>
      <c r="H971" s="207">
        <v>52.348999999999997</v>
      </c>
      <c r="I971" s="208"/>
      <c r="J971" s="209">
        <f>ROUND(I971*H971,2)</f>
        <v>0</v>
      </c>
      <c r="K971" s="205" t="s">
        <v>21</v>
      </c>
      <c r="L971" s="62"/>
      <c r="M971" s="210" t="s">
        <v>21</v>
      </c>
      <c r="N971" s="211" t="s">
        <v>43</v>
      </c>
      <c r="O971" s="43"/>
      <c r="P971" s="212">
        <f>O971*H971</f>
        <v>0</v>
      </c>
      <c r="Q971" s="212">
        <v>1.39E-3</v>
      </c>
      <c r="R971" s="212">
        <f>Q971*H971</f>
        <v>7.2765109999999994E-2</v>
      </c>
      <c r="S971" s="212">
        <v>0</v>
      </c>
      <c r="T971" s="213">
        <f>S971*H971</f>
        <v>0</v>
      </c>
      <c r="AR971" s="25" t="s">
        <v>226</v>
      </c>
      <c r="AT971" s="25" t="s">
        <v>149</v>
      </c>
      <c r="AU971" s="25" t="s">
        <v>81</v>
      </c>
      <c r="AY971" s="25" t="s">
        <v>146</v>
      </c>
      <c r="BE971" s="214">
        <f>IF(N971="základní",J971,0)</f>
        <v>0</v>
      </c>
      <c r="BF971" s="214">
        <f>IF(N971="snížená",J971,0)</f>
        <v>0</v>
      </c>
      <c r="BG971" s="214">
        <f>IF(N971="zákl. přenesená",J971,0)</f>
        <v>0</v>
      </c>
      <c r="BH971" s="214">
        <f>IF(N971="sníž. přenesená",J971,0)</f>
        <v>0</v>
      </c>
      <c r="BI971" s="214">
        <f>IF(N971="nulová",J971,0)</f>
        <v>0</v>
      </c>
      <c r="BJ971" s="25" t="s">
        <v>79</v>
      </c>
      <c r="BK971" s="214">
        <f>ROUND(I971*H971,2)</f>
        <v>0</v>
      </c>
      <c r="BL971" s="25" t="s">
        <v>226</v>
      </c>
      <c r="BM971" s="25" t="s">
        <v>1573</v>
      </c>
    </row>
    <row r="972" spans="2:65" s="1" customFormat="1" ht="27">
      <c r="B972" s="42"/>
      <c r="C972" s="64"/>
      <c r="D972" s="220" t="s">
        <v>155</v>
      </c>
      <c r="E972" s="64"/>
      <c r="F972" s="252" t="s">
        <v>1574</v>
      </c>
      <c r="G972" s="64"/>
      <c r="H972" s="64"/>
      <c r="I972" s="173"/>
      <c r="J972" s="64"/>
      <c r="K972" s="64"/>
      <c r="L972" s="62"/>
      <c r="M972" s="217"/>
      <c r="N972" s="43"/>
      <c r="O972" s="43"/>
      <c r="P972" s="43"/>
      <c r="Q972" s="43"/>
      <c r="R972" s="43"/>
      <c r="S972" s="43"/>
      <c r="T972" s="79"/>
      <c r="AT972" s="25" t="s">
        <v>155</v>
      </c>
      <c r="AU972" s="25" t="s">
        <v>81</v>
      </c>
    </row>
    <row r="973" spans="2:65" s="12" customFormat="1" ht="13.5">
      <c r="B973" s="218"/>
      <c r="C973" s="219"/>
      <c r="D973" s="220" t="s">
        <v>160</v>
      </c>
      <c r="E973" s="221" t="s">
        <v>21</v>
      </c>
      <c r="F973" s="222" t="s">
        <v>302</v>
      </c>
      <c r="G973" s="219"/>
      <c r="H973" s="223" t="s">
        <v>21</v>
      </c>
      <c r="I973" s="224"/>
      <c r="J973" s="219"/>
      <c r="K973" s="219"/>
      <c r="L973" s="225"/>
      <c r="M973" s="226"/>
      <c r="N973" s="227"/>
      <c r="O973" s="227"/>
      <c r="P973" s="227"/>
      <c r="Q973" s="227"/>
      <c r="R973" s="227"/>
      <c r="S973" s="227"/>
      <c r="T973" s="228"/>
      <c r="AT973" s="229" t="s">
        <v>160</v>
      </c>
      <c r="AU973" s="229" t="s">
        <v>81</v>
      </c>
      <c r="AV973" s="12" t="s">
        <v>79</v>
      </c>
      <c r="AW973" s="12" t="s">
        <v>35</v>
      </c>
      <c r="AX973" s="12" t="s">
        <v>72</v>
      </c>
      <c r="AY973" s="229" t="s">
        <v>146</v>
      </c>
    </row>
    <row r="974" spans="2:65" s="12" customFormat="1" ht="13.5">
      <c r="B974" s="218"/>
      <c r="C974" s="219"/>
      <c r="D974" s="220" t="s">
        <v>160</v>
      </c>
      <c r="E974" s="221" t="s">
        <v>21</v>
      </c>
      <c r="F974" s="222" t="s">
        <v>644</v>
      </c>
      <c r="G974" s="219"/>
      <c r="H974" s="223" t="s">
        <v>21</v>
      </c>
      <c r="I974" s="224"/>
      <c r="J974" s="219"/>
      <c r="K974" s="219"/>
      <c r="L974" s="225"/>
      <c r="M974" s="226"/>
      <c r="N974" s="227"/>
      <c r="O974" s="227"/>
      <c r="P974" s="227"/>
      <c r="Q974" s="227"/>
      <c r="R974" s="227"/>
      <c r="S974" s="227"/>
      <c r="T974" s="228"/>
      <c r="AT974" s="229" t="s">
        <v>160</v>
      </c>
      <c r="AU974" s="229" t="s">
        <v>81</v>
      </c>
      <c r="AV974" s="12" t="s">
        <v>79</v>
      </c>
      <c r="AW974" s="12" t="s">
        <v>35</v>
      </c>
      <c r="AX974" s="12" t="s">
        <v>72</v>
      </c>
      <c r="AY974" s="229" t="s">
        <v>146</v>
      </c>
    </row>
    <row r="975" spans="2:65" s="12" customFormat="1" ht="13.5">
      <c r="B975" s="218"/>
      <c r="C975" s="219"/>
      <c r="D975" s="220" t="s">
        <v>160</v>
      </c>
      <c r="E975" s="221" t="s">
        <v>21</v>
      </c>
      <c r="F975" s="222" t="s">
        <v>1575</v>
      </c>
      <c r="G975" s="219"/>
      <c r="H975" s="223" t="s">
        <v>21</v>
      </c>
      <c r="I975" s="224"/>
      <c r="J975" s="219"/>
      <c r="K975" s="219"/>
      <c r="L975" s="225"/>
      <c r="M975" s="226"/>
      <c r="N975" s="227"/>
      <c r="O975" s="227"/>
      <c r="P975" s="227"/>
      <c r="Q975" s="227"/>
      <c r="R975" s="227"/>
      <c r="S975" s="227"/>
      <c r="T975" s="228"/>
      <c r="AT975" s="229" t="s">
        <v>160</v>
      </c>
      <c r="AU975" s="229" t="s">
        <v>81</v>
      </c>
      <c r="AV975" s="12" t="s">
        <v>79</v>
      </c>
      <c r="AW975" s="12" t="s">
        <v>35</v>
      </c>
      <c r="AX975" s="12" t="s">
        <v>72</v>
      </c>
      <c r="AY975" s="229" t="s">
        <v>146</v>
      </c>
    </row>
    <row r="976" spans="2:65" s="13" customFormat="1" ht="13.5">
      <c r="B976" s="230"/>
      <c r="C976" s="231"/>
      <c r="D976" s="220" t="s">
        <v>160</v>
      </c>
      <c r="E976" s="232" t="s">
        <v>21</v>
      </c>
      <c r="F976" s="233" t="s">
        <v>1567</v>
      </c>
      <c r="G976" s="231"/>
      <c r="H976" s="234">
        <v>3.4</v>
      </c>
      <c r="I976" s="235"/>
      <c r="J976" s="231"/>
      <c r="K976" s="231"/>
      <c r="L976" s="236"/>
      <c r="M976" s="237"/>
      <c r="N976" s="238"/>
      <c r="O976" s="238"/>
      <c r="P976" s="238"/>
      <c r="Q976" s="238"/>
      <c r="R976" s="238"/>
      <c r="S976" s="238"/>
      <c r="T976" s="239"/>
      <c r="AT976" s="240" t="s">
        <v>160</v>
      </c>
      <c r="AU976" s="240" t="s">
        <v>81</v>
      </c>
      <c r="AV976" s="13" t="s">
        <v>81</v>
      </c>
      <c r="AW976" s="13" t="s">
        <v>35</v>
      </c>
      <c r="AX976" s="13" t="s">
        <v>72</v>
      </c>
      <c r="AY976" s="240" t="s">
        <v>146</v>
      </c>
    </row>
    <row r="977" spans="2:65" s="13" customFormat="1" ht="13.5">
      <c r="B977" s="230"/>
      <c r="C977" s="231"/>
      <c r="D977" s="220" t="s">
        <v>160</v>
      </c>
      <c r="E977" s="232" t="s">
        <v>21</v>
      </c>
      <c r="F977" s="233" t="s">
        <v>1568</v>
      </c>
      <c r="G977" s="231"/>
      <c r="H977" s="234">
        <v>14.449</v>
      </c>
      <c r="I977" s="235"/>
      <c r="J977" s="231"/>
      <c r="K977" s="231"/>
      <c r="L977" s="236"/>
      <c r="M977" s="237"/>
      <c r="N977" s="238"/>
      <c r="O977" s="238"/>
      <c r="P977" s="238"/>
      <c r="Q977" s="238"/>
      <c r="R977" s="238"/>
      <c r="S977" s="238"/>
      <c r="T977" s="239"/>
      <c r="AT977" s="240" t="s">
        <v>160</v>
      </c>
      <c r="AU977" s="240" t="s">
        <v>81</v>
      </c>
      <c r="AV977" s="13" t="s">
        <v>81</v>
      </c>
      <c r="AW977" s="13" t="s">
        <v>35</v>
      </c>
      <c r="AX977" s="13" t="s">
        <v>72</v>
      </c>
      <c r="AY977" s="240" t="s">
        <v>146</v>
      </c>
    </row>
    <row r="978" spans="2:65" s="13" customFormat="1" ht="13.5">
      <c r="B978" s="230"/>
      <c r="C978" s="231"/>
      <c r="D978" s="220" t="s">
        <v>160</v>
      </c>
      <c r="E978" s="232" t="s">
        <v>21</v>
      </c>
      <c r="F978" s="233" t="s">
        <v>1576</v>
      </c>
      <c r="G978" s="231"/>
      <c r="H978" s="234">
        <v>34.5</v>
      </c>
      <c r="I978" s="235"/>
      <c r="J978" s="231"/>
      <c r="K978" s="231"/>
      <c r="L978" s="236"/>
      <c r="M978" s="237"/>
      <c r="N978" s="238"/>
      <c r="O978" s="238"/>
      <c r="P978" s="238"/>
      <c r="Q978" s="238"/>
      <c r="R978" s="238"/>
      <c r="S978" s="238"/>
      <c r="T978" s="239"/>
      <c r="AT978" s="240" t="s">
        <v>160</v>
      </c>
      <c r="AU978" s="240" t="s">
        <v>81</v>
      </c>
      <c r="AV978" s="13" t="s">
        <v>81</v>
      </c>
      <c r="AW978" s="13" t="s">
        <v>35</v>
      </c>
      <c r="AX978" s="13" t="s">
        <v>72</v>
      </c>
      <c r="AY978" s="240" t="s">
        <v>146</v>
      </c>
    </row>
    <row r="979" spans="2:65" s="14" customFormat="1" ht="13.5">
      <c r="B979" s="241"/>
      <c r="C979" s="242"/>
      <c r="D979" s="215" t="s">
        <v>160</v>
      </c>
      <c r="E979" s="243" t="s">
        <v>21</v>
      </c>
      <c r="F979" s="244" t="s">
        <v>171</v>
      </c>
      <c r="G979" s="242"/>
      <c r="H979" s="245">
        <v>52.348999999999997</v>
      </c>
      <c r="I979" s="246"/>
      <c r="J979" s="242"/>
      <c r="K979" s="242"/>
      <c r="L979" s="247"/>
      <c r="M979" s="248"/>
      <c r="N979" s="249"/>
      <c r="O979" s="249"/>
      <c r="P979" s="249"/>
      <c r="Q979" s="249"/>
      <c r="R979" s="249"/>
      <c r="S979" s="249"/>
      <c r="T979" s="250"/>
      <c r="AT979" s="251" t="s">
        <v>160</v>
      </c>
      <c r="AU979" s="251" t="s">
        <v>81</v>
      </c>
      <c r="AV979" s="14" t="s">
        <v>153</v>
      </c>
      <c r="AW979" s="14" t="s">
        <v>35</v>
      </c>
      <c r="AX979" s="14" t="s">
        <v>79</v>
      </c>
      <c r="AY979" s="251" t="s">
        <v>146</v>
      </c>
    </row>
    <row r="980" spans="2:65" s="1" customFormat="1" ht="31.5" customHeight="1">
      <c r="B980" s="42"/>
      <c r="C980" s="203" t="s">
        <v>1577</v>
      </c>
      <c r="D980" s="203" t="s">
        <v>149</v>
      </c>
      <c r="E980" s="204" t="s">
        <v>1578</v>
      </c>
      <c r="F980" s="205" t="s">
        <v>1579</v>
      </c>
      <c r="G980" s="206" t="s">
        <v>307</v>
      </c>
      <c r="H980" s="207">
        <v>237.24199999999999</v>
      </c>
      <c r="I980" s="208"/>
      <c r="J980" s="209">
        <f>ROUND(I980*H980,2)</f>
        <v>0</v>
      </c>
      <c r="K980" s="205" t="s">
        <v>21</v>
      </c>
      <c r="L980" s="62"/>
      <c r="M980" s="210" t="s">
        <v>21</v>
      </c>
      <c r="N980" s="211" t="s">
        <v>43</v>
      </c>
      <c r="O980" s="43"/>
      <c r="P980" s="212">
        <f>O980*H980</f>
        <v>0</v>
      </c>
      <c r="Q980" s="212">
        <v>1.39E-3</v>
      </c>
      <c r="R980" s="212">
        <f>Q980*H980</f>
        <v>0.32976637999999997</v>
      </c>
      <c r="S980" s="212">
        <v>0</v>
      </c>
      <c r="T980" s="213">
        <f>S980*H980</f>
        <v>0</v>
      </c>
      <c r="AR980" s="25" t="s">
        <v>226</v>
      </c>
      <c r="AT980" s="25" t="s">
        <v>149</v>
      </c>
      <c r="AU980" s="25" t="s">
        <v>81</v>
      </c>
      <c r="AY980" s="25" t="s">
        <v>146</v>
      </c>
      <c r="BE980" s="214">
        <f>IF(N980="základní",J980,0)</f>
        <v>0</v>
      </c>
      <c r="BF980" s="214">
        <f>IF(N980="snížená",J980,0)</f>
        <v>0</v>
      </c>
      <c r="BG980" s="214">
        <f>IF(N980="zákl. přenesená",J980,0)</f>
        <v>0</v>
      </c>
      <c r="BH980" s="214">
        <f>IF(N980="sníž. přenesená",J980,0)</f>
        <v>0</v>
      </c>
      <c r="BI980" s="214">
        <f>IF(N980="nulová",J980,0)</f>
        <v>0</v>
      </c>
      <c r="BJ980" s="25" t="s">
        <v>79</v>
      </c>
      <c r="BK980" s="214">
        <f>ROUND(I980*H980,2)</f>
        <v>0</v>
      </c>
      <c r="BL980" s="25" t="s">
        <v>226</v>
      </c>
      <c r="BM980" s="25" t="s">
        <v>1580</v>
      </c>
    </row>
    <row r="981" spans="2:65" s="1" customFormat="1" ht="364.5">
      <c r="B981" s="42"/>
      <c r="C981" s="64"/>
      <c r="D981" s="220" t="s">
        <v>155</v>
      </c>
      <c r="E981" s="64"/>
      <c r="F981" s="252" t="s">
        <v>1581</v>
      </c>
      <c r="G981" s="64"/>
      <c r="H981" s="64"/>
      <c r="I981" s="173"/>
      <c r="J981" s="64"/>
      <c r="K981" s="64"/>
      <c r="L981" s="62"/>
      <c r="M981" s="217"/>
      <c r="N981" s="43"/>
      <c r="O981" s="43"/>
      <c r="P981" s="43"/>
      <c r="Q981" s="43"/>
      <c r="R981" s="43"/>
      <c r="S981" s="43"/>
      <c r="T981" s="79"/>
      <c r="AT981" s="25" t="s">
        <v>155</v>
      </c>
      <c r="AU981" s="25" t="s">
        <v>81</v>
      </c>
    </row>
    <row r="982" spans="2:65" s="12" customFormat="1" ht="13.5">
      <c r="B982" s="218"/>
      <c r="C982" s="219"/>
      <c r="D982" s="220" t="s">
        <v>160</v>
      </c>
      <c r="E982" s="221" t="s">
        <v>21</v>
      </c>
      <c r="F982" s="222" t="s">
        <v>302</v>
      </c>
      <c r="G982" s="219"/>
      <c r="H982" s="223" t="s">
        <v>21</v>
      </c>
      <c r="I982" s="224"/>
      <c r="J982" s="219"/>
      <c r="K982" s="219"/>
      <c r="L982" s="225"/>
      <c r="M982" s="226"/>
      <c r="N982" s="227"/>
      <c r="O982" s="227"/>
      <c r="P982" s="227"/>
      <c r="Q982" s="227"/>
      <c r="R982" s="227"/>
      <c r="S982" s="227"/>
      <c r="T982" s="228"/>
      <c r="AT982" s="229" t="s">
        <v>160</v>
      </c>
      <c r="AU982" s="229" t="s">
        <v>81</v>
      </c>
      <c r="AV982" s="12" t="s">
        <v>79</v>
      </c>
      <c r="AW982" s="12" t="s">
        <v>35</v>
      </c>
      <c r="AX982" s="12" t="s">
        <v>72</v>
      </c>
      <c r="AY982" s="229" t="s">
        <v>146</v>
      </c>
    </row>
    <row r="983" spans="2:65" s="12" customFormat="1" ht="13.5">
      <c r="B983" s="218"/>
      <c r="C983" s="219"/>
      <c r="D983" s="220" t="s">
        <v>160</v>
      </c>
      <c r="E983" s="221" t="s">
        <v>21</v>
      </c>
      <c r="F983" s="222" t="s">
        <v>644</v>
      </c>
      <c r="G983" s="219"/>
      <c r="H983" s="223" t="s">
        <v>21</v>
      </c>
      <c r="I983" s="224"/>
      <c r="J983" s="219"/>
      <c r="K983" s="219"/>
      <c r="L983" s="225"/>
      <c r="M983" s="226"/>
      <c r="N983" s="227"/>
      <c r="O983" s="227"/>
      <c r="P983" s="227"/>
      <c r="Q983" s="227"/>
      <c r="R983" s="227"/>
      <c r="S983" s="227"/>
      <c r="T983" s="228"/>
      <c r="AT983" s="229" t="s">
        <v>160</v>
      </c>
      <c r="AU983" s="229" t="s">
        <v>81</v>
      </c>
      <c r="AV983" s="12" t="s">
        <v>79</v>
      </c>
      <c r="AW983" s="12" t="s">
        <v>35</v>
      </c>
      <c r="AX983" s="12" t="s">
        <v>72</v>
      </c>
      <c r="AY983" s="229" t="s">
        <v>146</v>
      </c>
    </row>
    <row r="984" spans="2:65" s="12" customFormat="1" ht="13.5">
      <c r="B984" s="218"/>
      <c r="C984" s="219"/>
      <c r="D984" s="220" t="s">
        <v>160</v>
      </c>
      <c r="E984" s="221" t="s">
        <v>21</v>
      </c>
      <c r="F984" s="222" t="s">
        <v>1582</v>
      </c>
      <c r="G984" s="219"/>
      <c r="H984" s="223" t="s">
        <v>21</v>
      </c>
      <c r="I984" s="224"/>
      <c r="J984" s="219"/>
      <c r="K984" s="219"/>
      <c r="L984" s="225"/>
      <c r="M984" s="226"/>
      <c r="N984" s="227"/>
      <c r="O984" s="227"/>
      <c r="P984" s="227"/>
      <c r="Q984" s="227"/>
      <c r="R984" s="227"/>
      <c r="S984" s="227"/>
      <c r="T984" s="228"/>
      <c r="AT984" s="229" t="s">
        <v>160</v>
      </c>
      <c r="AU984" s="229" t="s">
        <v>81</v>
      </c>
      <c r="AV984" s="12" t="s">
        <v>79</v>
      </c>
      <c r="AW984" s="12" t="s">
        <v>35</v>
      </c>
      <c r="AX984" s="12" t="s">
        <v>72</v>
      </c>
      <c r="AY984" s="229" t="s">
        <v>146</v>
      </c>
    </row>
    <row r="985" spans="2:65" s="13" customFormat="1" ht="13.5">
      <c r="B985" s="230"/>
      <c r="C985" s="231"/>
      <c r="D985" s="220" t="s">
        <v>160</v>
      </c>
      <c r="E985" s="232" t="s">
        <v>21</v>
      </c>
      <c r="F985" s="233" t="s">
        <v>1583</v>
      </c>
      <c r="G985" s="231"/>
      <c r="H985" s="234">
        <v>237.24199999999999</v>
      </c>
      <c r="I985" s="235"/>
      <c r="J985" s="231"/>
      <c r="K985" s="231"/>
      <c r="L985" s="236"/>
      <c r="M985" s="237"/>
      <c r="N985" s="238"/>
      <c r="O985" s="238"/>
      <c r="P985" s="238"/>
      <c r="Q985" s="238"/>
      <c r="R985" s="238"/>
      <c r="S985" s="238"/>
      <c r="T985" s="239"/>
      <c r="AT985" s="240" t="s">
        <v>160</v>
      </c>
      <c r="AU985" s="240" t="s">
        <v>81</v>
      </c>
      <c r="AV985" s="13" t="s">
        <v>81</v>
      </c>
      <c r="AW985" s="13" t="s">
        <v>35</v>
      </c>
      <c r="AX985" s="13" t="s">
        <v>72</v>
      </c>
      <c r="AY985" s="240" t="s">
        <v>146</v>
      </c>
    </row>
    <row r="986" spans="2:65" s="14" customFormat="1" ht="13.5">
      <c r="B986" s="241"/>
      <c r="C986" s="242"/>
      <c r="D986" s="215" t="s">
        <v>160</v>
      </c>
      <c r="E986" s="243" t="s">
        <v>21</v>
      </c>
      <c r="F986" s="244" t="s">
        <v>171</v>
      </c>
      <c r="G986" s="242"/>
      <c r="H986" s="245">
        <v>237.24199999999999</v>
      </c>
      <c r="I986" s="246"/>
      <c r="J986" s="242"/>
      <c r="K986" s="242"/>
      <c r="L986" s="247"/>
      <c r="M986" s="248"/>
      <c r="N986" s="249"/>
      <c r="O986" s="249"/>
      <c r="P986" s="249"/>
      <c r="Q986" s="249"/>
      <c r="R986" s="249"/>
      <c r="S986" s="249"/>
      <c r="T986" s="250"/>
      <c r="AT986" s="251" t="s">
        <v>160</v>
      </c>
      <c r="AU986" s="251" t="s">
        <v>81</v>
      </c>
      <c r="AV986" s="14" t="s">
        <v>153</v>
      </c>
      <c r="AW986" s="14" t="s">
        <v>35</v>
      </c>
      <c r="AX986" s="14" t="s">
        <v>79</v>
      </c>
      <c r="AY986" s="251" t="s">
        <v>146</v>
      </c>
    </row>
    <row r="987" spans="2:65" s="1" customFormat="1" ht="22.5" customHeight="1">
      <c r="B987" s="42"/>
      <c r="C987" s="203" t="s">
        <v>1584</v>
      </c>
      <c r="D987" s="203" t="s">
        <v>149</v>
      </c>
      <c r="E987" s="204" t="s">
        <v>1585</v>
      </c>
      <c r="F987" s="205" t="s">
        <v>1586</v>
      </c>
      <c r="G987" s="206" t="s">
        <v>307</v>
      </c>
      <c r="H987" s="207">
        <v>27.36</v>
      </c>
      <c r="I987" s="208"/>
      <c r="J987" s="209">
        <f>ROUND(I987*H987,2)</f>
        <v>0</v>
      </c>
      <c r="K987" s="205" t="s">
        <v>21</v>
      </c>
      <c r="L987" s="62"/>
      <c r="M987" s="210" t="s">
        <v>21</v>
      </c>
      <c r="N987" s="211" t="s">
        <v>43</v>
      </c>
      <c r="O987" s="43"/>
      <c r="P987" s="212">
        <f>O987*H987</f>
        <v>0</v>
      </c>
      <c r="Q987" s="212">
        <v>1.39E-3</v>
      </c>
      <c r="R987" s="212">
        <f>Q987*H987</f>
        <v>3.8030399999999999E-2</v>
      </c>
      <c r="S987" s="212">
        <v>0</v>
      </c>
      <c r="T987" s="213">
        <f>S987*H987</f>
        <v>0</v>
      </c>
      <c r="AR987" s="25" t="s">
        <v>226</v>
      </c>
      <c r="AT987" s="25" t="s">
        <v>149</v>
      </c>
      <c r="AU987" s="25" t="s">
        <v>81</v>
      </c>
      <c r="AY987" s="25" t="s">
        <v>146</v>
      </c>
      <c r="BE987" s="214">
        <f>IF(N987="základní",J987,0)</f>
        <v>0</v>
      </c>
      <c r="BF987" s="214">
        <f>IF(N987="snížená",J987,0)</f>
        <v>0</v>
      </c>
      <c r="BG987" s="214">
        <f>IF(N987="zákl. přenesená",J987,0)</f>
        <v>0</v>
      </c>
      <c r="BH987" s="214">
        <f>IF(N987="sníž. přenesená",J987,0)</f>
        <v>0</v>
      </c>
      <c r="BI987" s="214">
        <f>IF(N987="nulová",J987,0)</f>
        <v>0</v>
      </c>
      <c r="BJ987" s="25" t="s">
        <v>79</v>
      </c>
      <c r="BK987" s="214">
        <f>ROUND(I987*H987,2)</f>
        <v>0</v>
      </c>
      <c r="BL987" s="25" t="s">
        <v>226</v>
      </c>
      <c r="BM987" s="25" t="s">
        <v>1587</v>
      </c>
    </row>
    <row r="988" spans="2:65" s="1" customFormat="1" ht="162">
      <c r="B988" s="42"/>
      <c r="C988" s="64"/>
      <c r="D988" s="220" t="s">
        <v>155</v>
      </c>
      <c r="E988" s="64"/>
      <c r="F988" s="252" t="s">
        <v>1588</v>
      </c>
      <c r="G988" s="64"/>
      <c r="H988" s="64"/>
      <c r="I988" s="173"/>
      <c r="J988" s="64"/>
      <c r="K988" s="64"/>
      <c r="L988" s="62"/>
      <c r="M988" s="217"/>
      <c r="N988" s="43"/>
      <c r="O988" s="43"/>
      <c r="P988" s="43"/>
      <c r="Q988" s="43"/>
      <c r="R988" s="43"/>
      <c r="S988" s="43"/>
      <c r="T988" s="79"/>
      <c r="AT988" s="25" t="s">
        <v>155</v>
      </c>
      <c r="AU988" s="25" t="s">
        <v>81</v>
      </c>
    </row>
    <row r="989" spans="2:65" s="12" customFormat="1" ht="13.5">
      <c r="B989" s="218"/>
      <c r="C989" s="219"/>
      <c r="D989" s="220" t="s">
        <v>160</v>
      </c>
      <c r="E989" s="221" t="s">
        <v>21</v>
      </c>
      <c r="F989" s="222" t="s">
        <v>302</v>
      </c>
      <c r="G989" s="219"/>
      <c r="H989" s="223" t="s">
        <v>21</v>
      </c>
      <c r="I989" s="224"/>
      <c r="J989" s="219"/>
      <c r="K989" s="219"/>
      <c r="L989" s="225"/>
      <c r="M989" s="226"/>
      <c r="N989" s="227"/>
      <c r="O989" s="227"/>
      <c r="P989" s="227"/>
      <c r="Q989" s="227"/>
      <c r="R989" s="227"/>
      <c r="S989" s="227"/>
      <c r="T989" s="228"/>
      <c r="AT989" s="229" t="s">
        <v>160</v>
      </c>
      <c r="AU989" s="229" t="s">
        <v>81</v>
      </c>
      <c r="AV989" s="12" t="s">
        <v>79</v>
      </c>
      <c r="AW989" s="12" t="s">
        <v>35</v>
      </c>
      <c r="AX989" s="12" t="s">
        <v>72</v>
      </c>
      <c r="AY989" s="229" t="s">
        <v>146</v>
      </c>
    </row>
    <row r="990" spans="2:65" s="12" customFormat="1" ht="13.5">
      <c r="B990" s="218"/>
      <c r="C990" s="219"/>
      <c r="D990" s="220" t="s">
        <v>160</v>
      </c>
      <c r="E990" s="221" t="s">
        <v>21</v>
      </c>
      <c r="F990" s="222" t="s">
        <v>644</v>
      </c>
      <c r="G990" s="219"/>
      <c r="H990" s="223" t="s">
        <v>21</v>
      </c>
      <c r="I990" s="224"/>
      <c r="J990" s="219"/>
      <c r="K990" s="219"/>
      <c r="L990" s="225"/>
      <c r="M990" s="226"/>
      <c r="N990" s="227"/>
      <c r="O990" s="227"/>
      <c r="P990" s="227"/>
      <c r="Q990" s="227"/>
      <c r="R990" s="227"/>
      <c r="S990" s="227"/>
      <c r="T990" s="228"/>
      <c r="AT990" s="229" t="s">
        <v>160</v>
      </c>
      <c r="AU990" s="229" t="s">
        <v>81</v>
      </c>
      <c r="AV990" s="12" t="s">
        <v>79</v>
      </c>
      <c r="AW990" s="12" t="s">
        <v>35</v>
      </c>
      <c r="AX990" s="12" t="s">
        <v>72</v>
      </c>
      <c r="AY990" s="229" t="s">
        <v>146</v>
      </c>
    </row>
    <row r="991" spans="2:65" s="13" customFormat="1" ht="13.5">
      <c r="B991" s="230"/>
      <c r="C991" s="231"/>
      <c r="D991" s="220" t="s">
        <v>160</v>
      </c>
      <c r="E991" s="232" t="s">
        <v>21</v>
      </c>
      <c r="F991" s="233" t="s">
        <v>1589</v>
      </c>
      <c r="G991" s="231"/>
      <c r="H991" s="234">
        <v>13.68</v>
      </c>
      <c r="I991" s="235"/>
      <c r="J991" s="231"/>
      <c r="K991" s="231"/>
      <c r="L991" s="236"/>
      <c r="M991" s="237"/>
      <c r="N991" s="238"/>
      <c r="O991" s="238"/>
      <c r="P991" s="238"/>
      <c r="Q991" s="238"/>
      <c r="R991" s="238"/>
      <c r="S991" s="238"/>
      <c r="T991" s="239"/>
      <c r="AT991" s="240" t="s">
        <v>160</v>
      </c>
      <c r="AU991" s="240" t="s">
        <v>81</v>
      </c>
      <c r="AV991" s="13" t="s">
        <v>81</v>
      </c>
      <c r="AW991" s="13" t="s">
        <v>35</v>
      </c>
      <c r="AX991" s="13" t="s">
        <v>72</v>
      </c>
      <c r="AY991" s="240" t="s">
        <v>146</v>
      </c>
    </row>
    <row r="992" spans="2:65" s="13" customFormat="1" ht="13.5">
      <c r="B992" s="230"/>
      <c r="C992" s="231"/>
      <c r="D992" s="220" t="s">
        <v>160</v>
      </c>
      <c r="E992" s="232" t="s">
        <v>21</v>
      </c>
      <c r="F992" s="233" t="s">
        <v>1590</v>
      </c>
      <c r="G992" s="231"/>
      <c r="H992" s="234">
        <v>13.68</v>
      </c>
      <c r="I992" s="235"/>
      <c r="J992" s="231"/>
      <c r="K992" s="231"/>
      <c r="L992" s="236"/>
      <c r="M992" s="237"/>
      <c r="N992" s="238"/>
      <c r="O992" s="238"/>
      <c r="P992" s="238"/>
      <c r="Q992" s="238"/>
      <c r="R992" s="238"/>
      <c r="S992" s="238"/>
      <c r="T992" s="239"/>
      <c r="AT992" s="240" t="s">
        <v>160</v>
      </c>
      <c r="AU992" s="240" t="s">
        <v>81</v>
      </c>
      <c r="AV992" s="13" t="s">
        <v>81</v>
      </c>
      <c r="AW992" s="13" t="s">
        <v>35</v>
      </c>
      <c r="AX992" s="13" t="s">
        <v>72</v>
      </c>
      <c r="AY992" s="240" t="s">
        <v>146</v>
      </c>
    </row>
    <row r="993" spans="2:65" s="14" customFormat="1" ht="13.5">
      <c r="B993" s="241"/>
      <c r="C993" s="242"/>
      <c r="D993" s="215" t="s">
        <v>160</v>
      </c>
      <c r="E993" s="243" t="s">
        <v>21</v>
      </c>
      <c r="F993" s="244" t="s">
        <v>171</v>
      </c>
      <c r="G993" s="242"/>
      <c r="H993" s="245">
        <v>27.36</v>
      </c>
      <c r="I993" s="246"/>
      <c r="J993" s="242"/>
      <c r="K993" s="242"/>
      <c r="L993" s="247"/>
      <c r="M993" s="248"/>
      <c r="N993" s="249"/>
      <c r="O993" s="249"/>
      <c r="P993" s="249"/>
      <c r="Q993" s="249"/>
      <c r="R993" s="249"/>
      <c r="S993" s="249"/>
      <c r="T993" s="250"/>
      <c r="AT993" s="251" t="s">
        <v>160</v>
      </c>
      <c r="AU993" s="251" t="s">
        <v>81</v>
      </c>
      <c r="AV993" s="14" t="s">
        <v>153</v>
      </c>
      <c r="AW993" s="14" t="s">
        <v>35</v>
      </c>
      <c r="AX993" s="14" t="s">
        <v>79</v>
      </c>
      <c r="AY993" s="251" t="s">
        <v>146</v>
      </c>
    </row>
    <row r="994" spans="2:65" s="1" customFormat="1" ht="22.5" customHeight="1">
      <c r="B994" s="42"/>
      <c r="C994" s="203" t="s">
        <v>1591</v>
      </c>
      <c r="D994" s="203" t="s">
        <v>149</v>
      </c>
      <c r="E994" s="204" t="s">
        <v>1592</v>
      </c>
      <c r="F994" s="205" t="s">
        <v>1593</v>
      </c>
      <c r="G994" s="206" t="s">
        <v>307</v>
      </c>
      <c r="H994" s="207">
        <v>58.3</v>
      </c>
      <c r="I994" s="208"/>
      <c r="J994" s="209">
        <f>ROUND(I994*H994,2)</f>
        <v>0</v>
      </c>
      <c r="K994" s="205" t="s">
        <v>308</v>
      </c>
      <c r="L994" s="62"/>
      <c r="M994" s="210" t="s">
        <v>21</v>
      </c>
      <c r="N994" s="211" t="s">
        <v>43</v>
      </c>
      <c r="O994" s="43"/>
      <c r="P994" s="212">
        <f>O994*H994</f>
        <v>0</v>
      </c>
      <c r="Q994" s="212">
        <v>3.9260000000000003E-2</v>
      </c>
      <c r="R994" s="212">
        <f>Q994*H994</f>
        <v>2.2888580000000003</v>
      </c>
      <c r="S994" s="212">
        <v>0</v>
      </c>
      <c r="T994" s="213">
        <f>S994*H994</f>
        <v>0</v>
      </c>
      <c r="AR994" s="25" t="s">
        <v>226</v>
      </c>
      <c r="AT994" s="25" t="s">
        <v>149</v>
      </c>
      <c r="AU994" s="25" t="s">
        <v>81</v>
      </c>
      <c r="AY994" s="25" t="s">
        <v>146</v>
      </c>
      <c r="BE994" s="214">
        <f>IF(N994="základní",J994,0)</f>
        <v>0</v>
      </c>
      <c r="BF994" s="214">
        <f>IF(N994="snížená",J994,0)</f>
        <v>0</v>
      </c>
      <c r="BG994" s="214">
        <f>IF(N994="zákl. přenesená",J994,0)</f>
        <v>0</v>
      </c>
      <c r="BH994" s="214">
        <f>IF(N994="sníž. přenesená",J994,0)</f>
        <v>0</v>
      </c>
      <c r="BI994" s="214">
        <f>IF(N994="nulová",J994,0)</f>
        <v>0</v>
      </c>
      <c r="BJ994" s="25" t="s">
        <v>79</v>
      </c>
      <c r="BK994" s="214">
        <f>ROUND(I994*H994,2)</f>
        <v>0</v>
      </c>
      <c r="BL994" s="25" t="s">
        <v>226</v>
      </c>
      <c r="BM994" s="25" t="s">
        <v>1594</v>
      </c>
    </row>
    <row r="995" spans="2:65" s="1" customFormat="1" ht="135">
      <c r="B995" s="42"/>
      <c r="C995" s="64"/>
      <c r="D995" s="220" t="s">
        <v>155</v>
      </c>
      <c r="E995" s="64"/>
      <c r="F995" s="252" t="s">
        <v>1595</v>
      </c>
      <c r="G995" s="64"/>
      <c r="H995" s="64"/>
      <c r="I995" s="173"/>
      <c r="J995" s="64"/>
      <c r="K995" s="64"/>
      <c r="L995" s="62"/>
      <c r="M995" s="217"/>
      <c r="N995" s="43"/>
      <c r="O995" s="43"/>
      <c r="P995" s="43"/>
      <c r="Q995" s="43"/>
      <c r="R995" s="43"/>
      <c r="S995" s="43"/>
      <c r="T995" s="79"/>
      <c r="AT995" s="25" t="s">
        <v>155</v>
      </c>
      <c r="AU995" s="25" t="s">
        <v>81</v>
      </c>
    </row>
    <row r="996" spans="2:65" s="12" customFormat="1" ht="13.5">
      <c r="B996" s="218"/>
      <c r="C996" s="219"/>
      <c r="D996" s="220" t="s">
        <v>160</v>
      </c>
      <c r="E996" s="221" t="s">
        <v>21</v>
      </c>
      <c r="F996" s="222" t="s">
        <v>644</v>
      </c>
      <c r="G996" s="219"/>
      <c r="H996" s="223" t="s">
        <v>21</v>
      </c>
      <c r="I996" s="224"/>
      <c r="J996" s="219"/>
      <c r="K996" s="219"/>
      <c r="L996" s="225"/>
      <c r="M996" s="226"/>
      <c r="N996" s="227"/>
      <c r="O996" s="227"/>
      <c r="P996" s="227"/>
      <c r="Q996" s="227"/>
      <c r="R996" s="227"/>
      <c r="S996" s="227"/>
      <c r="T996" s="228"/>
      <c r="AT996" s="229" t="s">
        <v>160</v>
      </c>
      <c r="AU996" s="229" t="s">
        <v>81</v>
      </c>
      <c r="AV996" s="12" t="s">
        <v>79</v>
      </c>
      <c r="AW996" s="12" t="s">
        <v>35</v>
      </c>
      <c r="AX996" s="12" t="s">
        <v>72</v>
      </c>
      <c r="AY996" s="229" t="s">
        <v>146</v>
      </c>
    </row>
    <row r="997" spans="2:65" s="13" customFormat="1" ht="13.5">
      <c r="B997" s="230"/>
      <c r="C997" s="231"/>
      <c r="D997" s="220" t="s">
        <v>160</v>
      </c>
      <c r="E997" s="232" t="s">
        <v>21</v>
      </c>
      <c r="F997" s="233" t="s">
        <v>776</v>
      </c>
      <c r="G997" s="231"/>
      <c r="H997" s="234">
        <v>58.3</v>
      </c>
      <c r="I997" s="235"/>
      <c r="J997" s="231"/>
      <c r="K997" s="231"/>
      <c r="L997" s="236"/>
      <c r="M997" s="237"/>
      <c r="N997" s="238"/>
      <c r="O997" s="238"/>
      <c r="P997" s="238"/>
      <c r="Q997" s="238"/>
      <c r="R997" s="238"/>
      <c r="S997" s="238"/>
      <c r="T997" s="239"/>
      <c r="AT997" s="240" t="s">
        <v>160</v>
      </c>
      <c r="AU997" s="240" t="s">
        <v>81</v>
      </c>
      <c r="AV997" s="13" t="s">
        <v>81</v>
      </c>
      <c r="AW997" s="13" t="s">
        <v>35</v>
      </c>
      <c r="AX997" s="13" t="s">
        <v>72</v>
      </c>
      <c r="AY997" s="240" t="s">
        <v>146</v>
      </c>
    </row>
    <row r="998" spans="2:65" s="14" customFormat="1" ht="13.5">
      <c r="B998" s="241"/>
      <c r="C998" s="242"/>
      <c r="D998" s="215" t="s">
        <v>160</v>
      </c>
      <c r="E998" s="243" t="s">
        <v>21</v>
      </c>
      <c r="F998" s="244" t="s">
        <v>171</v>
      </c>
      <c r="G998" s="242"/>
      <c r="H998" s="245">
        <v>58.3</v>
      </c>
      <c r="I998" s="246"/>
      <c r="J998" s="242"/>
      <c r="K998" s="242"/>
      <c r="L998" s="247"/>
      <c r="M998" s="248"/>
      <c r="N998" s="249"/>
      <c r="O998" s="249"/>
      <c r="P998" s="249"/>
      <c r="Q998" s="249"/>
      <c r="R998" s="249"/>
      <c r="S998" s="249"/>
      <c r="T998" s="250"/>
      <c r="AT998" s="251" t="s">
        <v>160</v>
      </c>
      <c r="AU998" s="251" t="s">
        <v>81</v>
      </c>
      <c r="AV998" s="14" t="s">
        <v>153</v>
      </c>
      <c r="AW998" s="14" t="s">
        <v>35</v>
      </c>
      <c r="AX998" s="14" t="s">
        <v>79</v>
      </c>
      <c r="AY998" s="251" t="s">
        <v>146</v>
      </c>
    </row>
    <row r="999" spans="2:65" s="1" customFormat="1" ht="31.5" customHeight="1">
      <c r="B999" s="42"/>
      <c r="C999" s="203" t="s">
        <v>1596</v>
      </c>
      <c r="D999" s="203" t="s">
        <v>149</v>
      </c>
      <c r="E999" s="204" t="s">
        <v>1597</v>
      </c>
      <c r="F999" s="205" t="s">
        <v>1598</v>
      </c>
      <c r="G999" s="206" t="s">
        <v>307</v>
      </c>
      <c r="H999" s="207">
        <v>57.302999999999997</v>
      </c>
      <c r="I999" s="208"/>
      <c r="J999" s="209">
        <f>ROUND(I999*H999,2)</f>
        <v>0</v>
      </c>
      <c r="K999" s="205" t="s">
        <v>308</v>
      </c>
      <c r="L999" s="62"/>
      <c r="M999" s="210" t="s">
        <v>21</v>
      </c>
      <c r="N999" s="211" t="s">
        <v>43</v>
      </c>
      <c r="O999" s="43"/>
      <c r="P999" s="212">
        <f>O999*H999</f>
        <v>0</v>
      </c>
      <c r="Q999" s="212">
        <v>5.3900000000000003E-2</v>
      </c>
      <c r="R999" s="212">
        <f>Q999*H999</f>
        <v>3.0886317000000001</v>
      </c>
      <c r="S999" s="212">
        <v>0</v>
      </c>
      <c r="T999" s="213">
        <f>S999*H999</f>
        <v>0</v>
      </c>
      <c r="AR999" s="25" t="s">
        <v>226</v>
      </c>
      <c r="AT999" s="25" t="s">
        <v>149</v>
      </c>
      <c r="AU999" s="25" t="s">
        <v>81</v>
      </c>
      <c r="AY999" s="25" t="s">
        <v>146</v>
      </c>
      <c r="BE999" s="214">
        <f>IF(N999="základní",J999,0)</f>
        <v>0</v>
      </c>
      <c r="BF999" s="214">
        <f>IF(N999="snížená",J999,0)</f>
        <v>0</v>
      </c>
      <c r="BG999" s="214">
        <f>IF(N999="zákl. přenesená",J999,0)</f>
        <v>0</v>
      </c>
      <c r="BH999" s="214">
        <f>IF(N999="sníž. přenesená",J999,0)</f>
        <v>0</v>
      </c>
      <c r="BI999" s="214">
        <f>IF(N999="nulová",J999,0)</f>
        <v>0</v>
      </c>
      <c r="BJ999" s="25" t="s">
        <v>79</v>
      </c>
      <c r="BK999" s="214">
        <f>ROUND(I999*H999,2)</f>
        <v>0</v>
      </c>
      <c r="BL999" s="25" t="s">
        <v>226</v>
      </c>
      <c r="BM999" s="25" t="s">
        <v>1599</v>
      </c>
    </row>
    <row r="1000" spans="2:65" s="12" customFormat="1" ht="13.5">
      <c r="B1000" s="218"/>
      <c r="C1000" s="219"/>
      <c r="D1000" s="220" t="s">
        <v>160</v>
      </c>
      <c r="E1000" s="221" t="s">
        <v>21</v>
      </c>
      <c r="F1000" s="222" t="s">
        <v>644</v>
      </c>
      <c r="G1000" s="219"/>
      <c r="H1000" s="223" t="s">
        <v>21</v>
      </c>
      <c r="I1000" s="224"/>
      <c r="J1000" s="219"/>
      <c r="K1000" s="219"/>
      <c r="L1000" s="225"/>
      <c r="M1000" s="226"/>
      <c r="N1000" s="227"/>
      <c r="O1000" s="227"/>
      <c r="P1000" s="227"/>
      <c r="Q1000" s="227"/>
      <c r="R1000" s="227"/>
      <c r="S1000" s="227"/>
      <c r="T1000" s="228"/>
      <c r="AT1000" s="229" t="s">
        <v>160</v>
      </c>
      <c r="AU1000" s="229" t="s">
        <v>81</v>
      </c>
      <c r="AV1000" s="12" t="s">
        <v>79</v>
      </c>
      <c r="AW1000" s="12" t="s">
        <v>35</v>
      </c>
      <c r="AX1000" s="12" t="s">
        <v>72</v>
      </c>
      <c r="AY1000" s="229" t="s">
        <v>146</v>
      </c>
    </row>
    <row r="1001" spans="2:65" s="13" customFormat="1" ht="13.5">
      <c r="B1001" s="230"/>
      <c r="C1001" s="231"/>
      <c r="D1001" s="220" t="s">
        <v>160</v>
      </c>
      <c r="E1001" s="232" t="s">
        <v>21</v>
      </c>
      <c r="F1001" s="233" t="s">
        <v>777</v>
      </c>
      <c r="G1001" s="231"/>
      <c r="H1001" s="234">
        <v>57.302999999999997</v>
      </c>
      <c r="I1001" s="235"/>
      <c r="J1001" s="231"/>
      <c r="K1001" s="231"/>
      <c r="L1001" s="236"/>
      <c r="M1001" s="237"/>
      <c r="N1001" s="238"/>
      <c r="O1001" s="238"/>
      <c r="P1001" s="238"/>
      <c r="Q1001" s="238"/>
      <c r="R1001" s="238"/>
      <c r="S1001" s="238"/>
      <c r="T1001" s="239"/>
      <c r="AT1001" s="240" t="s">
        <v>160</v>
      </c>
      <c r="AU1001" s="240" t="s">
        <v>81</v>
      </c>
      <c r="AV1001" s="13" t="s">
        <v>81</v>
      </c>
      <c r="AW1001" s="13" t="s">
        <v>35</v>
      </c>
      <c r="AX1001" s="13" t="s">
        <v>72</v>
      </c>
      <c r="AY1001" s="240" t="s">
        <v>146</v>
      </c>
    </row>
    <row r="1002" spans="2:65" s="14" customFormat="1" ht="13.5">
      <c r="B1002" s="241"/>
      <c r="C1002" s="242"/>
      <c r="D1002" s="215" t="s">
        <v>160</v>
      </c>
      <c r="E1002" s="243" t="s">
        <v>21</v>
      </c>
      <c r="F1002" s="244" t="s">
        <v>171</v>
      </c>
      <c r="G1002" s="242"/>
      <c r="H1002" s="245">
        <v>57.302999999999997</v>
      </c>
      <c r="I1002" s="246"/>
      <c r="J1002" s="242"/>
      <c r="K1002" s="242"/>
      <c r="L1002" s="247"/>
      <c r="M1002" s="248"/>
      <c r="N1002" s="249"/>
      <c r="O1002" s="249"/>
      <c r="P1002" s="249"/>
      <c r="Q1002" s="249"/>
      <c r="R1002" s="249"/>
      <c r="S1002" s="249"/>
      <c r="T1002" s="250"/>
      <c r="AT1002" s="251" t="s">
        <v>160</v>
      </c>
      <c r="AU1002" s="251" t="s">
        <v>81</v>
      </c>
      <c r="AV1002" s="14" t="s">
        <v>153</v>
      </c>
      <c r="AW1002" s="14" t="s">
        <v>35</v>
      </c>
      <c r="AX1002" s="14" t="s">
        <v>79</v>
      </c>
      <c r="AY1002" s="251" t="s">
        <v>146</v>
      </c>
    </row>
    <row r="1003" spans="2:65" s="1" customFormat="1" ht="31.5" customHeight="1">
      <c r="B1003" s="42"/>
      <c r="C1003" s="203" t="s">
        <v>1600</v>
      </c>
      <c r="D1003" s="203" t="s">
        <v>149</v>
      </c>
      <c r="E1003" s="204" t="s">
        <v>1601</v>
      </c>
      <c r="F1003" s="205" t="s">
        <v>1602</v>
      </c>
      <c r="G1003" s="206" t="s">
        <v>307</v>
      </c>
      <c r="H1003" s="207">
        <v>150.27500000000001</v>
      </c>
      <c r="I1003" s="208"/>
      <c r="J1003" s="209">
        <f>ROUND(I1003*H1003,2)</f>
        <v>0</v>
      </c>
      <c r="K1003" s="205" t="s">
        <v>21</v>
      </c>
      <c r="L1003" s="62"/>
      <c r="M1003" s="210" t="s">
        <v>21</v>
      </c>
      <c r="N1003" s="211" t="s">
        <v>43</v>
      </c>
      <c r="O1003" s="43"/>
      <c r="P1003" s="212">
        <f>O1003*H1003</f>
        <v>0</v>
      </c>
      <c r="Q1003" s="212">
        <v>5.3900000000000003E-2</v>
      </c>
      <c r="R1003" s="212">
        <f>Q1003*H1003</f>
        <v>8.0998225000000001</v>
      </c>
      <c r="S1003" s="212">
        <v>0</v>
      </c>
      <c r="T1003" s="213">
        <f>S1003*H1003</f>
        <v>0</v>
      </c>
      <c r="AR1003" s="25" t="s">
        <v>226</v>
      </c>
      <c r="AT1003" s="25" t="s">
        <v>149</v>
      </c>
      <c r="AU1003" s="25" t="s">
        <v>81</v>
      </c>
      <c r="AY1003" s="25" t="s">
        <v>146</v>
      </c>
      <c r="BE1003" s="214">
        <f>IF(N1003="základní",J1003,0)</f>
        <v>0</v>
      </c>
      <c r="BF1003" s="214">
        <f>IF(N1003="snížená",J1003,0)</f>
        <v>0</v>
      </c>
      <c r="BG1003" s="214">
        <f>IF(N1003="zákl. přenesená",J1003,0)</f>
        <v>0</v>
      </c>
      <c r="BH1003" s="214">
        <f>IF(N1003="sníž. přenesená",J1003,0)</f>
        <v>0</v>
      </c>
      <c r="BI1003" s="214">
        <f>IF(N1003="nulová",J1003,0)</f>
        <v>0</v>
      </c>
      <c r="BJ1003" s="25" t="s">
        <v>79</v>
      </c>
      <c r="BK1003" s="214">
        <f>ROUND(I1003*H1003,2)</f>
        <v>0</v>
      </c>
      <c r="BL1003" s="25" t="s">
        <v>226</v>
      </c>
      <c r="BM1003" s="25" t="s">
        <v>1603</v>
      </c>
    </row>
    <row r="1004" spans="2:65" s="12" customFormat="1" ht="13.5">
      <c r="B1004" s="218"/>
      <c r="C1004" s="219"/>
      <c r="D1004" s="220" t="s">
        <v>160</v>
      </c>
      <c r="E1004" s="221" t="s">
        <v>21</v>
      </c>
      <c r="F1004" s="222" t="s">
        <v>644</v>
      </c>
      <c r="G1004" s="219"/>
      <c r="H1004" s="223" t="s">
        <v>21</v>
      </c>
      <c r="I1004" s="224"/>
      <c r="J1004" s="219"/>
      <c r="K1004" s="219"/>
      <c r="L1004" s="225"/>
      <c r="M1004" s="226"/>
      <c r="N1004" s="227"/>
      <c r="O1004" s="227"/>
      <c r="P1004" s="227"/>
      <c r="Q1004" s="227"/>
      <c r="R1004" s="227"/>
      <c r="S1004" s="227"/>
      <c r="T1004" s="228"/>
      <c r="AT1004" s="229" t="s">
        <v>160</v>
      </c>
      <c r="AU1004" s="229" t="s">
        <v>81</v>
      </c>
      <c r="AV1004" s="12" t="s">
        <v>79</v>
      </c>
      <c r="AW1004" s="12" t="s">
        <v>35</v>
      </c>
      <c r="AX1004" s="12" t="s">
        <v>72</v>
      </c>
      <c r="AY1004" s="229" t="s">
        <v>146</v>
      </c>
    </row>
    <row r="1005" spans="2:65" s="13" customFormat="1" ht="13.5">
      <c r="B1005" s="230"/>
      <c r="C1005" s="231"/>
      <c r="D1005" s="220" t="s">
        <v>160</v>
      </c>
      <c r="E1005" s="232" t="s">
        <v>21</v>
      </c>
      <c r="F1005" s="233" t="s">
        <v>778</v>
      </c>
      <c r="G1005" s="231"/>
      <c r="H1005" s="234">
        <v>26.875</v>
      </c>
      <c r="I1005" s="235"/>
      <c r="J1005" s="231"/>
      <c r="K1005" s="231"/>
      <c r="L1005" s="236"/>
      <c r="M1005" s="237"/>
      <c r="N1005" s="238"/>
      <c r="O1005" s="238"/>
      <c r="P1005" s="238"/>
      <c r="Q1005" s="238"/>
      <c r="R1005" s="238"/>
      <c r="S1005" s="238"/>
      <c r="T1005" s="239"/>
      <c r="AT1005" s="240" t="s">
        <v>160</v>
      </c>
      <c r="AU1005" s="240" t="s">
        <v>81</v>
      </c>
      <c r="AV1005" s="13" t="s">
        <v>81</v>
      </c>
      <c r="AW1005" s="13" t="s">
        <v>35</v>
      </c>
      <c r="AX1005" s="13" t="s">
        <v>72</v>
      </c>
      <c r="AY1005" s="240" t="s">
        <v>146</v>
      </c>
    </row>
    <row r="1006" spans="2:65" s="13" customFormat="1" ht="13.5">
      <c r="B1006" s="230"/>
      <c r="C1006" s="231"/>
      <c r="D1006" s="220" t="s">
        <v>160</v>
      </c>
      <c r="E1006" s="232" t="s">
        <v>21</v>
      </c>
      <c r="F1006" s="233" t="s">
        <v>781</v>
      </c>
      <c r="G1006" s="231"/>
      <c r="H1006" s="234">
        <v>76.7</v>
      </c>
      <c r="I1006" s="235"/>
      <c r="J1006" s="231"/>
      <c r="K1006" s="231"/>
      <c r="L1006" s="236"/>
      <c r="M1006" s="237"/>
      <c r="N1006" s="238"/>
      <c r="O1006" s="238"/>
      <c r="P1006" s="238"/>
      <c r="Q1006" s="238"/>
      <c r="R1006" s="238"/>
      <c r="S1006" s="238"/>
      <c r="T1006" s="239"/>
      <c r="AT1006" s="240" t="s">
        <v>160</v>
      </c>
      <c r="AU1006" s="240" t="s">
        <v>81</v>
      </c>
      <c r="AV1006" s="13" t="s">
        <v>81</v>
      </c>
      <c r="AW1006" s="13" t="s">
        <v>35</v>
      </c>
      <c r="AX1006" s="13" t="s">
        <v>72</v>
      </c>
      <c r="AY1006" s="240" t="s">
        <v>146</v>
      </c>
    </row>
    <row r="1007" spans="2:65" s="13" customFormat="1" ht="13.5">
      <c r="B1007" s="230"/>
      <c r="C1007" s="231"/>
      <c r="D1007" s="220" t="s">
        <v>160</v>
      </c>
      <c r="E1007" s="232" t="s">
        <v>21</v>
      </c>
      <c r="F1007" s="233" t="s">
        <v>782</v>
      </c>
      <c r="G1007" s="231"/>
      <c r="H1007" s="234">
        <v>46.7</v>
      </c>
      <c r="I1007" s="235"/>
      <c r="J1007" s="231"/>
      <c r="K1007" s="231"/>
      <c r="L1007" s="236"/>
      <c r="M1007" s="237"/>
      <c r="N1007" s="238"/>
      <c r="O1007" s="238"/>
      <c r="P1007" s="238"/>
      <c r="Q1007" s="238"/>
      <c r="R1007" s="238"/>
      <c r="S1007" s="238"/>
      <c r="T1007" s="239"/>
      <c r="AT1007" s="240" t="s">
        <v>160</v>
      </c>
      <c r="AU1007" s="240" t="s">
        <v>81</v>
      </c>
      <c r="AV1007" s="13" t="s">
        <v>81</v>
      </c>
      <c r="AW1007" s="13" t="s">
        <v>35</v>
      </c>
      <c r="AX1007" s="13" t="s">
        <v>72</v>
      </c>
      <c r="AY1007" s="240" t="s">
        <v>146</v>
      </c>
    </row>
    <row r="1008" spans="2:65" s="14" customFormat="1" ht="13.5">
      <c r="B1008" s="241"/>
      <c r="C1008" s="242"/>
      <c r="D1008" s="215" t="s">
        <v>160</v>
      </c>
      <c r="E1008" s="243" t="s">
        <v>21</v>
      </c>
      <c r="F1008" s="244" t="s">
        <v>171</v>
      </c>
      <c r="G1008" s="242"/>
      <c r="H1008" s="245">
        <v>150.27500000000001</v>
      </c>
      <c r="I1008" s="246"/>
      <c r="J1008" s="242"/>
      <c r="K1008" s="242"/>
      <c r="L1008" s="247"/>
      <c r="M1008" s="248"/>
      <c r="N1008" s="249"/>
      <c r="O1008" s="249"/>
      <c r="P1008" s="249"/>
      <c r="Q1008" s="249"/>
      <c r="R1008" s="249"/>
      <c r="S1008" s="249"/>
      <c r="T1008" s="250"/>
      <c r="AT1008" s="251" t="s">
        <v>160</v>
      </c>
      <c r="AU1008" s="251" t="s">
        <v>81</v>
      </c>
      <c r="AV1008" s="14" t="s">
        <v>153</v>
      </c>
      <c r="AW1008" s="14" t="s">
        <v>35</v>
      </c>
      <c r="AX1008" s="14" t="s">
        <v>79</v>
      </c>
      <c r="AY1008" s="251" t="s">
        <v>146</v>
      </c>
    </row>
    <row r="1009" spans="2:65" s="1" customFormat="1" ht="22.5" customHeight="1">
      <c r="B1009" s="42"/>
      <c r="C1009" s="203" t="s">
        <v>1604</v>
      </c>
      <c r="D1009" s="203" t="s">
        <v>149</v>
      </c>
      <c r="E1009" s="204" t="s">
        <v>1605</v>
      </c>
      <c r="F1009" s="205" t="s">
        <v>1606</v>
      </c>
      <c r="G1009" s="206" t="s">
        <v>1148</v>
      </c>
      <c r="H1009" s="283"/>
      <c r="I1009" s="208"/>
      <c r="J1009" s="209">
        <f>ROUND(I1009*H1009,2)</f>
        <v>0</v>
      </c>
      <c r="K1009" s="205" t="s">
        <v>308</v>
      </c>
      <c r="L1009" s="62"/>
      <c r="M1009" s="210" t="s">
        <v>21</v>
      </c>
      <c r="N1009" s="211" t="s">
        <v>43</v>
      </c>
      <c r="O1009" s="43"/>
      <c r="P1009" s="212">
        <f>O1009*H1009</f>
        <v>0</v>
      </c>
      <c r="Q1009" s="212">
        <v>0</v>
      </c>
      <c r="R1009" s="212">
        <f>Q1009*H1009</f>
        <v>0</v>
      </c>
      <c r="S1009" s="212">
        <v>0</v>
      </c>
      <c r="T1009" s="213">
        <f>S1009*H1009</f>
        <v>0</v>
      </c>
      <c r="AR1009" s="25" t="s">
        <v>226</v>
      </c>
      <c r="AT1009" s="25" t="s">
        <v>149</v>
      </c>
      <c r="AU1009" s="25" t="s">
        <v>81</v>
      </c>
      <c r="AY1009" s="25" t="s">
        <v>146</v>
      </c>
      <c r="BE1009" s="214">
        <f>IF(N1009="základní",J1009,0)</f>
        <v>0</v>
      </c>
      <c r="BF1009" s="214">
        <f>IF(N1009="snížená",J1009,0)</f>
        <v>0</v>
      </c>
      <c r="BG1009" s="214">
        <f>IF(N1009="zákl. přenesená",J1009,0)</f>
        <v>0</v>
      </c>
      <c r="BH1009" s="214">
        <f>IF(N1009="sníž. přenesená",J1009,0)</f>
        <v>0</v>
      </c>
      <c r="BI1009" s="214">
        <f>IF(N1009="nulová",J1009,0)</f>
        <v>0</v>
      </c>
      <c r="BJ1009" s="25" t="s">
        <v>79</v>
      </c>
      <c r="BK1009" s="214">
        <f>ROUND(I1009*H1009,2)</f>
        <v>0</v>
      </c>
      <c r="BL1009" s="25" t="s">
        <v>226</v>
      </c>
      <c r="BM1009" s="25" t="s">
        <v>1607</v>
      </c>
    </row>
    <row r="1010" spans="2:65" s="11" customFormat="1" ht="29.85" customHeight="1">
      <c r="B1010" s="186"/>
      <c r="C1010" s="187"/>
      <c r="D1010" s="200" t="s">
        <v>71</v>
      </c>
      <c r="E1010" s="201" t="s">
        <v>1608</v>
      </c>
      <c r="F1010" s="201" t="s">
        <v>1609</v>
      </c>
      <c r="G1010" s="187"/>
      <c r="H1010" s="187"/>
      <c r="I1010" s="190"/>
      <c r="J1010" s="202">
        <f>BK1010</f>
        <v>0</v>
      </c>
      <c r="K1010" s="187"/>
      <c r="L1010" s="192"/>
      <c r="M1010" s="193"/>
      <c r="N1010" s="194"/>
      <c r="O1010" s="194"/>
      <c r="P1010" s="195">
        <f>SUM(P1011:P1062)</f>
        <v>0</v>
      </c>
      <c r="Q1010" s="194"/>
      <c r="R1010" s="195">
        <f>SUM(R1011:R1062)</f>
        <v>0</v>
      </c>
      <c r="S1010" s="194"/>
      <c r="T1010" s="196">
        <f>SUM(T1011:T1062)</f>
        <v>1.1646034000000001</v>
      </c>
      <c r="AR1010" s="197" t="s">
        <v>81</v>
      </c>
      <c r="AT1010" s="198" t="s">
        <v>71</v>
      </c>
      <c r="AU1010" s="198" t="s">
        <v>79</v>
      </c>
      <c r="AY1010" s="197" t="s">
        <v>146</v>
      </c>
      <c r="BK1010" s="199">
        <f>SUM(BK1011:BK1062)</f>
        <v>0</v>
      </c>
    </row>
    <row r="1011" spans="2:65" s="1" customFormat="1" ht="22.5" customHeight="1">
      <c r="B1011" s="42"/>
      <c r="C1011" s="203" t="s">
        <v>1610</v>
      </c>
      <c r="D1011" s="203" t="s">
        <v>149</v>
      </c>
      <c r="E1011" s="204" t="s">
        <v>1611</v>
      </c>
      <c r="F1011" s="205" t="s">
        <v>1612</v>
      </c>
      <c r="G1011" s="206" t="s">
        <v>324</v>
      </c>
      <c r="H1011" s="207">
        <v>3.2</v>
      </c>
      <c r="I1011" s="208"/>
      <c r="J1011" s="209">
        <f>ROUND(I1011*H1011,2)</f>
        <v>0</v>
      </c>
      <c r="K1011" s="205" t="s">
        <v>308</v>
      </c>
      <c r="L1011" s="62"/>
      <c r="M1011" s="210" t="s">
        <v>21</v>
      </c>
      <c r="N1011" s="211" t="s">
        <v>43</v>
      </c>
      <c r="O1011" s="43"/>
      <c r="P1011" s="212">
        <f>O1011*H1011</f>
        <v>0</v>
      </c>
      <c r="Q1011" s="212">
        <v>0</v>
      </c>
      <c r="R1011" s="212">
        <f>Q1011*H1011</f>
        <v>0</v>
      </c>
      <c r="S1011" s="212">
        <v>1.67E-3</v>
      </c>
      <c r="T1011" s="213">
        <f>S1011*H1011</f>
        <v>5.3440000000000007E-3</v>
      </c>
      <c r="AR1011" s="25" t="s">
        <v>226</v>
      </c>
      <c r="AT1011" s="25" t="s">
        <v>149</v>
      </c>
      <c r="AU1011" s="25" t="s">
        <v>81</v>
      </c>
      <c r="AY1011" s="25" t="s">
        <v>146</v>
      </c>
      <c r="BE1011" s="214">
        <f>IF(N1011="základní",J1011,0)</f>
        <v>0</v>
      </c>
      <c r="BF1011" s="214">
        <f>IF(N1011="snížená",J1011,0)</f>
        <v>0</v>
      </c>
      <c r="BG1011" s="214">
        <f>IF(N1011="zákl. přenesená",J1011,0)</f>
        <v>0</v>
      </c>
      <c r="BH1011" s="214">
        <f>IF(N1011="sníž. přenesená",J1011,0)</f>
        <v>0</v>
      </c>
      <c r="BI1011" s="214">
        <f>IF(N1011="nulová",J1011,0)</f>
        <v>0</v>
      </c>
      <c r="BJ1011" s="25" t="s">
        <v>79</v>
      </c>
      <c r="BK1011" s="214">
        <f>ROUND(I1011*H1011,2)</f>
        <v>0</v>
      </c>
      <c r="BL1011" s="25" t="s">
        <v>226</v>
      </c>
      <c r="BM1011" s="25" t="s">
        <v>1613</v>
      </c>
    </row>
    <row r="1012" spans="2:65" s="1" customFormat="1" ht="22.5" customHeight="1">
      <c r="B1012" s="42"/>
      <c r="C1012" s="203" t="s">
        <v>1614</v>
      </c>
      <c r="D1012" s="203" t="s">
        <v>149</v>
      </c>
      <c r="E1012" s="204" t="s">
        <v>1615</v>
      </c>
      <c r="F1012" s="205" t="s">
        <v>1616</v>
      </c>
      <c r="G1012" s="206" t="s">
        <v>324</v>
      </c>
      <c r="H1012" s="207">
        <v>13</v>
      </c>
      <c r="I1012" s="208"/>
      <c r="J1012" s="209">
        <f>ROUND(I1012*H1012,2)</f>
        <v>0</v>
      </c>
      <c r="K1012" s="205" t="s">
        <v>308</v>
      </c>
      <c r="L1012" s="62"/>
      <c r="M1012" s="210" t="s">
        <v>21</v>
      </c>
      <c r="N1012" s="211" t="s">
        <v>43</v>
      </c>
      <c r="O1012" s="43"/>
      <c r="P1012" s="212">
        <f>O1012*H1012</f>
        <v>0</v>
      </c>
      <c r="Q1012" s="212">
        <v>0</v>
      </c>
      <c r="R1012" s="212">
        <f>Q1012*H1012</f>
        <v>0</v>
      </c>
      <c r="S1012" s="212">
        <v>1.75E-3</v>
      </c>
      <c r="T1012" s="213">
        <f>S1012*H1012</f>
        <v>2.2749999999999999E-2</v>
      </c>
      <c r="AR1012" s="25" t="s">
        <v>226</v>
      </c>
      <c r="AT1012" s="25" t="s">
        <v>149</v>
      </c>
      <c r="AU1012" s="25" t="s">
        <v>81</v>
      </c>
      <c r="AY1012" s="25" t="s">
        <v>146</v>
      </c>
      <c r="BE1012" s="214">
        <f>IF(N1012="základní",J1012,0)</f>
        <v>0</v>
      </c>
      <c r="BF1012" s="214">
        <f>IF(N1012="snížená",J1012,0)</f>
        <v>0</v>
      </c>
      <c r="BG1012" s="214">
        <f>IF(N1012="zákl. přenesená",J1012,0)</f>
        <v>0</v>
      </c>
      <c r="BH1012" s="214">
        <f>IF(N1012="sníž. přenesená",J1012,0)</f>
        <v>0</v>
      </c>
      <c r="BI1012" s="214">
        <f>IF(N1012="nulová",J1012,0)</f>
        <v>0</v>
      </c>
      <c r="BJ1012" s="25" t="s">
        <v>79</v>
      </c>
      <c r="BK1012" s="214">
        <f>ROUND(I1012*H1012,2)</f>
        <v>0</v>
      </c>
      <c r="BL1012" s="25" t="s">
        <v>226</v>
      </c>
      <c r="BM1012" s="25" t="s">
        <v>1617</v>
      </c>
    </row>
    <row r="1013" spans="2:65" s="1" customFormat="1" ht="22.5" customHeight="1">
      <c r="B1013" s="42"/>
      <c r="C1013" s="203" t="s">
        <v>1618</v>
      </c>
      <c r="D1013" s="203" t="s">
        <v>149</v>
      </c>
      <c r="E1013" s="204" t="s">
        <v>1619</v>
      </c>
      <c r="F1013" s="205" t="s">
        <v>1620</v>
      </c>
      <c r="G1013" s="206" t="s">
        <v>324</v>
      </c>
      <c r="H1013" s="207">
        <v>25</v>
      </c>
      <c r="I1013" s="208"/>
      <c r="J1013" s="209">
        <f>ROUND(I1013*H1013,2)</f>
        <v>0</v>
      </c>
      <c r="K1013" s="205" t="s">
        <v>308</v>
      </c>
      <c r="L1013" s="62"/>
      <c r="M1013" s="210" t="s">
        <v>21</v>
      </c>
      <c r="N1013" s="211" t="s">
        <v>43</v>
      </c>
      <c r="O1013" s="43"/>
      <c r="P1013" s="212">
        <f>O1013*H1013</f>
        <v>0</v>
      </c>
      <c r="Q1013" s="212">
        <v>0</v>
      </c>
      <c r="R1013" s="212">
        <f>Q1013*H1013</f>
        <v>0</v>
      </c>
      <c r="S1013" s="212">
        <v>2.5999999999999999E-3</v>
      </c>
      <c r="T1013" s="213">
        <f>S1013*H1013</f>
        <v>6.5000000000000002E-2</v>
      </c>
      <c r="AR1013" s="25" t="s">
        <v>226</v>
      </c>
      <c r="AT1013" s="25" t="s">
        <v>149</v>
      </c>
      <c r="AU1013" s="25" t="s">
        <v>81</v>
      </c>
      <c r="AY1013" s="25" t="s">
        <v>146</v>
      </c>
      <c r="BE1013" s="214">
        <f>IF(N1013="základní",J1013,0)</f>
        <v>0</v>
      </c>
      <c r="BF1013" s="214">
        <f>IF(N1013="snížená",J1013,0)</f>
        <v>0</v>
      </c>
      <c r="BG1013" s="214">
        <f>IF(N1013="zákl. přenesená",J1013,0)</f>
        <v>0</v>
      </c>
      <c r="BH1013" s="214">
        <f>IF(N1013="sníž. přenesená",J1013,0)</f>
        <v>0</v>
      </c>
      <c r="BI1013" s="214">
        <f>IF(N1013="nulová",J1013,0)</f>
        <v>0</v>
      </c>
      <c r="BJ1013" s="25" t="s">
        <v>79</v>
      </c>
      <c r="BK1013" s="214">
        <f>ROUND(I1013*H1013,2)</f>
        <v>0</v>
      </c>
      <c r="BL1013" s="25" t="s">
        <v>226</v>
      </c>
      <c r="BM1013" s="25" t="s">
        <v>1621</v>
      </c>
    </row>
    <row r="1014" spans="2:65" s="1" customFormat="1" ht="22.5" customHeight="1">
      <c r="B1014" s="42"/>
      <c r="C1014" s="203" t="s">
        <v>1622</v>
      </c>
      <c r="D1014" s="203" t="s">
        <v>149</v>
      </c>
      <c r="E1014" s="204" t="s">
        <v>1623</v>
      </c>
      <c r="F1014" s="205" t="s">
        <v>1624</v>
      </c>
      <c r="G1014" s="206" t="s">
        <v>324</v>
      </c>
      <c r="H1014" s="207">
        <v>36</v>
      </c>
      <c r="I1014" s="208"/>
      <c r="J1014" s="209">
        <f>ROUND(I1014*H1014,2)</f>
        <v>0</v>
      </c>
      <c r="K1014" s="205" t="s">
        <v>308</v>
      </c>
      <c r="L1014" s="62"/>
      <c r="M1014" s="210" t="s">
        <v>21</v>
      </c>
      <c r="N1014" s="211" t="s">
        <v>43</v>
      </c>
      <c r="O1014" s="43"/>
      <c r="P1014" s="212">
        <f>O1014*H1014</f>
        <v>0</v>
      </c>
      <c r="Q1014" s="212">
        <v>0</v>
      </c>
      <c r="R1014" s="212">
        <f>Q1014*H1014</f>
        <v>0</v>
      </c>
      <c r="S1014" s="212">
        <v>3.9399999999999999E-3</v>
      </c>
      <c r="T1014" s="213">
        <f>S1014*H1014</f>
        <v>0.14183999999999999</v>
      </c>
      <c r="AR1014" s="25" t="s">
        <v>226</v>
      </c>
      <c r="AT1014" s="25" t="s">
        <v>149</v>
      </c>
      <c r="AU1014" s="25" t="s">
        <v>81</v>
      </c>
      <c r="AY1014" s="25" t="s">
        <v>146</v>
      </c>
      <c r="BE1014" s="214">
        <f>IF(N1014="základní",J1014,0)</f>
        <v>0</v>
      </c>
      <c r="BF1014" s="214">
        <f>IF(N1014="snížená",J1014,0)</f>
        <v>0</v>
      </c>
      <c r="BG1014" s="214">
        <f>IF(N1014="zákl. přenesená",J1014,0)</f>
        <v>0</v>
      </c>
      <c r="BH1014" s="214">
        <f>IF(N1014="sníž. přenesená",J1014,0)</f>
        <v>0</v>
      </c>
      <c r="BI1014" s="214">
        <f>IF(N1014="nulová",J1014,0)</f>
        <v>0</v>
      </c>
      <c r="BJ1014" s="25" t="s">
        <v>79</v>
      </c>
      <c r="BK1014" s="214">
        <f>ROUND(I1014*H1014,2)</f>
        <v>0</v>
      </c>
      <c r="BL1014" s="25" t="s">
        <v>226</v>
      </c>
      <c r="BM1014" s="25" t="s">
        <v>1625</v>
      </c>
    </row>
    <row r="1015" spans="2:65" s="1" customFormat="1" ht="31.5" customHeight="1">
      <c r="B1015" s="42"/>
      <c r="C1015" s="203" t="s">
        <v>1626</v>
      </c>
      <c r="D1015" s="203" t="s">
        <v>149</v>
      </c>
      <c r="E1015" s="204" t="s">
        <v>1627</v>
      </c>
      <c r="F1015" s="205" t="s">
        <v>1628</v>
      </c>
      <c r="G1015" s="206" t="s">
        <v>324</v>
      </c>
      <c r="H1015" s="207">
        <v>18.5</v>
      </c>
      <c r="I1015" s="208"/>
      <c r="J1015" s="209">
        <f>ROUND(I1015*H1015,2)</f>
        <v>0</v>
      </c>
      <c r="K1015" s="205" t="s">
        <v>21</v>
      </c>
      <c r="L1015" s="62"/>
      <c r="M1015" s="210" t="s">
        <v>21</v>
      </c>
      <c r="N1015" s="211" t="s">
        <v>43</v>
      </c>
      <c r="O1015" s="43"/>
      <c r="P1015" s="212">
        <f>O1015*H1015</f>
        <v>0</v>
      </c>
      <c r="Q1015" s="212">
        <v>0</v>
      </c>
      <c r="R1015" s="212">
        <f>Q1015*H1015</f>
        <v>0</v>
      </c>
      <c r="S1015" s="212">
        <v>0</v>
      </c>
      <c r="T1015" s="213">
        <f>S1015*H1015</f>
        <v>0</v>
      </c>
      <c r="AR1015" s="25" t="s">
        <v>153</v>
      </c>
      <c r="AT1015" s="25" t="s">
        <v>149</v>
      </c>
      <c r="AU1015" s="25" t="s">
        <v>81</v>
      </c>
      <c r="AY1015" s="25" t="s">
        <v>146</v>
      </c>
      <c r="BE1015" s="214">
        <f>IF(N1015="základní",J1015,0)</f>
        <v>0</v>
      </c>
      <c r="BF1015" s="214">
        <f>IF(N1015="snížená",J1015,0)</f>
        <v>0</v>
      </c>
      <c r="BG1015" s="214">
        <f>IF(N1015="zákl. přenesená",J1015,0)</f>
        <v>0</v>
      </c>
      <c r="BH1015" s="214">
        <f>IF(N1015="sníž. přenesená",J1015,0)</f>
        <v>0</v>
      </c>
      <c r="BI1015" s="214">
        <f>IF(N1015="nulová",J1015,0)</f>
        <v>0</v>
      </c>
      <c r="BJ1015" s="25" t="s">
        <v>79</v>
      </c>
      <c r="BK1015" s="214">
        <f>ROUND(I1015*H1015,2)</f>
        <v>0</v>
      </c>
      <c r="BL1015" s="25" t="s">
        <v>153</v>
      </c>
      <c r="BM1015" s="25" t="s">
        <v>1629</v>
      </c>
    </row>
    <row r="1016" spans="2:65" s="12" customFormat="1" ht="27">
      <c r="B1016" s="218"/>
      <c r="C1016" s="219"/>
      <c r="D1016" s="220" t="s">
        <v>160</v>
      </c>
      <c r="E1016" s="221" t="s">
        <v>21</v>
      </c>
      <c r="F1016" s="222" t="s">
        <v>1630</v>
      </c>
      <c r="G1016" s="219"/>
      <c r="H1016" s="223" t="s">
        <v>21</v>
      </c>
      <c r="I1016" s="224"/>
      <c r="J1016" s="219"/>
      <c r="K1016" s="219"/>
      <c r="L1016" s="225"/>
      <c r="M1016" s="226"/>
      <c r="N1016" s="227"/>
      <c r="O1016" s="227"/>
      <c r="P1016" s="227"/>
      <c r="Q1016" s="227"/>
      <c r="R1016" s="227"/>
      <c r="S1016" s="227"/>
      <c r="T1016" s="228"/>
      <c r="AT1016" s="229" t="s">
        <v>160</v>
      </c>
      <c r="AU1016" s="229" t="s">
        <v>81</v>
      </c>
      <c r="AV1016" s="12" t="s">
        <v>79</v>
      </c>
      <c r="AW1016" s="12" t="s">
        <v>35</v>
      </c>
      <c r="AX1016" s="12" t="s">
        <v>72</v>
      </c>
      <c r="AY1016" s="229" t="s">
        <v>146</v>
      </c>
    </row>
    <row r="1017" spans="2:65" s="12" customFormat="1" ht="27">
      <c r="B1017" s="218"/>
      <c r="C1017" s="219"/>
      <c r="D1017" s="220" t="s">
        <v>160</v>
      </c>
      <c r="E1017" s="221" t="s">
        <v>21</v>
      </c>
      <c r="F1017" s="222" t="s">
        <v>1631</v>
      </c>
      <c r="G1017" s="219"/>
      <c r="H1017" s="223" t="s">
        <v>21</v>
      </c>
      <c r="I1017" s="224"/>
      <c r="J1017" s="219"/>
      <c r="K1017" s="219"/>
      <c r="L1017" s="225"/>
      <c r="M1017" s="226"/>
      <c r="N1017" s="227"/>
      <c r="O1017" s="227"/>
      <c r="P1017" s="227"/>
      <c r="Q1017" s="227"/>
      <c r="R1017" s="227"/>
      <c r="S1017" s="227"/>
      <c r="T1017" s="228"/>
      <c r="AT1017" s="229" t="s">
        <v>160</v>
      </c>
      <c r="AU1017" s="229" t="s">
        <v>81</v>
      </c>
      <c r="AV1017" s="12" t="s">
        <v>79</v>
      </c>
      <c r="AW1017" s="12" t="s">
        <v>35</v>
      </c>
      <c r="AX1017" s="12" t="s">
        <v>72</v>
      </c>
      <c r="AY1017" s="229" t="s">
        <v>146</v>
      </c>
    </row>
    <row r="1018" spans="2:65" s="12" customFormat="1" ht="13.5">
      <c r="B1018" s="218"/>
      <c r="C1018" s="219"/>
      <c r="D1018" s="220" t="s">
        <v>160</v>
      </c>
      <c r="E1018" s="221" t="s">
        <v>21</v>
      </c>
      <c r="F1018" s="222" t="s">
        <v>1632</v>
      </c>
      <c r="G1018" s="219"/>
      <c r="H1018" s="223" t="s">
        <v>21</v>
      </c>
      <c r="I1018" s="224"/>
      <c r="J1018" s="219"/>
      <c r="K1018" s="219"/>
      <c r="L1018" s="225"/>
      <c r="M1018" s="226"/>
      <c r="N1018" s="227"/>
      <c r="O1018" s="227"/>
      <c r="P1018" s="227"/>
      <c r="Q1018" s="227"/>
      <c r="R1018" s="227"/>
      <c r="S1018" s="227"/>
      <c r="T1018" s="228"/>
      <c r="AT1018" s="229" t="s">
        <v>160</v>
      </c>
      <c r="AU1018" s="229" t="s">
        <v>81</v>
      </c>
      <c r="AV1018" s="12" t="s">
        <v>79</v>
      </c>
      <c r="AW1018" s="12" t="s">
        <v>35</v>
      </c>
      <c r="AX1018" s="12" t="s">
        <v>72</v>
      </c>
      <c r="AY1018" s="229" t="s">
        <v>146</v>
      </c>
    </row>
    <row r="1019" spans="2:65" s="13" customFormat="1" ht="13.5">
      <c r="B1019" s="230"/>
      <c r="C1019" s="231"/>
      <c r="D1019" s="220" t="s">
        <v>160</v>
      </c>
      <c r="E1019" s="232" t="s">
        <v>21</v>
      </c>
      <c r="F1019" s="233" t="s">
        <v>1633</v>
      </c>
      <c r="G1019" s="231"/>
      <c r="H1019" s="234">
        <v>18.5</v>
      </c>
      <c r="I1019" s="235"/>
      <c r="J1019" s="231"/>
      <c r="K1019" s="231"/>
      <c r="L1019" s="236"/>
      <c r="M1019" s="237"/>
      <c r="N1019" s="238"/>
      <c r="O1019" s="238"/>
      <c r="P1019" s="238"/>
      <c r="Q1019" s="238"/>
      <c r="R1019" s="238"/>
      <c r="S1019" s="238"/>
      <c r="T1019" s="239"/>
      <c r="AT1019" s="240" t="s">
        <v>160</v>
      </c>
      <c r="AU1019" s="240" t="s">
        <v>81</v>
      </c>
      <c r="AV1019" s="13" t="s">
        <v>81</v>
      </c>
      <c r="AW1019" s="13" t="s">
        <v>35</v>
      </c>
      <c r="AX1019" s="13" t="s">
        <v>72</v>
      </c>
      <c r="AY1019" s="240" t="s">
        <v>146</v>
      </c>
    </row>
    <row r="1020" spans="2:65" s="14" customFormat="1" ht="13.5">
      <c r="B1020" s="241"/>
      <c r="C1020" s="242"/>
      <c r="D1020" s="215" t="s">
        <v>160</v>
      </c>
      <c r="E1020" s="243" t="s">
        <v>21</v>
      </c>
      <c r="F1020" s="244" t="s">
        <v>171</v>
      </c>
      <c r="G1020" s="242"/>
      <c r="H1020" s="245">
        <v>18.5</v>
      </c>
      <c r="I1020" s="246"/>
      <c r="J1020" s="242"/>
      <c r="K1020" s="242"/>
      <c r="L1020" s="247"/>
      <c r="M1020" s="248"/>
      <c r="N1020" s="249"/>
      <c r="O1020" s="249"/>
      <c r="P1020" s="249"/>
      <c r="Q1020" s="249"/>
      <c r="R1020" s="249"/>
      <c r="S1020" s="249"/>
      <c r="T1020" s="250"/>
      <c r="AT1020" s="251" t="s">
        <v>160</v>
      </c>
      <c r="AU1020" s="251" t="s">
        <v>81</v>
      </c>
      <c r="AV1020" s="14" t="s">
        <v>153</v>
      </c>
      <c r="AW1020" s="14" t="s">
        <v>35</v>
      </c>
      <c r="AX1020" s="14" t="s">
        <v>79</v>
      </c>
      <c r="AY1020" s="251" t="s">
        <v>146</v>
      </c>
    </row>
    <row r="1021" spans="2:65" s="1" customFormat="1" ht="22.5" customHeight="1">
      <c r="B1021" s="42"/>
      <c r="C1021" s="203" t="s">
        <v>1634</v>
      </c>
      <c r="D1021" s="203" t="s">
        <v>149</v>
      </c>
      <c r="E1021" s="204" t="s">
        <v>1635</v>
      </c>
      <c r="F1021" s="205" t="s">
        <v>1636</v>
      </c>
      <c r="G1021" s="206" t="s">
        <v>324</v>
      </c>
      <c r="H1021" s="207">
        <v>3.2</v>
      </c>
      <c r="I1021" s="208"/>
      <c r="J1021" s="209">
        <f>ROUND(I1021*H1021,2)</f>
        <v>0</v>
      </c>
      <c r="K1021" s="205" t="s">
        <v>21</v>
      </c>
      <c r="L1021" s="62"/>
      <c r="M1021" s="210" t="s">
        <v>21</v>
      </c>
      <c r="N1021" s="211" t="s">
        <v>43</v>
      </c>
      <c r="O1021" s="43"/>
      <c r="P1021" s="212">
        <f>O1021*H1021</f>
        <v>0</v>
      </c>
      <c r="Q1021" s="212">
        <v>0</v>
      </c>
      <c r="R1021" s="212">
        <f>Q1021*H1021</f>
        <v>0</v>
      </c>
      <c r="S1021" s="212">
        <v>0</v>
      </c>
      <c r="T1021" s="213">
        <f>S1021*H1021</f>
        <v>0</v>
      </c>
      <c r="AR1021" s="25" t="s">
        <v>153</v>
      </c>
      <c r="AT1021" s="25" t="s">
        <v>149</v>
      </c>
      <c r="AU1021" s="25" t="s">
        <v>81</v>
      </c>
      <c r="AY1021" s="25" t="s">
        <v>146</v>
      </c>
      <c r="BE1021" s="214">
        <f>IF(N1021="základní",J1021,0)</f>
        <v>0</v>
      </c>
      <c r="BF1021" s="214">
        <f>IF(N1021="snížená",J1021,0)</f>
        <v>0</v>
      </c>
      <c r="BG1021" s="214">
        <f>IF(N1021="zákl. přenesená",J1021,0)</f>
        <v>0</v>
      </c>
      <c r="BH1021" s="214">
        <f>IF(N1021="sníž. přenesená",J1021,0)</f>
        <v>0</v>
      </c>
      <c r="BI1021" s="214">
        <f>IF(N1021="nulová",J1021,0)</f>
        <v>0</v>
      </c>
      <c r="BJ1021" s="25" t="s">
        <v>79</v>
      </c>
      <c r="BK1021" s="214">
        <f>ROUND(I1021*H1021,2)</f>
        <v>0</v>
      </c>
      <c r="BL1021" s="25" t="s">
        <v>153</v>
      </c>
      <c r="BM1021" s="25" t="s">
        <v>1637</v>
      </c>
    </row>
    <row r="1022" spans="2:65" s="12" customFormat="1" ht="27">
      <c r="B1022" s="218"/>
      <c r="C1022" s="219"/>
      <c r="D1022" s="220" t="s">
        <v>160</v>
      </c>
      <c r="E1022" s="221" t="s">
        <v>21</v>
      </c>
      <c r="F1022" s="222" t="s">
        <v>1630</v>
      </c>
      <c r="G1022" s="219"/>
      <c r="H1022" s="223" t="s">
        <v>21</v>
      </c>
      <c r="I1022" s="224"/>
      <c r="J1022" s="219"/>
      <c r="K1022" s="219"/>
      <c r="L1022" s="225"/>
      <c r="M1022" s="226"/>
      <c r="N1022" s="227"/>
      <c r="O1022" s="227"/>
      <c r="P1022" s="227"/>
      <c r="Q1022" s="227"/>
      <c r="R1022" s="227"/>
      <c r="S1022" s="227"/>
      <c r="T1022" s="228"/>
      <c r="AT1022" s="229" t="s">
        <v>160</v>
      </c>
      <c r="AU1022" s="229" t="s">
        <v>81</v>
      </c>
      <c r="AV1022" s="12" t="s">
        <v>79</v>
      </c>
      <c r="AW1022" s="12" t="s">
        <v>35</v>
      </c>
      <c r="AX1022" s="12" t="s">
        <v>72</v>
      </c>
      <c r="AY1022" s="229" t="s">
        <v>146</v>
      </c>
    </row>
    <row r="1023" spans="2:65" s="12" customFormat="1" ht="27">
      <c r="B1023" s="218"/>
      <c r="C1023" s="219"/>
      <c r="D1023" s="220" t="s">
        <v>160</v>
      </c>
      <c r="E1023" s="221" t="s">
        <v>21</v>
      </c>
      <c r="F1023" s="222" t="s">
        <v>1631</v>
      </c>
      <c r="G1023" s="219"/>
      <c r="H1023" s="223" t="s">
        <v>21</v>
      </c>
      <c r="I1023" s="224"/>
      <c r="J1023" s="219"/>
      <c r="K1023" s="219"/>
      <c r="L1023" s="225"/>
      <c r="M1023" s="226"/>
      <c r="N1023" s="227"/>
      <c r="O1023" s="227"/>
      <c r="P1023" s="227"/>
      <c r="Q1023" s="227"/>
      <c r="R1023" s="227"/>
      <c r="S1023" s="227"/>
      <c r="T1023" s="228"/>
      <c r="AT1023" s="229" t="s">
        <v>160</v>
      </c>
      <c r="AU1023" s="229" t="s">
        <v>81</v>
      </c>
      <c r="AV1023" s="12" t="s">
        <v>79</v>
      </c>
      <c r="AW1023" s="12" t="s">
        <v>35</v>
      </c>
      <c r="AX1023" s="12" t="s">
        <v>72</v>
      </c>
      <c r="AY1023" s="229" t="s">
        <v>146</v>
      </c>
    </row>
    <row r="1024" spans="2:65" s="12" customFormat="1" ht="13.5">
      <c r="B1024" s="218"/>
      <c r="C1024" s="219"/>
      <c r="D1024" s="220" t="s">
        <v>160</v>
      </c>
      <c r="E1024" s="221" t="s">
        <v>21</v>
      </c>
      <c r="F1024" s="222" t="s">
        <v>1632</v>
      </c>
      <c r="G1024" s="219"/>
      <c r="H1024" s="223" t="s">
        <v>21</v>
      </c>
      <c r="I1024" s="224"/>
      <c r="J1024" s="219"/>
      <c r="K1024" s="219"/>
      <c r="L1024" s="225"/>
      <c r="M1024" s="226"/>
      <c r="N1024" s="227"/>
      <c r="O1024" s="227"/>
      <c r="P1024" s="227"/>
      <c r="Q1024" s="227"/>
      <c r="R1024" s="227"/>
      <c r="S1024" s="227"/>
      <c r="T1024" s="228"/>
      <c r="AT1024" s="229" t="s">
        <v>160</v>
      </c>
      <c r="AU1024" s="229" t="s">
        <v>81</v>
      </c>
      <c r="AV1024" s="12" t="s">
        <v>79</v>
      </c>
      <c r="AW1024" s="12" t="s">
        <v>35</v>
      </c>
      <c r="AX1024" s="12" t="s">
        <v>72</v>
      </c>
      <c r="AY1024" s="229" t="s">
        <v>146</v>
      </c>
    </row>
    <row r="1025" spans="2:65" s="13" customFormat="1" ht="13.5">
      <c r="B1025" s="230"/>
      <c r="C1025" s="231"/>
      <c r="D1025" s="220" t="s">
        <v>160</v>
      </c>
      <c r="E1025" s="232" t="s">
        <v>21</v>
      </c>
      <c r="F1025" s="233" t="s">
        <v>1638</v>
      </c>
      <c r="G1025" s="231"/>
      <c r="H1025" s="234">
        <v>3.2</v>
      </c>
      <c r="I1025" s="235"/>
      <c r="J1025" s="231"/>
      <c r="K1025" s="231"/>
      <c r="L1025" s="236"/>
      <c r="M1025" s="237"/>
      <c r="N1025" s="238"/>
      <c r="O1025" s="238"/>
      <c r="P1025" s="238"/>
      <c r="Q1025" s="238"/>
      <c r="R1025" s="238"/>
      <c r="S1025" s="238"/>
      <c r="T1025" s="239"/>
      <c r="AT1025" s="240" t="s">
        <v>160</v>
      </c>
      <c r="AU1025" s="240" t="s">
        <v>81</v>
      </c>
      <c r="AV1025" s="13" t="s">
        <v>81</v>
      </c>
      <c r="AW1025" s="13" t="s">
        <v>35</v>
      </c>
      <c r="AX1025" s="13" t="s">
        <v>72</v>
      </c>
      <c r="AY1025" s="240" t="s">
        <v>146</v>
      </c>
    </row>
    <row r="1026" spans="2:65" s="14" customFormat="1" ht="13.5">
      <c r="B1026" s="241"/>
      <c r="C1026" s="242"/>
      <c r="D1026" s="215" t="s">
        <v>160</v>
      </c>
      <c r="E1026" s="243" t="s">
        <v>21</v>
      </c>
      <c r="F1026" s="244" t="s">
        <v>171</v>
      </c>
      <c r="G1026" s="242"/>
      <c r="H1026" s="245">
        <v>3.2</v>
      </c>
      <c r="I1026" s="246"/>
      <c r="J1026" s="242"/>
      <c r="K1026" s="242"/>
      <c r="L1026" s="247"/>
      <c r="M1026" s="248"/>
      <c r="N1026" s="249"/>
      <c r="O1026" s="249"/>
      <c r="P1026" s="249"/>
      <c r="Q1026" s="249"/>
      <c r="R1026" s="249"/>
      <c r="S1026" s="249"/>
      <c r="T1026" s="250"/>
      <c r="AT1026" s="251" t="s">
        <v>160</v>
      </c>
      <c r="AU1026" s="251" t="s">
        <v>81</v>
      </c>
      <c r="AV1026" s="14" t="s">
        <v>153</v>
      </c>
      <c r="AW1026" s="14" t="s">
        <v>35</v>
      </c>
      <c r="AX1026" s="14" t="s">
        <v>79</v>
      </c>
      <c r="AY1026" s="251" t="s">
        <v>146</v>
      </c>
    </row>
    <row r="1027" spans="2:65" s="1" customFormat="1" ht="22.5" customHeight="1">
      <c r="B1027" s="42"/>
      <c r="C1027" s="203" t="s">
        <v>1639</v>
      </c>
      <c r="D1027" s="203" t="s">
        <v>149</v>
      </c>
      <c r="E1027" s="204" t="s">
        <v>1640</v>
      </c>
      <c r="F1027" s="205" t="s">
        <v>1641</v>
      </c>
      <c r="G1027" s="206" t="s">
        <v>324</v>
      </c>
      <c r="H1027" s="207">
        <v>17.5</v>
      </c>
      <c r="I1027" s="208"/>
      <c r="J1027" s="209">
        <f>ROUND(I1027*H1027,2)</f>
        <v>0</v>
      </c>
      <c r="K1027" s="205" t="s">
        <v>21</v>
      </c>
      <c r="L1027" s="62"/>
      <c r="M1027" s="210" t="s">
        <v>21</v>
      </c>
      <c r="N1027" s="211" t="s">
        <v>43</v>
      </c>
      <c r="O1027" s="43"/>
      <c r="P1027" s="212">
        <f>O1027*H1027</f>
        <v>0</v>
      </c>
      <c r="Q1027" s="212">
        <v>0</v>
      </c>
      <c r="R1027" s="212">
        <f>Q1027*H1027</f>
        <v>0</v>
      </c>
      <c r="S1027" s="212">
        <v>0</v>
      </c>
      <c r="T1027" s="213">
        <f>S1027*H1027</f>
        <v>0</v>
      </c>
      <c r="AR1027" s="25" t="s">
        <v>153</v>
      </c>
      <c r="AT1027" s="25" t="s">
        <v>149</v>
      </c>
      <c r="AU1027" s="25" t="s">
        <v>81</v>
      </c>
      <c r="AY1027" s="25" t="s">
        <v>146</v>
      </c>
      <c r="BE1027" s="214">
        <f>IF(N1027="základní",J1027,0)</f>
        <v>0</v>
      </c>
      <c r="BF1027" s="214">
        <f>IF(N1027="snížená",J1027,0)</f>
        <v>0</v>
      </c>
      <c r="BG1027" s="214">
        <f>IF(N1027="zákl. přenesená",J1027,0)</f>
        <v>0</v>
      </c>
      <c r="BH1027" s="214">
        <f>IF(N1027="sníž. přenesená",J1027,0)</f>
        <v>0</v>
      </c>
      <c r="BI1027" s="214">
        <f>IF(N1027="nulová",J1027,0)</f>
        <v>0</v>
      </c>
      <c r="BJ1027" s="25" t="s">
        <v>79</v>
      </c>
      <c r="BK1027" s="214">
        <f>ROUND(I1027*H1027,2)</f>
        <v>0</v>
      </c>
      <c r="BL1027" s="25" t="s">
        <v>153</v>
      </c>
      <c r="BM1027" s="25" t="s">
        <v>1642</v>
      </c>
    </row>
    <row r="1028" spans="2:65" s="12" customFormat="1" ht="27">
      <c r="B1028" s="218"/>
      <c r="C1028" s="219"/>
      <c r="D1028" s="220" t="s">
        <v>160</v>
      </c>
      <c r="E1028" s="221" t="s">
        <v>21</v>
      </c>
      <c r="F1028" s="222" t="s">
        <v>1630</v>
      </c>
      <c r="G1028" s="219"/>
      <c r="H1028" s="223" t="s">
        <v>21</v>
      </c>
      <c r="I1028" s="224"/>
      <c r="J1028" s="219"/>
      <c r="K1028" s="219"/>
      <c r="L1028" s="225"/>
      <c r="M1028" s="226"/>
      <c r="N1028" s="227"/>
      <c r="O1028" s="227"/>
      <c r="P1028" s="227"/>
      <c r="Q1028" s="227"/>
      <c r="R1028" s="227"/>
      <c r="S1028" s="227"/>
      <c r="T1028" s="228"/>
      <c r="AT1028" s="229" t="s">
        <v>160</v>
      </c>
      <c r="AU1028" s="229" t="s">
        <v>81</v>
      </c>
      <c r="AV1028" s="12" t="s">
        <v>79</v>
      </c>
      <c r="AW1028" s="12" t="s">
        <v>35</v>
      </c>
      <c r="AX1028" s="12" t="s">
        <v>72</v>
      </c>
      <c r="AY1028" s="229" t="s">
        <v>146</v>
      </c>
    </row>
    <row r="1029" spans="2:65" s="12" customFormat="1" ht="27">
      <c r="B1029" s="218"/>
      <c r="C1029" s="219"/>
      <c r="D1029" s="220" t="s">
        <v>160</v>
      </c>
      <c r="E1029" s="221" t="s">
        <v>21</v>
      </c>
      <c r="F1029" s="222" t="s">
        <v>1631</v>
      </c>
      <c r="G1029" s="219"/>
      <c r="H1029" s="223" t="s">
        <v>21</v>
      </c>
      <c r="I1029" s="224"/>
      <c r="J1029" s="219"/>
      <c r="K1029" s="219"/>
      <c r="L1029" s="225"/>
      <c r="M1029" s="226"/>
      <c r="N1029" s="227"/>
      <c r="O1029" s="227"/>
      <c r="P1029" s="227"/>
      <c r="Q1029" s="227"/>
      <c r="R1029" s="227"/>
      <c r="S1029" s="227"/>
      <c r="T1029" s="228"/>
      <c r="AT1029" s="229" t="s">
        <v>160</v>
      </c>
      <c r="AU1029" s="229" t="s">
        <v>81</v>
      </c>
      <c r="AV1029" s="12" t="s">
        <v>79</v>
      </c>
      <c r="AW1029" s="12" t="s">
        <v>35</v>
      </c>
      <c r="AX1029" s="12" t="s">
        <v>72</v>
      </c>
      <c r="AY1029" s="229" t="s">
        <v>146</v>
      </c>
    </row>
    <row r="1030" spans="2:65" s="12" customFormat="1" ht="13.5">
      <c r="B1030" s="218"/>
      <c r="C1030" s="219"/>
      <c r="D1030" s="220" t="s">
        <v>160</v>
      </c>
      <c r="E1030" s="221" t="s">
        <v>21</v>
      </c>
      <c r="F1030" s="222" t="s">
        <v>1632</v>
      </c>
      <c r="G1030" s="219"/>
      <c r="H1030" s="223" t="s">
        <v>21</v>
      </c>
      <c r="I1030" s="224"/>
      <c r="J1030" s="219"/>
      <c r="K1030" s="219"/>
      <c r="L1030" s="225"/>
      <c r="M1030" s="226"/>
      <c r="N1030" s="227"/>
      <c r="O1030" s="227"/>
      <c r="P1030" s="227"/>
      <c r="Q1030" s="227"/>
      <c r="R1030" s="227"/>
      <c r="S1030" s="227"/>
      <c r="T1030" s="228"/>
      <c r="AT1030" s="229" t="s">
        <v>160</v>
      </c>
      <c r="AU1030" s="229" t="s">
        <v>81</v>
      </c>
      <c r="AV1030" s="12" t="s">
        <v>79</v>
      </c>
      <c r="AW1030" s="12" t="s">
        <v>35</v>
      </c>
      <c r="AX1030" s="12" t="s">
        <v>72</v>
      </c>
      <c r="AY1030" s="229" t="s">
        <v>146</v>
      </c>
    </row>
    <row r="1031" spans="2:65" s="13" customFormat="1" ht="13.5">
      <c r="B1031" s="230"/>
      <c r="C1031" s="231"/>
      <c r="D1031" s="220" t="s">
        <v>160</v>
      </c>
      <c r="E1031" s="232" t="s">
        <v>21</v>
      </c>
      <c r="F1031" s="233" t="s">
        <v>1643</v>
      </c>
      <c r="G1031" s="231"/>
      <c r="H1031" s="234">
        <v>17.5</v>
      </c>
      <c r="I1031" s="235"/>
      <c r="J1031" s="231"/>
      <c r="K1031" s="231"/>
      <c r="L1031" s="236"/>
      <c r="M1031" s="237"/>
      <c r="N1031" s="238"/>
      <c r="O1031" s="238"/>
      <c r="P1031" s="238"/>
      <c r="Q1031" s="238"/>
      <c r="R1031" s="238"/>
      <c r="S1031" s="238"/>
      <c r="T1031" s="239"/>
      <c r="AT1031" s="240" t="s">
        <v>160</v>
      </c>
      <c r="AU1031" s="240" t="s">
        <v>81</v>
      </c>
      <c r="AV1031" s="13" t="s">
        <v>81</v>
      </c>
      <c r="AW1031" s="13" t="s">
        <v>35</v>
      </c>
      <c r="AX1031" s="13" t="s">
        <v>72</v>
      </c>
      <c r="AY1031" s="240" t="s">
        <v>146</v>
      </c>
    </row>
    <row r="1032" spans="2:65" s="14" customFormat="1" ht="13.5">
      <c r="B1032" s="241"/>
      <c r="C1032" s="242"/>
      <c r="D1032" s="215" t="s">
        <v>160</v>
      </c>
      <c r="E1032" s="243" t="s">
        <v>21</v>
      </c>
      <c r="F1032" s="244" t="s">
        <v>171</v>
      </c>
      <c r="G1032" s="242"/>
      <c r="H1032" s="245">
        <v>17.5</v>
      </c>
      <c r="I1032" s="246"/>
      <c r="J1032" s="242"/>
      <c r="K1032" s="242"/>
      <c r="L1032" s="247"/>
      <c r="M1032" s="248"/>
      <c r="N1032" s="249"/>
      <c r="O1032" s="249"/>
      <c r="P1032" s="249"/>
      <c r="Q1032" s="249"/>
      <c r="R1032" s="249"/>
      <c r="S1032" s="249"/>
      <c r="T1032" s="250"/>
      <c r="AT1032" s="251" t="s">
        <v>160</v>
      </c>
      <c r="AU1032" s="251" t="s">
        <v>81</v>
      </c>
      <c r="AV1032" s="14" t="s">
        <v>153</v>
      </c>
      <c r="AW1032" s="14" t="s">
        <v>35</v>
      </c>
      <c r="AX1032" s="14" t="s">
        <v>79</v>
      </c>
      <c r="AY1032" s="251" t="s">
        <v>146</v>
      </c>
    </row>
    <row r="1033" spans="2:65" s="1" customFormat="1" ht="22.5" customHeight="1">
      <c r="B1033" s="42"/>
      <c r="C1033" s="203" t="s">
        <v>1644</v>
      </c>
      <c r="D1033" s="203" t="s">
        <v>149</v>
      </c>
      <c r="E1033" s="204" t="s">
        <v>1645</v>
      </c>
      <c r="F1033" s="205" t="s">
        <v>1646</v>
      </c>
      <c r="G1033" s="206" t="s">
        <v>324</v>
      </c>
      <c r="H1033" s="207">
        <v>25</v>
      </c>
      <c r="I1033" s="208"/>
      <c r="J1033" s="209">
        <f>ROUND(I1033*H1033,2)</f>
        <v>0</v>
      </c>
      <c r="K1033" s="205" t="s">
        <v>21</v>
      </c>
      <c r="L1033" s="62"/>
      <c r="M1033" s="210" t="s">
        <v>21</v>
      </c>
      <c r="N1033" s="211" t="s">
        <v>43</v>
      </c>
      <c r="O1033" s="43"/>
      <c r="P1033" s="212">
        <f>O1033*H1033</f>
        <v>0</v>
      </c>
      <c r="Q1033" s="212">
        <v>0</v>
      </c>
      <c r="R1033" s="212">
        <f>Q1033*H1033</f>
        <v>0</v>
      </c>
      <c r="S1033" s="212">
        <v>0</v>
      </c>
      <c r="T1033" s="213">
        <f>S1033*H1033</f>
        <v>0</v>
      </c>
      <c r="AR1033" s="25" t="s">
        <v>153</v>
      </c>
      <c r="AT1033" s="25" t="s">
        <v>149</v>
      </c>
      <c r="AU1033" s="25" t="s">
        <v>81</v>
      </c>
      <c r="AY1033" s="25" t="s">
        <v>146</v>
      </c>
      <c r="BE1033" s="214">
        <f>IF(N1033="základní",J1033,0)</f>
        <v>0</v>
      </c>
      <c r="BF1033" s="214">
        <f>IF(N1033="snížená",J1033,0)</f>
        <v>0</v>
      </c>
      <c r="BG1033" s="214">
        <f>IF(N1033="zákl. přenesená",J1033,0)</f>
        <v>0</v>
      </c>
      <c r="BH1033" s="214">
        <f>IF(N1033="sníž. přenesená",J1033,0)</f>
        <v>0</v>
      </c>
      <c r="BI1033" s="214">
        <f>IF(N1033="nulová",J1033,0)</f>
        <v>0</v>
      </c>
      <c r="BJ1033" s="25" t="s">
        <v>79</v>
      </c>
      <c r="BK1033" s="214">
        <f>ROUND(I1033*H1033,2)</f>
        <v>0</v>
      </c>
      <c r="BL1033" s="25" t="s">
        <v>153</v>
      </c>
      <c r="BM1033" s="25" t="s">
        <v>1647</v>
      </c>
    </row>
    <row r="1034" spans="2:65" s="12" customFormat="1" ht="27">
      <c r="B1034" s="218"/>
      <c r="C1034" s="219"/>
      <c r="D1034" s="220" t="s">
        <v>160</v>
      </c>
      <c r="E1034" s="221" t="s">
        <v>21</v>
      </c>
      <c r="F1034" s="222" t="s">
        <v>1630</v>
      </c>
      <c r="G1034" s="219"/>
      <c r="H1034" s="223" t="s">
        <v>21</v>
      </c>
      <c r="I1034" s="224"/>
      <c r="J1034" s="219"/>
      <c r="K1034" s="219"/>
      <c r="L1034" s="225"/>
      <c r="M1034" s="226"/>
      <c r="N1034" s="227"/>
      <c r="O1034" s="227"/>
      <c r="P1034" s="227"/>
      <c r="Q1034" s="227"/>
      <c r="R1034" s="227"/>
      <c r="S1034" s="227"/>
      <c r="T1034" s="228"/>
      <c r="AT1034" s="229" t="s">
        <v>160</v>
      </c>
      <c r="AU1034" s="229" t="s">
        <v>81</v>
      </c>
      <c r="AV1034" s="12" t="s">
        <v>79</v>
      </c>
      <c r="AW1034" s="12" t="s">
        <v>35</v>
      </c>
      <c r="AX1034" s="12" t="s">
        <v>72</v>
      </c>
      <c r="AY1034" s="229" t="s">
        <v>146</v>
      </c>
    </row>
    <row r="1035" spans="2:65" s="12" customFormat="1" ht="27">
      <c r="B1035" s="218"/>
      <c r="C1035" s="219"/>
      <c r="D1035" s="220" t="s">
        <v>160</v>
      </c>
      <c r="E1035" s="221" t="s">
        <v>21</v>
      </c>
      <c r="F1035" s="222" t="s">
        <v>1631</v>
      </c>
      <c r="G1035" s="219"/>
      <c r="H1035" s="223" t="s">
        <v>21</v>
      </c>
      <c r="I1035" s="224"/>
      <c r="J1035" s="219"/>
      <c r="K1035" s="219"/>
      <c r="L1035" s="225"/>
      <c r="M1035" s="226"/>
      <c r="N1035" s="227"/>
      <c r="O1035" s="227"/>
      <c r="P1035" s="227"/>
      <c r="Q1035" s="227"/>
      <c r="R1035" s="227"/>
      <c r="S1035" s="227"/>
      <c r="T1035" s="228"/>
      <c r="AT1035" s="229" t="s">
        <v>160</v>
      </c>
      <c r="AU1035" s="229" t="s">
        <v>81</v>
      </c>
      <c r="AV1035" s="12" t="s">
        <v>79</v>
      </c>
      <c r="AW1035" s="12" t="s">
        <v>35</v>
      </c>
      <c r="AX1035" s="12" t="s">
        <v>72</v>
      </c>
      <c r="AY1035" s="229" t="s">
        <v>146</v>
      </c>
    </row>
    <row r="1036" spans="2:65" s="12" customFormat="1" ht="13.5">
      <c r="B1036" s="218"/>
      <c r="C1036" s="219"/>
      <c r="D1036" s="220" t="s">
        <v>160</v>
      </c>
      <c r="E1036" s="221" t="s">
        <v>21</v>
      </c>
      <c r="F1036" s="222" t="s">
        <v>1632</v>
      </c>
      <c r="G1036" s="219"/>
      <c r="H1036" s="223" t="s">
        <v>21</v>
      </c>
      <c r="I1036" s="224"/>
      <c r="J1036" s="219"/>
      <c r="K1036" s="219"/>
      <c r="L1036" s="225"/>
      <c r="M1036" s="226"/>
      <c r="N1036" s="227"/>
      <c r="O1036" s="227"/>
      <c r="P1036" s="227"/>
      <c r="Q1036" s="227"/>
      <c r="R1036" s="227"/>
      <c r="S1036" s="227"/>
      <c r="T1036" s="228"/>
      <c r="AT1036" s="229" t="s">
        <v>160</v>
      </c>
      <c r="AU1036" s="229" t="s">
        <v>81</v>
      </c>
      <c r="AV1036" s="12" t="s">
        <v>79</v>
      </c>
      <c r="AW1036" s="12" t="s">
        <v>35</v>
      </c>
      <c r="AX1036" s="12" t="s">
        <v>72</v>
      </c>
      <c r="AY1036" s="229" t="s">
        <v>146</v>
      </c>
    </row>
    <row r="1037" spans="2:65" s="13" customFormat="1" ht="13.5">
      <c r="B1037" s="230"/>
      <c r="C1037" s="231"/>
      <c r="D1037" s="220" t="s">
        <v>160</v>
      </c>
      <c r="E1037" s="232" t="s">
        <v>21</v>
      </c>
      <c r="F1037" s="233" t="s">
        <v>400</v>
      </c>
      <c r="G1037" s="231"/>
      <c r="H1037" s="234">
        <v>25</v>
      </c>
      <c r="I1037" s="235"/>
      <c r="J1037" s="231"/>
      <c r="K1037" s="231"/>
      <c r="L1037" s="236"/>
      <c r="M1037" s="237"/>
      <c r="N1037" s="238"/>
      <c r="O1037" s="238"/>
      <c r="P1037" s="238"/>
      <c r="Q1037" s="238"/>
      <c r="R1037" s="238"/>
      <c r="S1037" s="238"/>
      <c r="T1037" s="239"/>
      <c r="AT1037" s="240" t="s">
        <v>160</v>
      </c>
      <c r="AU1037" s="240" t="s">
        <v>81</v>
      </c>
      <c r="AV1037" s="13" t="s">
        <v>81</v>
      </c>
      <c r="AW1037" s="13" t="s">
        <v>35</v>
      </c>
      <c r="AX1037" s="13" t="s">
        <v>72</v>
      </c>
      <c r="AY1037" s="240" t="s">
        <v>146</v>
      </c>
    </row>
    <row r="1038" spans="2:65" s="14" customFormat="1" ht="13.5">
      <c r="B1038" s="241"/>
      <c r="C1038" s="242"/>
      <c r="D1038" s="215" t="s">
        <v>160</v>
      </c>
      <c r="E1038" s="243" t="s">
        <v>21</v>
      </c>
      <c r="F1038" s="244" t="s">
        <v>171</v>
      </c>
      <c r="G1038" s="242"/>
      <c r="H1038" s="245">
        <v>25</v>
      </c>
      <c r="I1038" s="246"/>
      <c r="J1038" s="242"/>
      <c r="K1038" s="242"/>
      <c r="L1038" s="247"/>
      <c r="M1038" s="248"/>
      <c r="N1038" s="249"/>
      <c r="O1038" s="249"/>
      <c r="P1038" s="249"/>
      <c r="Q1038" s="249"/>
      <c r="R1038" s="249"/>
      <c r="S1038" s="249"/>
      <c r="T1038" s="250"/>
      <c r="AT1038" s="251" t="s">
        <v>160</v>
      </c>
      <c r="AU1038" s="251" t="s">
        <v>81</v>
      </c>
      <c r="AV1038" s="14" t="s">
        <v>153</v>
      </c>
      <c r="AW1038" s="14" t="s">
        <v>35</v>
      </c>
      <c r="AX1038" s="14" t="s">
        <v>79</v>
      </c>
      <c r="AY1038" s="251" t="s">
        <v>146</v>
      </c>
    </row>
    <row r="1039" spans="2:65" s="1" customFormat="1" ht="22.5" customHeight="1">
      <c r="B1039" s="42"/>
      <c r="C1039" s="203" t="s">
        <v>1648</v>
      </c>
      <c r="D1039" s="203" t="s">
        <v>149</v>
      </c>
      <c r="E1039" s="204" t="s">
        <v>1649</v>
      </c>
      <c r="F1039" s="205" t="s">
        <v>1650</v>
      </c>
      <c r="G1039" s="206" t="s">
        <v>324</v>
      </c>
      <c r="H1039" s="207">
        <v>13</v>
      </c>
      <c r="I1039" s="208"/>
      <c r="J1039" s="209">
        <f>ROUND(I1039*H1039,2)</f>
        <v>0</v>
      </c>
      <c r="K1039" s="205" t="s">
        <v>21</v>
      </c>
      <c r="L1039" s="62"/>
      <c r="M1039" s="210" t="s">
        <v>21</v>
      </c>
      <c r="N1039" s="211" t="s">
        <v>43</v>
      </c>
      <c r="O1039" s="43"/>
      <c r="P1039" s="212">
        <f>O1039*H1039</f>
        <v>0</v>
      </c>
      <c r="Q1039" s="212">
        <v>0</v>
      </c>
      <c r="R1039" s="212">
        <f>Q1039*H1039</f>
        <v>0</v>
      </c>
      <c r="S1039" s="212">
        <v>0</v>
      </c>
      <c r="T1039" s="213">
        <f>S1039*H1039</f>
        <v>0</v>
      </c>
      <c r="AR1039" s="25" t="s">
        <v>153</v>
      </c>
      <c r="AT1039" s="25" t="s">
        <v>149</v>
      </c>
      <c r="AU1039" s="25" t="s">
        <v>81</v>
      </c>
      <c r="AY1039" s="25" t="s">
        <v>146</v>
      </c>
      <c r="BE1039" s="214">
        <f>IF(N1039="základní",J1039,0)</f>
        <v>0</v>
      </c>
      <c r="BF1039" s="214">
        <f>IF(N1039="snížená",J1039,0)</f>
        <v>0</v>
      </c>
      <c r="BG1039" s="214">
        <f>IF(N1039="zákl. přenesená",J1039,0)</f>
        <v>0</v>
      </c>
      <c r="BH1039" s="214">
        <f>IF(N1039="sníž. přenesená",J1039,0)</f>
        <v>0</v>
      </c>
      <c r="BI1039" s="214">
        <f>IF(N1039="nulová",J1039,0)</f>
        <v>0</v>
      </c>
      <c r="BJ1039" s="25" t="s">
        <v>79</v>
      </c>
      <c r="BK1039" s="214">
        <f>ROUND(I1039*H1039,2)</f>
        <v>0</v>
      </c>
      <c r="BL1039" s="25" t="s">
        <v>153</v>
      </c>
      <c r="BM1039" s="25" t="s">
        <v>1651</v>
      </c>
    </row>
    <row r="1040" spans="2:65" s="12" customFormat="1" ht="27">
      <c r="B1040" s="218"/>
      <c r="C1040" s="219"/>
      <c r="D1040" s="220" t="s">
        <v>160</v>
      </c>
      <c r="E1040" s="221" t="s">
        <v>21</v>
      </c>
      <c r="F1040" s="222" t="s">
        <v>1630</v>
      </c>
      <c r="G1040" s="219"/>
      <c r="H1040" s="223" t="s">
        <v>21</v>
      </c>
      <c r="I1040" s="224"/>
      <c r="J1040" s="219"/>
      <c r="K1040" s="219"/>
      <c r="L1040" s="225"/>
      <c r="M1040" s="226"/>
      <c r="N1040" s="227"/>
      <c r="O1040" s="227"/>
      <c r="P1040" s="227"/>
      <c r="Q1040" s="227"/>
      <c r="R1040" s="227"/>
      <c r="S1040" s="227"/>
      <c r="T1040" s="228"/>
      <c r="AT1040" s="229" t="s">
        <v>160</v>
      </c>
      <c r="AU1040" s="229" t="s">
        <v>81</v>
      </c>
      <c r="AV1040" s="12" t="s">
        <v>79</v>
      </c>
      <c r="AW1040" s="12" t="s">
        <v>35</v>
      </c>
      <c r="AX1040" s="12" t="s">
        <v>72</v>
      </c>
      <c r="AY1040" s="229" t="s">
        <v>146</v>
      </c>
    </row>
    <row r="1041" spans="2:65" s="12" customFormat="1" ht="27">
      <c r="B1041" s="218"/>
      <c r="C1041" s="219"/>
      <c r="D1041" s="220" t="s">
        <v>160</v>
      </c>
      <c r="E1041" s="221" t="s">
        <v>21</v>
      </c>
      <c r="F1041" s="222" t="s">
        <v>1631</v>
      </c>
      <c r="G1041" s="219"/>
      <c r="H1041" s="223" t="s">
        <v>21</v>
      </c>
      <c r="I1041" s="224"/>
      <c r="J1041" s="219"/>
      <c r="K1041" s="219"/>
      <c r="L1041" s="225"/>
      <c r="M1041" s="226"/>
      <c r="N1041" s="227"/>
      <c r="O1041" s="227"/>
      <c r="P1041" s="227"/>
      <c r="Q1041" s="227"/>
      <c r="R1041" s="227"/>
      <c r="S1041" s="227"/>
      <c r="T1041" s="228"/>
      <c r="AT1041" s="229" t="s">
        <v>160</v>
      </c>
      <c r="AU1041" s="229" t="s">
        <v>81</v>
      </c>
      <c r="AV1041" s="12" t="s">
        <v>79</v>
      </c>
      <c r="AW1041" s="12" t="s">
        <v>35</v>
      </c>
      <c r="AX1041" s="12" t="s">
        <v>72</v>
      </c>
      <c r="AY1041" s="229" t="s">
        <v>146</v>
      </c>
    </row>
    <row r="1042" spans="2:65" s="12" customFormat="1" ht="13.5">
      <c r="B1042" s="218"/>
      <c r="C1042" s="219"/>
      <c r="D1042" s="220" t="s">
        <v>160</v>
      </c>
      <c r="E1042" s="221" t="s">
        <v>21</v>
      </c>
      <c r="F1042" s="222" t="s">
        <v>1632</v>
      </c>
      <c r="G1042" s="219"/>
      <c r="H1042" s="223" t="s">
        <v>21</v>
      </c>
      <c r="I1042" s="224"/>
      <c r="J1042" s="219"/>
      <c r="K1042" s="219"/>
      <c r="L1042" s="225"/>
      <c r="M1042" s="226"/>
      <c r="N1042" s="227"/>
      <c r="O1042" s="227"/>
      <c r="P1042" s="227"/>
      <c r="Q1042" s="227"/>
      <c r="R1042" s="227"/>
      <c r="S1042" s="227"/>
      <c r="T1042" s="228"/>
      <c r="AT1042" s="229" t="s">
        <v>160</v>
      </c>
      <c r="AU1042" s="229" t="s">
        <v>81</v>
      </c>
      <c r="AV1042" s="12" t="s">
        <v>79</v>
      </c>
      <c r="AW1042" s="12" t="s">
        <v>35</v>
      </c>
      <c r="AX1042" s="12" t="s">
        <v>72</v>
      </c>
      <c r="AY1042" s="229" t="s">
        <v>146</v>
      </c>
    </row>
    <row r="1043" spans="2:65" s="13" customFormat="1" ht="13.5">
      <c r="B1043" s="230"/>
      <c r="C1043" s="231"/>
      <c r="D1043" s="220" t="s">
        <v>160</v>
      </c>
      <c r="E1043" s="232" t="s">
        <v>21</v>
      </c>
      <c r="F1043" s="233" t="s">
        <v>215</v>
      </c>
      <c r="G1043" s="231"/>
      <c r="H1043" s="234">
        <v>13</v>
      </c>
      <c r="I1043" s="235"/>
      <c r="J1043" s="231"/>
      <c r="K1043" s="231"/>
      <c r="L1043" s="236"/>
      <c r="M1043" s="237"/>
      <c r="N1043" s="238"/>
      <c r="O1043" s="238"/>
      <c r="P1043" s="238"/>
      <c r="Q1043" s="238"/>
      <c r="R1043" s="238"/>
      <c r="S1043" s="238"/>
      <c r="T1043" s="239"/>
      <c r="AT1043" s="240" t="s">
        <v>160</v>
      </c>
      <c r="AU1043" s="240" t="s">
        <v>81</v>
      </c>
      <c r="AV1043" s="13" t="s">
        <v>81</v>
      </c>
      <c r="AW1043" s="13" t="s">
        <v>35</v>
      </c>
      <c r="AX1043" s="13" t="s">
        <v>72</v>
      </c>
      <c r="AY1043" s="240" t="s">
        <v>146</v>
      </c>
    </row>
    <row r="1044" spans="2:65" s="14" customFormat="1" ht="13.5">
      <c r="B1044" s="241"/>
      <c r="C1044" s="242"/>
      <c r="D1044" s="215" t="s">
        <v>160</v>
      </c>
      <c r="E1044" s="243" t="s">
        <v>21</v>
      </c>
      <c r="F1044" s="244" t="s">
        <v>171</v>
      </c>
      <c r="G1044" s="242"/>
      <c r="H1044" s="245">
        <v>13</v>
      </c>
      <c r="I1044" s="246"/>
      <c r="J1044" s="242"/>
      <c r="K1044" s="242"/>
      <c r="L1044" s="247"/>
      <c r="M1044" s="248"/>
      <c r="N1044" s="249"/>
      <c r="O1044" s="249"/>
      <c r="P1044" s="249"/>
      <c r="Q1044" s="249"/>
      <c r="R1044" s="249"/>
      <c r="S1044" s="249"/>
      <c r="T1044" s="250"/>
      <c r="AT1044" s="251" t="s">
        <v>160</v>
      </c>
      <c r="AU1044" s="251" t="s">
        <v>81</v>
      </c>
      <c r="AV1044" s="14" t="s">
        <v>153</v>
      </c>
      <c r="AW1044" s="14" t="s">
        <v>35</v>
      </c>
      <c r="AX1044" s="14" t="s">
        <v>79</v>
      </c>
      <c r="AY1044" s="251" t="s">
        <v>146</v>
      </c>
    </row>
    <row r="1045" spans="2:65" s="1" customFormat="1" ht="22.5" customHeight="1">
      <c r="B1045" s="42"/>
      <c r="C1045" s="203" t="s">
        <v>1652</v>
      </c>
      <c r="D1045" s="203" t="s">
        <v>149</v>
      </c>
      <c r="E1045" s="204" t="s">
        <v>1653</v>
      </c>
      <c r="F1045" s="205" t="s">
        <v>1654</v>
      </c>
      <c r="G1045" s="206" t="s">
        <v>1655</v>
      </c>
      <c r="H1045" s="207">
        <v>2</v>
      </c>
      <c r="I1045" s="208"/>
      <c r="J1045" s="209">
        <f>ROUND(I1045*H1045,2)</f>
        <v>0</v>
      </c>
      <c r="K1045" s="205" t="s">
        <v>21</v>
      </c>
      <c r="L1045" s="62"/>
      <c r="M1045" s="210" t="s">
        <v>21</v>
      </c>
      <c r="N1045" s="211" t="s">
        <v>43</v>
      </c>
      <c r="O1045" s="43"/>
      <c r="P1045" s="212">
        <f>O1045*H1045</f>
        <v>0</v>
      </c>
      <c r="Q1045" s="212">
        <v>0</v>
      </c>
      <c r="R1045" s="212">
        <f>Q1045*H1045</f>
        <v>0</v>
      </c>
      <c r="S1045" s="212">
        <v>0</v>
      </c>
      <c r="T1045" s="213">
        <f>S1045*H1045</f>
        <v>0</v>
      </c>
      <c r="AR1045" s="25" t="s">
        <v>153</v>
      </c>
      <c r="AT1045" s="25" t="s">
        <v>149</v>
      </c>
      <c r="AU1045" s="25" t="s">
        <v>81</v>
      </c>
      <c r="AY1045" s="25" t="s">
        <v>146</v>
      </c>
      <c r="BE1045" s="214">
        <f>IF(N1045="základní",J1045,0)</f>
        <v>0</v>
      </c>
      <c r="BF1045" s="214">
        <f>IF(N1045="snížená",J1045,0)</f>
        <v>0</v>
      </c>
      <c r="BG1045" s="214">
        <f>IF(N1045="zákl. přenesená",J1045,0)</f>
        <v>0</v>
      </c>
      <c r="BH1045" s="214">
        <f>IF(N1045="sníž. přenesená",J1045,0)</f>
        <v>0</v>
      </c>
      <c r="BI1045" s="214">
        <f>IF(N1045="nulová",J1045,0)</f>
        <v>0</v>
      </c>
      <c r="BJ1045" s="25" t="s">
        <v>79</v>
      </c>
      <c r="BK1045" s="214">
        <f>ROUND(I1045*H1045,2)</f>
        <v>0</v>
      </c>
      <c r="BL1045" s="25" t="s">
        <v>153</v>
      </c>
      <c r="BM1045" s="25" t="s">
        <v>1656</v>
      </c>
    </row>
    <row r="1046" spans="2:65" s="12" customFormat="1" ht="27">
      <c r="B1046" s="218"/>
      <c r="C1046" s="219"/>
      <c r="D1046" s="220" t="s">
        <v>160</v>
      </c>
      <c r="E1046" s="221" t="s">
        <v>21</v>
      </c>
      <c r="F1046" s="222" t="s">
        <v>1630</v>
      </c>
      <c r="G1046" s="219"/>
      <c r="H1046" s="223" t="s">
        <v>21</v>
      </c>
      <c r="I1046" s="224"/>
      <c r="J1046" s="219"/>
      <c r="K1046" s="219"/>
      <c r="L1046" s="225"/>
      <c r="M1046" s="226"/>
      <c r="N1046" s="227"/>
      <c r="O1046" s="227"/>
      <c r="P1046" s="227"/>
      <c r="Q1046" s="227"/>
      <c r="R1046" s="227"/>
      <c r="S1046" s="227"/>
      <c r="T1046" s="228"/>
      <c r="AT1046" s="229" t="s">
        <v>160</v>
      </c>
      <c r="AU1046" s="229" t="s">
        <v>81</v>
      </c>
      <c r="AV1046" s="12" t="s">
        <v>79</v>
      </c>
      <c r="AW1046" s="12" t="s">
        <v>35</v>
      </c>
      <c r="AX1046" s="12" t="s">
        <v>72</v>
      </c>
      <c r="AY1046" s="229" t="s">
        <v>146</v>
      </c>
    </row>
    <row r="1047" spans="2:65" s="12" customFormat="1" ht="27">
      <c r="B1047" s="218"/>
      <c r="C1047" s="219"/>
      <c r="D1047" s="220" t="s">
        <v>160</v>
      </c>
      <c r="E1047" s="221" t="s">
        <v>21</v>
      </c>
      <c r="F1047" s="222" t="s">
        <v>1631</v>
      </c>
      <c r="G1047" s="219"/>
      <c r="H1047" s="223" t="s">
        <v>21</v>
      </c>
      <c r="I1047" s="224"/>
      <c r="J1047" s="219"/>
      <c r="K1047" s="219"/>
      <c r="L1047" s="225"/>
      <c r="M1047" s="226"/>
      <c r="N1047" s="227"/>
      <c r="O1047" s="227"/>
      <c r="P1047" s="227"/>
      <c r="Q1047" s="227"/>
      <c r="R1047" s="227"/>
      <c r="S1047" s="227"/>
      <c r="T1047" s="228"/>
      <c r="AT1047" s="229" t="s">
        <v>160</v>
      </c>
      <c r="AU1047" s="229" t="s">
        <v>81</v>
      </c>
      <c r="AV1047" s="12" t="s">
        <v>79</v>
      </c>
      <c r="AW1047" s="12" t="s">
        <v>35</v>
      </c>
      <c r="AX1047" s="12" t="s">
        <v>72</v>
      </c>
      <c r="AY1047" s="229" t="s">
        <v>146</v>
      </c>
    </row>
    <row r="1048" spans="2:65" s="12" customFormat="1" ht="13.5">
      <c r="B1048" s="218"/>
      <c r="C1048" s="219"/>
      <c r="D1048" s="220" t="s">
        <v>160</v>
      </c>
      <c r="E1048" s="221" t="s">
        <v>21</v>
      </c>
      <c r="F1048" s="222" t="s">
        <v>1632</v>
      </c>
      <c r="G1048" s="219"/>
      <c r="H1048" s="223" t="s">
        <v>21</v>
      </c>
      <c r="I1048" s="224"/>
      <c r="J1048" s="219"/>
      <c r="K1048" s="219"/>
      <c r="L1048" s="225"/>
      <c r="M1048" s="226"/>
      <c r="N1048" s="227"/>
      <c r="O1048" s="227"/>
      <c r="P1048" s="227"/>
      <c r="Q1048" s="227"/>
      <c r="R1048" s="227"/>
      <c r="S1048" s="227"/>
      <c r="T1048" s="228"/>
      <c r="AT1048" s="229" t="s">
        <v>160</v>
      </c>
      <c r="AU1048" s="229" t="s">
        <v>81</v>
      </c>
      <c r="AV1048" s="12" t="s">
        <v>79</v>
      </c>
      <c r="AW1048" s="12" t="s">
        <v>35</v>
      </c>
      <c r="AX1048" s="12" t="s">
        <v>72</v>
      </c>
      <c r="AY1048" s="229" t="s">
        <v>146</v>
      </c>
    </row>
    <row r="1049" spans="2:65" s="13" customFormat="1" ht="13.5">
      <c r="B1049" s="230"/>
      <c r="C1049" s="231"/>
      <c r="D1049" s="220" t="s">
        <v>160</v>
      </c>
      <c r="E1049" s="232" t="s">
        <v>21</v>
      </c>
      <c r="F1049" s="233" t="s">
        <v>81</v>
      </c>
      <c r="G1049" s="231"/>
      <c r="H1049" s="234">
        <v>2</v>
      </c>
      <c r="I1049" s="235"/>
      <c r="J1049" s="231"/>
      <c r="K1049" s="231"/>
      <c r="L1049" s="236"/>
      <c r="M1049" s="237"/>
      <c r="N1049" s="238"/>
      <c r="O1049" s="238"/>
      <c r="P1049" s="238"/>
      <c r="Q1049" s="238"/>
      <c r="R1049" s="238"/>
      <c r="S1049" s="238"/>
      <c r="T1049" s="239"/>
      <c r="AT1049" s="240" t="s">
        <v>160</v>
      </c>
      <c r="AU1049" s="240" t="s">
        <v>81</v>
      </c>
      <c r="AV1049" s="13" t="s">
        <v>81</v>
      </c>
      <c r="AW1049" s="13" t="s">
        <v>35</v>
      </c>
      <c r="AX1049" s="13" t="s">
        <v>72</v>
      </c>
      <c r="AY1049" s="240" t="s">
        <v>146</v>
      </c>
    </row>
    <row r="1050" spans="2:65" s="14" customFormat="1" ht="13.5">
      <c r="B1050" s="241"/>
      <c r="C1050" s="242"/>
      <c r="D1050" s="215" t="s">
        <v>160</v>
      </c>
      <c r="E1050" s="243" t="s">
        <v>21</v>
      </c>
      <c r="F1050" s="244" t="s">
        <v>171</v>
      </c>
      <c r="G1050" s="242"/>
      <c r="H1050" s="245">
        <v>2</v>
      </c>
      <c r="I1050" s="246"/>
      <c r="J1050" s="242"/>
      <c r="K1050" s="242"/>
      <c r="L1050" s="247"/>
      <c r="M1050" s="248"/>
      <c r="N1050" s="249"/>
      <c r="O1050" s="249"/>
      <c r="P1050" s="249"/>
      <c r="Q1050" s="249"/>
      <c r="R1050" s="249"/>
      <c r="S1050" s="249"/>
      <c r="T1050" s="250"/>
      <c r="AT1050" s="251" t="s">
        <v>160</v>
      </c>
      <c r="AU1050" s="251" t="s">
        <v>81</v>
      </c>
      <c r="AV1050" s="14" t="s">
        <v>153</v>
      </c>
      <c r="AW1050" s="14" t="s">
        <v>35</v>
      </c>
      <c r="AX1050" s="14" t="s">
        <v>79</v>
      </c>
      <c r="AY1050" s="251" t="s">
        <v>146</v>
      </c>
    </row>
    <row r="1051" spans="2:65" s="1" customFormat="1" ht="22.5" customHeight="1">
      <c r="B1051" s="42"/>
      <c r="C1051" s="203" t="s">
        <v>1657</v>
      </c>
      <c r="D1051" s="203" t="s">
        <v>149</v>
      </c>
      <c r="E1051" s="204" t="s">
        <v>1658</v>
      </c>
      <c r="F1051" s="205" t="s">
        <v>1659</v>
      </c>
      <c r="G1051" s="206" t="s">
        <v>307</v>
      </c>
      <c r="H1051" s="207">
        <v>156.51</v>
      </c>
      <c r="I1051" s="208"/>
      <c r="J1051" s="209">
        <f>ROUND(I1051*H1051,2)</f>
        <v>0</v>
      </c>
      <c r="K1051" s="205" t="s">
        <v>308</v>
      </c>
      <c r="L1051" s="62"/>
      <c r="M1051" s="210" t="s">
        <v>21</v>
      </c>
      <c r="N1051" s="211" t="s">
        <v>43</v>
      </c>
      <c r="O1051" s="43"/>
      <c r="P1051" s="212">
        <f>O1051*H1051</f>
        <v>0</v>
      </c>
      <c r="Q1051" s="212">
        <v>0</v>
      </c>
      <c r="R1051" s="212">
        <f>Q1051*H1051</f>
        <v>0</v>
      </c>
      <c r="S1051" s="212">
        <v>5.94E-3</v>
      </c>
      <c r="T1051" s="213">
        <f>S1051*H1051</f>
        <v>0.92966939999999998</v>
      </c>
      <c r="AR1051" s="25" t="s">
        <v>226</v>
      </c>
      <c r="AT1051" s="25" t="s">
        <v>149</v>
      </c>
      <c r="AU1051" s="25" t="s">
        <v>81</v>
      </c>
      <c r="AY1051" s="25" t="s">
        <v>146</v>
      </c>
      <c r="BE1051" s="214">
        <f>IF(N1051="základní",J1051,0)</f>
        <v>0</v>
      </c>
      <c r="BF1051" s="214">
        <f>IF(N1051="snížená",J1051,0)</f>
        <v>0</v>
      </c>
      <c r="BG1051" s="214">
        <f>IF(N1051="zákl. přenesená",J1051,0)</f>
        <v>0</v>
      </c>
      <c r="BH1051" s="214">
        <f>IF(N1051="sníž. přenesená",J1051,0)</f>
        <v>0</v>
      </c>
      <c r="BI1051" s="214">
        <f>IF(N1051="nulová",J1051,0)</f>
        <v>0</v>
      </c>
      <c r="BJ1051" s="25" t="s">
        <v>79</v>
      </c>
      <c r="BK1051" s="214">
        <f>ROUND(I1051*H1051,2)</f>
        <v>0</v>
      </c>
      <c r="BL1051" s="25" t="s">
        <v>226</v>
      </c>
      <c r="BM1051" s="25" t="s">
        <v>1660</v>
      </c>
    </row>
    <row r="1052" spans="2:65" s="12" customFormat="1" ht="13.5">
      <c r="B1052" s="218"/>
      <c r="C1052" s="219"/>
      <c r="D1052" s="220" t="s">
        <v>160</v>
      </c>
      <c r="E1052" s="221" t="s">
        <v>21</v>
      </c>
      <c r="F1052" s="222" t="s">
        <v>495</v>
      </c>
      <c r="G1052" s="219"/>
      <c r="H1052" s="223" t="s">
        <v>21</v>
      </c>
      <c r="I1052" s="224"/>
      <c r="J1052" s="219"/>
      <c r="K1052" s="219"/>
      <c r="L1052" s="225"/>
      <c r="M1052" s="226"/>
      <c r="N1052" s="227"/>
      <c r="O1052" s="227"/>
      <c r="P1052" s="227"/>
      <c r="Q1052" s="227"/>
      <c r="R1052" s="227"/>
      <c r="S1052" s="227"/>
      <c r="T1052" s="228"/>
      <c r="AT1052" s="229" t="s">
        <v>160</v>
      </c>
      <c r="AU1052" s="229" t="s">
        <v>81</v>
      </c>
      <c r="AV1052" s="12" t="s">
        <v>79</v>
      </c>
      <c r="AW1052" s="12" t="s">
        <v>35</v>
      </c>
      <c r="AX1052" s="12" t="s">
        <v>72</v>
      </c>
      <c r="AY1052" s="229" t="s">
        <v>146</v>
      </c>
    </row>
    <row r="1053" spans="2:65" s="13" customFormat="1" ht="13.5">
      <c r="B1053" s="230"/>
      <c r="C1053" s="231"/>
      <c r="D1053" s="220" t="s">
        <v>160</v>
      </c>
      <c r="E1053" s="232" t="s">
        <v>21</v>
      </c>
      <c r="F1053" s="233" t="s">
        <v>1661</v>
      </c>
      <c r="G1053" s="231"/>
      <c r="H1053" s="234">
        <v>156.51</v>
      </c>
      <c r="I1053" s="235"/>
      <c r="J1053" s="231"/>
      <c r="K1053" s="231"/>
      <c r="L1053" s="236"/>
      <c r="M1053" s="237"/>
      <c r="N1053" s="238"/>
      <c r="O1053" s="238"/>
      <c r="P1053" s="238"/>
      <c r="Q1053" s="238"/>
      <c r="R1053" s="238"/>
      <c r="S1053" s="238"/>
      <c r="T1053" s="239"/>
      <c r="AT1053" s="240" t="s">
        <v>160</v>
      </c>
      <c r="AU1053" s="240" t="s">
        <v>81</v>
      </c>
      <c r="AV1053" s="13" t="s">
        <v>81</v>
      </c>
      <c r="AW1053" s="13" t="s">
        <v>35</v>
      </c>
      <c r="AX1053" s="13" t="s">
        <v>72</v>
      </c>
      <c r="AY1053" s="240" t="s">
        <v>146</v>
      </c>
    </row>
    <row r="1054" spans="2:65" s="14" customFormat="1" ht="13.5">
      <c r="B1054" s="241"/>
      <c r="C1054" s="242"/>
      <c r="D1054" s="215" t="s">
        <v>160</v>
      </c>
      <c r="E1054" s="243" t="s">
        <v>21</v>
      </c>
      <c r="F1054" s="244" t="s">
        <v>171</v>
      </c>
      <c r="G1054" s="242"/>
      <c r="H1054" s="245">
        <v>156.51</v>
      </c>
      <c r="I1054" s="246"/>
      <c r="J1054" s="242"/>
      <c r="K1054" s="242"/>
      <c r="L1054" s="247"/>
      <c r="M1054" s="248"/>
      <c r="N1054" s="249"/>
      <c r="O1054" s="249"/>
      <c r="P1054" s="249"/>
      <c r="Q1054" s="249"/>
      <c r="R1054" s="249"/>
      <c r="S1054" s="249"/>
      <c r="T1054" s="250"/>
      <c r="AT1054" s="251" t="s">
        <v>160</v>
      </c>
      <c r="AU1054" s="251" t="s">
        <v>81</v>
      </c>
      <c r="AV1054" s="14" t="s">
        <v>153</v>
      </c>
      <c r="AW1054" s="14" t="s">
        <v>35</v>
      </c>
      <c r="AX1054" s="14" t="s">
        <v>79</v>
      </c>
      <c r="AY1054" s="251" t="s">
        <v>146</v>
      </c>
    </row>
    <row r="1055" spans="2:65" s="1" customFormat="1" ht="31.5" customHeight="1">
      <c r="B1055" s="42"/>
      <c r="C1055" s="203" t="s">
        <v>1662</v>
      </c>
      <c r="D1055" s="203" t="s">
        <v>149</v>
      </c>
      <c r="E1055" s="204" t="s">
        <v>1663</v>
      </c>
      <c r="F1055" s="205" t="s">
        <v>1664</v>
      </c>
      <c r="G1055" s="206" t="s">
        <v>307</v>
      </c>
      <c r="H1055" s="207">
        <v>163.16999999999999</v>
      </c>
      <c r="I1055" s="208"/>
      <c r="J1055" s="209">
        <f>ROUND(I1055*H1055,2)</f>
        <v>0</v>
      </c>
      <c r="K1055" s="205" t="s">
        <v>21</v>
      </c>
      <c r="L1055" s="62"/>
      <c r="M1055" s="210" t="s">
        <v>21</v>
      </c>
      <c r="N1055" s="211" t="s">
        <v>43</v>
      </c>
      <c r="O1055" s="43"/>
      <c r="P1055" s="212">
        <f>O1055*H1055</f>
        <v>0</v>
      </c>
      <c r="Q1055" s="212">
        <v>0</v>
      </c>
      <c r="R1055" s="212">
        <f>Q1055*H1055</f>
        <v>0</v>
      </c>
      <c r="S1055" s="212">
        <v>0</v>
      </c>
      <c r="T1055" s="213">
        <f>S1055*H1055</f>
        <v>0</v>
      </c>
      <c r="AR1055" s="25" t="s">
        <v>226</v>
      </c>
      <c r="AT1055" s="25" t="s">
        <v>149</v>
      </c>
      <c r="AU1055" s="25" t="s">
        <v>81</v>
      </c>
      <c r="AY1055" s="25" t="s">
        <v>146</v>
      </c>
      <c r="BE1055" s="214">
        <f>IF(N1055="základní",J1055,0)</f>
        <v>0</v>
      </c>
      <c r="BF1055" s="214">
        <f>IF(N1055="snížená",J1055,0)</f>
        <v>0</v>
      </c>
      <c r="BG1055" s="214">
        <f>IF(N1055="zákl. přenesená",J1055,0)</f>
        <v>0</v>
      </c>
      <c r="BH1055" s="214">
        <f>IF(N1055="sníž. přenesená",J1055,0)</f>
        <v>0</v>
      </c>
      <c r="BI1055" s="214">
        <f>IF(N1055="nulová",J1055,0)</f>
        <v>0</v>
      </c>
      <c r="BJ1055" s="25" t="s">
        <v>79</v>
      </c>
      <c r="BK1055" s="214">
        <f>ROUND(I1055*H1055,2)</f>
        <v>0</v>
      </c>
      <c r="BL1055" s="25" t="s">
        <v>226</v>
      </c>
      <c r="BM1055" s="25" t="s">
        <v>1665</v>
      </c>
    </row>
    <row r="1056" spans="2:65" s="1" customFormat="1" ht="40.5">
      <c r="B1056" s="42"/>
      <c r="C1056" s="64"/>
      <c r="D1056" s="220" t="s">
        <v>155</v>
      </c>
      <c r="E1056" s="64"/>
      <c r="F1056" s="252" t="s">
        <v>1666</v>
      </c>
      <c r="G1056" s="64"/>
      <c r="H1056" s="64"/>
      <c r="I1056" s="173"/>
      <c r="J1056" s="64"/>
      <c r="K1056" s="64"/>
      <c r="L1056" s="62"/>
      <c r="M1056" s="217"/>
      <c r="N1056" s="43"/>
      <c r="O1056" s="43"/>
      <c r="P1056" s="43"/>
      <c r="Q1056" s="43"/>
      <c r="R1056" s="43"/>
      <c r="S1056" s="43"/>
      <c r="T1056" s="79"/>
      <c r="AT1056" s="25" t="s">
        <v>155</v>
      </c>
      <c r="AU1056" s="25" t="s">
        <v>81</v>
      </c>
    </row>
    <row r="1057" spans="2:65" s="12" customFormat="1" ht="13.5">
      <c r="B1057" s="218"/>
      <c r="C1057" s="219"/>
      <c r="D1057" s="220" t="s">
        <v>160</v>
      </c>
      <c r="E1057" s="221" t="s">
        <v>21</v>
      </c>
      <c r="F1057" s="222" t="s">
        <v>302</v>
      </c>
      <c r="G1057" s="219"/>
      <c r="H1057" s="223" t="s">
        <v>21</v>
      </c>
      <c r="I1057" s="224"/>
      <c r="J1057" s="219"/>
      <c r="K1057" s="219"/>
      <c r="L1057" s="225"/>
      <c r="M1057" s="226"/>
      <c r="N1057" s="227"/>
      <c r="O1057" s="227"/>
      <c r="P1057" s="227"/>
      <c r="Q1057" s="227"/>
      <c r="R1057" s="227"/>
      <c r="S1057" s="227"/>
      <c r="T1057" s="228"/>
      <c r="AT1057" s="229" t="s">
        <v>160</v>
      </c>
      <c r="AU1057" s="229" t="s">
        <v>81</v>
      </c>
      <c r="AV1057" s="12" t="s">
        <v>79</v>
      </c>
      <c r="AW1057" s="12" t="s">
        <v>35</v>
      </c>
      <c r="AX1057" s="12" t="s">
        <v>72</v>
      </c>
      <c r="AY1057" s="229" t="s">
        <v>146</v>
      </c>
    </row>
    <row r="1058" spans="2:65" s="12" customFormat="1" ht="13.5">
      <c r="B1058" s="218"/>
      <c r="C1058" s="219"/>
      <c r="D1058" s="220" t="s">
        <v>160</v>
      </c>
      <c r="E1058" s="221" t="s">
        <v>21</v>
      </c>
      <c r="F1058" s="222" t="s">
        <v>644</v>
      </c>
      <c r="G1058" s="219"/>
      <c r="H1058" s="223" t="s">
        <v>21</v>
      </c>
      <c r="I1058" s="224"/>
      <c r="J1058" s="219"/>
      <c r="K1058" s="219"/>
      <c r="L1058" s="225"/>
      <c r="M1058" s="226"/>
      <c r="N1058" s="227"/>
      <c r="O1058" s="227"/>
      <c r="P1058" s="227"/>
      <c r="Q1058" s="227"/>
      <c r="R1058" s="227"/>
      <c r="S1058" s="227"/>
      <c r="T1058" s="228"/>
      <c r="AT1058" s="229" t="s">
        <v>160</v>
      </c>
      <c r="AU1058" s="229" t="s">
        <v>81</v>
      </c>
      <c r="AV1058" s="12" t="s">
        <v>79</v>
      </c>
      <c r="AW1058" s="12" t="s">
        <v>35</v>
      </c>
      <c r="AX1058" s="12" t="s">
        <v>72</v>
      </c>
      <c r="AY1058" s="229" t="s">
        <v>146</v>
      </c>
    </row>
    <row r="1059" spans="2:65" s="13" customFormat="1" ht="13.5">
      <c r="B1059" s="230"/>
      <c r="C1059" s="231"/>
      <c r="D1059" s="220" t="s">
        <v>160</v>
      </c>
      <c r="E1059" s="232" t="s">
        <v>21</v>
      </c>
      <c r="F1059" s="233" t="s">
        <v>1259</v>
      </c>
      <c r="G1059" s="231"/>
      <c r="H1059" s="234">
        <v>6.66</v>
      </c>
      <c r="I1059" s="235"/>
      <c r="J1059" s="231"/>
      <c r="K1059" s="231"/>
      <c r="L1059" s="236"/>
      <c r="M1059" s="237"/>
      <c r="N1059" s="238"/>
      <c r="O1059" s="238"/>
      <c r="P1059" s="238"/>
      <c r="Q1059" s="238"/>
      <c r="R1059" s="238"/>
      <c r="S1059" s="238"/>
      <c r="T1059" s="239"/>
      <c r="AT1059" s="240" t="s">
        <v>160</v>
      </c>
      <c r="AU1059" s="240" t="s">
        <v>81</v>
      </c>
      <c r="AV1059" s="13" t="s">
        <v>81</v>
      </c>
      <c r="AW1059" s="13" t="s">
        <v>35</v>
      </c>
      <c r="AX1059" s="13" t="s">
        <v>72</v>
      </c>
      <c r="AY1059" s="240" t="s">
        <v>146</v>
      </c>
    </row>
    <row r="1060" spans="2:65" s="13" customFormat="1" ht="13.5">
      <c r="B1060" s="230"/>
      <c r="C1060" s="231"/>
      <c r="D1060" s="220" t="s">
        <v>160</v>
      </c>
      <c r="E1060" s="232" t="s">
        <v>21</v>
      </c>
      <c r="F1060" s="233" t="s">
        <v>1359</v>
      </c>
      <c r="G1060" s="231"/>
      <c r="H1060" s="234">
        <v>156.51</v>
      </c>
      <c r="I1060" s="235"/>
      <c r="J1060" s="231"/>
      <c r="K1060" s="231"/>
      <c r="L1060" s="236"/>
      <c r="M1060" s="237"/>
      <c r="N1060" s="238"/>
      <c r="O1060" s="238"/>
      <c r="P1060" s="238"/>
      <c r="Q1060" s="238"/>
      <c r="R1060" s="238"/>
      <c r="S1060" s="238"/>
      <c r="T1060" s="239"/>
      <c r="AT1060" s="240" t="s">
        <v>160</v>
      </c>
      <c r="AU1060" s="240" t="s">
        <v>81</v>
      </c>
      <c r="AV1060" s="13" t="s">
        <v>81</v>
      </c>
      <c r="AW1060" s="13" t="s">
        <v>35</v>
      </c>
      <c r="AX1060" s="13" t="s">
        <v>72</v>
      </c>
      <c r="AY1060" s="240" t="s">
        <v>146</v>
      </c>
    </row>
    <row r="1061" spans="2:65" s="14" customFormat="1" ht="13.5">
      <c r="B1061" s="241"/>
      <c r="C1061" s="242"/>
      <c r="D1061" s="215" t="s">
        <v>160</v>
      </c>
      <c r="E1061" s="243" t="s">
        <v>21</v>
      </c>
      <c r="F1061" s="244" t="s">
        <v>171</v>
      </c>
      <c r="G1061" s="242"/>
      <c r="H1061" s="245">
        <v>163.16999999999999</v>
      </c>
      <c r="I1061" s="246"/>
      <c r="J1061" s="242"/>
      <c r="K1061" s="242"/>
      <c r="L1061" s="247"/>
      <c r="M1061" s="248"/>
      <c r="N1061" s="249"/>
      <c r="O1061" s="249"/>
      <c r="P1061" s="249"/>
      <c r="Q1061" s="249"/>
      <c r="R1061" s="249"/>
      <c r="S1061" s="249"/>
      <c r="T1061" s="250"/>
      <c r="AT1061" s="251" t="s">
        <v>160</v>
      </c>
      <c r="AU1061" s="251" t="s">
        <v>81</v>
      </c>
      <c r="AV1061" s="14" t="s">
        <v>153</v>
      </c>
      <c r="AW1061" s="14" t="s">
        <v>35</v>
      </c>
      <c r="AX1061" s="14" t="s">
        <v>79</v>
      </c>
      <c r="AY1061" s="251" t="s">
        <v>146</v>
      </c>
    </row>
    <row r="1062" spans="2:65" s="1" customFormat="1" ht="22.5" customHeight="1">
      <c r="B1062" s="42"/>
      <c r="C1062" s="203" t="s">
        <v>1667</v>
      </c>
      <c r="D1062" s="203" t="s">
        <v>149</v>
      </c>
      <c r="E1062" s="204" t="s">
        <v>1668</v>
      </c>
      <c r="F1062" s="205" t="s">
        <v>1669</v>
      </c>
      <c r="G1062" s="206" t="s">
        <v>1148</v>
      </c>
      <c r="H1062" s="283"/>
      <c r="I1062" s="208"/>
      <c r="J1062" s="209">
        <f>ROUND(I1062*H1062,2)</f>
        <v>0</v>
      </c>
      <c r="K1062" s="205" t="s">
        <v>308</v>
      </c>
      <c r="L1062" s="62"/>
      <c r="M1062" s="210" t="s">
        <v>21</v>
      </c>
      <c r="N1062" s="211" t="s">
        <v>43</v>
      </c>
      <c r="O1062" s="43"/>
      <c r="P1062" s="212">
        <f>O1062*H1062</f>
        <v>0</v>
      </c>
      <c r="Q1062" s="212">
        <v>0</v>
      </c>
      <c r="R1062" s="212">
        <f>Q1062*H1062</f>
        <v>0</v>
      </c>
      <c r="S1062" s="212">
        <v>0</v>
      </c>
      <c r="T1062" s="213">
        <f>S1062*H1062</f>
        <v>0</v>
      </c>
      <c r="AR1062" s="25" t="s">
        <v>226</v>
      </c>
      <c r="AT1062" s="25" t="s">
        <v>149</v>
      </c>
      <c r="AU1062" s="25" t="s">
        <v>81</v>
      </c>
      <c r="AY1062" s="25" t="s">
        <v>146</v>
      </c>
      <c r="BE1062" s="214">
        <f>IF(N1062="základní",J1062,0)</f>
        <v>0</v>
      </c>
      <c r="BF1062" s="214">
        <f>IF(N1062="snížená",J1062,0)</f>
        <v>0</v>
      </c>
      <c r="BG1062" s="214">
        <f>IF(N1062="zákl. přenesená",J1062,0)</f>
        <v>0</v>
      </c>
      <c r="BH1062" s="214">
        <f>IF(N1062="sníž. přenesená",J1062,0)</f>
        <v>0</v>
      </c>
      <c r="BI1062" s="214">
        <f>IF(N1062="nulová",J1062,0)</f>
        <v>0</v>
      </c>
      <c r="BJ1062" s="25" t="s">
        <v>79</v>
      </c>
      <c r="BK1062" s="214">
        <f>ROUND(I1062*H1062,2)</f>
        <v>0</v>
      </c>
      <c r="BL1062" s="25" t="s">
        <v>226</v>
      </c>
      <c r="BM1062" s="25" t="s">
        <v>1670</v>
      </c>
    </row>
    <row r="1063" spans="2:65" s="11" customFormat="1" ht="29.85" customHeight="1">
      <c r="B1063" s="186"/>
      <c r="C1063" s="187"/>
      <c r="D1063" s="200" t="s">
        <v>71</v>
      </c>
      <c r="E1063" s="201" t="s">
        <v>1671</v>
      </c>
      <c r="F1063" s="201" t="s">
        <v>1672</v>
      </c>
      <c r="G1063" s="187"/>
      <c r="H1063" s="187"/>
      <c r="I1063" s="190"/>
      <c r="J1063" s="202">
        <f>BK1063</f>
        <v>0</v>
      </c>
      <c r="K1063" s="187"/>
      <c r="L1063" s="192"/>
      <c r="M1063" s="193"/>
      <c r="N1063" s="194"/>
      <c r="O1063" s="194"/>
      <c r="P1063" s="195">
        <f>SUM(P1064:P1290)</f>
        <v>0</v>
      </c>
      <c r="Q1063" s="194"/>
      <c r="R1063" s="195">
        <f>SUM(R1064:R1290)</f>
        <v>0</v>
      </c>
      <c r="S1063" s="194"/>
      <c r="T1063" s="196">
        <f>SUM(T1064:T1290)</f>
        <v>0.57600000000000007</v>
      </c>
      <c r="AR1063" s="197" t="s">
        <v>81</v>
      </c>
      <c r="AT1063" s="198" t="s">
        <v>71</v>
      </c>
      <c r="AU1063" s="198" t="s">
        <v>79</v>
      </c>
      <c r="AY1063" s="197" t="s">
        <v>146</v>
      </c>
      <c r="BK1063" s="199">
        <f>SUM(BK1064:BK1290)</f>
        <v>0</v>
      </c>
    </row>
    <row r="1064" spans="2:65" s="1" customFormat="1" ht="31.5" customHeight="1">
      <c r="B1064" s="42"/>
      <c r="C1064" s="203" t="s">
        <v>1673</v>
      </c>
      <c r="D1064" s="203" t="s">
        <v>149</v>
      </c>
      <c r="E1064" s="204" t="s">
        <v>1674</v>
      </c>
      <c r="F1064" s="205" t="s">
        <v>1675</v>
      </c>
      <c r="G1064" s="206" t="s">
        <v>1655</v>
      </c>
      <c r="H1064" s="207">
        <v>3</v>
      </c>
      <c r="I1064" s="208"/>
      <c r="J1064" s="209">
        <f>ROUND(I1064*H1064,2)</f>
        <v>0</v>
      </c>
      <c r="K1064" s="205" t="s">
        <v>21</v>
      </c>
      <c r="L1064" s="62"/>
      <c r="M1064" s="210" t="s">
        <v>21</v>
      </c>
      <c r="N1064" s="211" t="s">
        <v>43</v>
      </c>
      <c r="O1064" s="43"/>
      <c r="P1064" s="212">
        <f>O1064*H1064</f>
        <v>0</v>
      </c>
      <c r="Q1064" s="212">
        <v>0</v>
      </c>
      <c r="R1064" s="212">
        <f>Q1064*H1064</f>
        <v>0</v>
      </c>
      <c r="S1064" s="212">
        <v>0</v>
      </c>
      <c r="T1064" s="213">
        <f>S1064*H1064</f>
        <v>0</v>
      </c>
      <c r="AR1064" s="25" t="s">
        <v>153</v>
      </c>
      <c r="AT1064" s="25" t="s">
        <v>149</v>
      </c>
      <c r="AU1064" s="25" t="s">
        <v>81</v>
      </c>
      <c r="AY1064" s="25" t="s">
        <v>146</v>
      </c>
      <c r="BE1064" s="214">
        <f>IF(N1064="základní",J1064,0)</f>
        <v>0</v>
      </c>
      <c r="BF1064" s="214">
        <f>IF(N1064="snížená",J1064,0)</f>
        <v>0</v>
      </c>
      <c r="BG1064" s="214">
        <f>IF(N1064="zákl. přenesená",J1064,0)</f>
        <v>0</v>
      </c>
      <c r="BH1064" s="214">
        <f>IF(N1064="sníž. přenesená",J1064,0)</f>
        <v>0</v>
      </c>
      <c r="BI1064" s="214">
        <f>IF(N1064="nulová",J1064,0)</f>
        <v>0</v>
      </c>
      <c r="BJ1064" s="25" t="s">
        <v>79</v>
      </c>
      <c r="BK1064" s="214">
        <f>ROUND(I1064*H1064,2)</f>
        <v>0</v>
      </c>
      <c r="BL1064" s="25" t="s">
        <v>153</v>
      </c>
      <c r="BM1064" s="25" t="s">
        <v>1676</v>
      </c>
    </row>
    <row r="1065" spans="2:65" s="12" customFormat="1" ht="27">
      <c r="B1065" s="218"/>
      <c r="C1065" s="219"/>
      <c r="D1065" s="220" t="s">
        <v>160</v>
      </c>
      <c r="E1065" s="221" t="s">
        <v>21</v>
      </c>
      <c r="F1065" s="222" t="s">
        <v>1630</v>
      </c>
      <c r="G1065" s="219"/>
      <c r="H1065" s="223" t="s">
        <v>21</v>
      </c>
      <c r="I1065" s="224"/>
      <c r="J1065" s="219"/>
      <c r="K1065" s="219"/>
      <c r="L1065" s="225"/>
      <c r="M1065" s="226"/>
      <c r="N1065" s="227"/>
      <c r="O1065" s="227"/>
      <c r="P1065" s="227"/>
      <c r="Q1065" s="227"/>
      <c r="R1065" s="227"/>
      <c r="S1065" s="227"/>
      <c r="T1065" s="228"/>
      <c r="AT1065" s="229" t="s">
        <v>160</v>
      </c>
      <c r="AU1065" s="229" t="s">
        <v>81</v>
      </c>
      <c r="AV1065" s="12" t="s">
        <v>79</v>
      </c>
      <c r="AW1065" s="12" t="s">
        <v>35</v>
      </c>
      <c r="AX1065" s="12" t="s">
        <v>72</v>
      </c>
      <c r="AY1065" s="229" t="s">
        <v>146</v>
      </c>
    </row>
    <row r="1066" spans="2:65" s="12" customFormat="1" ht="27">
      <c r="B1066" s="218"/>
      <c r="C1066" s="219"/>
      <c r="D1066" s="220" t="s">
        <v>160</v>
      </c>
      <c r="E1066" s="221" t="s">
        <v>21</v>
      </c>
      <c r="F1066" s="222" t="s">
        <v>1631</v>
      </c>
      <c r="G1066" s="219"/>
      <c r="H1066" s="223" t="s">
        <v>21</v>
      </c>
      <c r="I1066" s="224"/>
      <c r="J1066" s="219"/>
      <c r="K1066" s="219"/>
      <c r="L1066" s="225"/>
      <c r="M1066" s="226"/>
      <c r="N1066" s="227"/>
      <c r="O1066" s="227"/>
      <c r="P1066" s="227"/>
      <c r="Q1066" s="227"/>
      <c r="R1066" s="227"/>
      <c r="S1066" s="227"/>
      <c r="T1066" s="228"/>
      <c r="AT1066" s="229" t="s">
        <v>160</v>
      </c>
      <c r="AU1066" s="229" t="s">
        <v>81</v>
      </c>
      <c r="AV1066" s="12" t="s">
        <v>79</v>
      </c>
      <c r="AW1066" s="12" t="s">
        <v>35</v>
      </c>
      <c r="AX1066" s="12" t="s">
        <v>72</v>
      </c>
      <c r="AY1066" s="229" t="s">
        <v>146</v>
      </c>
    </row>
    <row r="1067" spans="2:65" s="12" customFormat="1" ht="13.5">
      <c r="B1067" s="218"/>
      <c r="C1067" s="219"/>
      <c r="D1067" s="220" t="s">
        <v>160</v>
      </c>
      <c r="E1067" s="221" t="s">
        <v>21</v>
      </c>
      <c r="F1067" s="222" t="s">
        <v>1677</v>
      </c>
      <c r="G1067" s="219"/>
      <c r="H1067" s="223" t="s">
        <v>21</v>
      </c>
      <c r="I1067" s="224"/>
      <c r="J1067" s="219"/>
      <c r="K1067" s="219"/>
      <c r="L1067" s="225"/>
      <c r="M1067" s="226"/>
      <c r="N1067" s="227"/>
      <c r="O1067" s="227"/>
      <c r="P1067" s="227"/>
      <c r="Q1067" s="227"/>
      <c r="R1067" s="227"/>
      <c r="S1067" s="227"/>
      <c r="T1067" s="228"/>
      <c r="AT1067" s="229" t="s">
        <v>160</v>
      </c>
      <c r="AU1067" s="229" t="s">
        <v>81</v>
      </c>
      <c r="AV1067" s="12" t="s">
        <v>79</v>
      </c>
      <c r="AW1067" s="12" t="s">
        <v>35</v>
      </c>
      <c r="AX1067" s="12" t="s">
        <v>72</v>
      </c>
      <c r="AY1067" s="229" t="s">
        <v>146</v>
      </c>
    </row>
    <row r="1068" spans="2:65" s="13" customFormat="1" ht="13.5">
      <c r="B1068" s="230"/>
      <c r="C1068" s="231"/>
      <c r="D1068" s="220" t="s">
        <v>160</v>
      </c>
      <c r="E1068" s="232" t="s">
        <v>21</v>
      </c>
      <c r="F1068" s="233" t="s">
        <v>172</v>
      </c>
      <c r="G1068" s="231"/>
      <c r="H1068" s="234">
        <v>3</v>
      </c>
      <c r="I1068" s="235"/>
      <c r="J1068" s="231"/>
      <c r="K1068" s="231"/>
      <c r="L1068" s="236"/>
      <c r="M1068" s="237"/>
      <c r="N1068" s="238"/>
      <c r="O1068" s="238"/>
      <c r="P1068" s="238"/>
      <c r="Q1068" s="238"/>
      <c r="R1068" s="238"/>
      <c r="S1068" s="238"/>
      <c r="T1068" s="239"/>
      <c r="AT1068" s="240" t="s">
        <v>160</v>
      </c>
      <c r="AU1068" s="240" t="s">
        <v>81</v>
      </c>
      <c r="AV1068" s="13" t="s">
        <v>81</v>
      </c>
      <c r="AW1068" s="13" t="s">
        <v>35</v>
      </c>
      <c r="AX1068" s="13" t="s">
        <v>72</v>
      </c>
      <c r="AY1068" s="240" t="s">
        <v>146</v>
      </c>
    </row>
    <row r="1069" spans="2:65" s="14" customFormat="1" ht="13.5">
      <c r="B1069" s="241"/>
      <c r="C1069" s="242"/>
      <c r="D1069" s="215" t="s">
        <v>160</v>
      </c>
      <c r="E1069" s="243" t="s">
        <v>21</v>
      </c>
      <c r="F1069" s="244" t="s">
        <v>171</v>
      </c>
      <c r="G1069" s="242"/>
      <c r="H1069" s="245">
        <v>3</v>
      </c>
      <c r="I1069" s="246"/>
      <c r="J1069" s="242"/>
      <c r="K1069" s="242"/>
      <c r="L1069" s="247"/>
      <c r="M1069" s="248"/>
      <c r="N1069" s="249"/>
      <c r="O1069" s="249"/>
      <c r="P1069" s="249"/>
      <c r="Q1069" s="249"/>
      <c r="R1069" s="249"/>
      <c r="S1069" s="249"/>
      <c r="T1069" s="250"/>
      <c r="AT1069" s="251" t="s">
        <v>160</v>
      </c>
      <c r="AU1069" s="251" t="s">
        <v>81</v>
      </c>
      <c r="AV1069" s="14" t="s">
        <v>153</v>
      </c>
      <c r="AW1069" s="14" t="s">
        <v>35</v>
      </c>
      <c r="AX1069" s="14" t="s">
        <v>79</v>
      </c>
      <c r="AY1069" s="251" t="s">
        <v>146</v>
      </c>
    </row>
    <row r="1070" spans="2:65" s="1" customFormat="1" ht="31.5" customHeight="1">
      <c r="B1070" s="42"/>
      <c r="C1070" s="203" t="s">
        <v>1678</v>
      </c>
      <c r="D1070" s="203" t="s">
        <v>149</v>
      </c>
      <c r="E1070" s="204" t="s">
        <v>1679</v>
      </c>
      <c r="F1070" s="205" t="s">
        <v>1675</v>
      </c>
      <c r="G1070" s="206" t="s">
        <v>1655</v>
      </c>
      <c r="H1070" s="207">
        <v>5</v>
      </c>
      <c r="I1070" s="208"/>
      <c r="J1070" s="209">
        <f>ROUND(I1070*H1070,2)</f>
        <v>0</v>
      </c>
      <c r="K1070" s="205" t="s">
        <v>21</v>
      </c>
      <c r="L1070" s="62"/>
      <c r="M1070" s="210" t="s">
        <v>21</v>
      </c>
      <c r="N1070" s="211" t="s">
        <v>43</v>
      </c>
      <c r="O1070" s="43"/>
      <c r="P1070" s="212">
        <f>O1070*H1070</f>
        <v>0</v>
      </c>
      <c r="Q1070" s="212">
        <v>0</v>
      </c>
      <c r="R1070" s="212">
        <f>Q1070*H1070</f>
        <v>0</v>
      </c>
      <c r="S1070" s="212">
        <v>0</v>
      </c>
      <c r="T1070" s="213">
        <f>S1070*H1070</f>
        <v>0</v>
      </c>
      <c r="AR1070" s="25" t="s">
        <v>153</v>
      </c>
      <c r="AT1070" s="25" t="s">
        <v>149</v>
      </c>
      <c r="AU1070" s="25" t="s">
        <v>81</v>
      </c>
      <c r="AY1070" s="25" t="s">
        <v>146</v>
      </c>
      <c r="BE1070" s="214">
        <f>IF(N1070="základní",J1070,0)</f>
        <v>0</v>
      </c>
      <c r="BF1070" s="214">
        <f>IF(N1070="snížená",J1070,0)</f>
        <v>0</v>
      </c>
      <c r="BG1070" s="214">
        <f>IF(N1070="zákl. přenesená",J1070,0)</f>
        <v>0</v>
      </c>
      <c r="BH1070" s="214">
        <f>IF(N1070="sníž. přenesená",J1070,0)</f>
        <v>0</v>
      </c>
      <c r="BI1070" s="214">
        <f>IF(N1070="nulová",J1070,0)</f>
        <v>0</v>
      </c>
      <c r="BJ1070" s="25" t="s">
        <v>79</v>
      </c>
      <c r="BK1070" s="214">
        <f>ROUND(I1070*H1070,2)</f>
        <v>0</v>
      </c>
      <c r="BL1070" s="25" t="s">
        <v>153</v>
      </c>
      <c r="BM1070" s="25" t="s">
        <v>1680</v>
      </c>
    </row>
    <row r="1071" spans="2:65" s="12" customFormat="1" ht="27">
      <c r="B1071" s="218"/>
      <c r="C1071" s="219"/>
      <c r="D1071" s="220" t="s">
        <v>160</v>
      </c>
      <c r="E1071" s="221" t="s">
        <v>21</v>
      </c>
      <c r="F1071" s="222" t="s">
        <v>1630</v>
      </c>
      <c r="G1071" s="219"/>
      <c r="H1071" s="223" t="s">
        <v>21</v>
      </c>
      <c r="I1071" s="224"/>
      <c r="J1071" s="219"/>
      <c r="K1071" s="219"/>
      <c r="L1071" s="225"/>
      <c r="M1071" s="226"/>
      <c r="N1071" s="227"/>
      <c r="O1071" s="227"/>
      <c r="P1071" s="227"/>
      <c r="Q1071" s="227"/>
      <c r="R1071" s="227"/>
      <c r="S1071" s="227"/>
      <c r="T1071" s="228"/>
      <c r="AT1071" s="229" t="s">
        <v>160</v>
      </c>
      <c r="AU1071" s="229" t="s">
        <v>81</v>
      </c>
      <c r="AV1071" s="12" t="s">
        <v>79</v>
      </c>
      <c r="AW1071" s="12" t="s">
        <v>35</v>
      </c>
      <c r="AX1071" s="12" t="s">
        <v>72</v>
      </c>
      <c r="AY1071" s="229" t="s">
        <v>146</v>
      </c>
    </row>
    <row r="1072" spans="2:65" s="12" customFormat="1" ht="27">
      <c r="B1072" s="218"/>
      <c r="C1072" s="219"/>
      <c r="D1072" s="220" t="s">
        <v>160</v>
      </c>
      <c r="E1072" s="221" t="s">
        <v>21</v>
      </c>
      <c r="F1072" s="222" t="s">
        <v>1631</v>
      </c>
      <c r="G1072" s="219"/>
      <c r="H1072" s="223" t="s">
        <v>21</v>
      </c>
      <c r="I1072" s="224"/>
      <c r="J1072" s="219"/>
      <c r="K1072" s="219"/>
      <c r="L1072" s="225"/>
      <c r="M1072" s="226"/>
      <c r="N1072" s="227"/>
      <c r="O1072" s="227"/>
      <c r="P1072" s="227"/>
      <c r="Q1072" s="227"/>
      <c r="R1072" s="227"/>
      <c r="S1072" s="227"/>
      <c r="T1072" s="228"/>
      <c r="AT1072" s="229" t="s">
        <v>160</v>
      </c>
      <c r="AU1072" s="229" t="s">
        <v>81</v>
      </c>
      <c r="AV1072" s="12" t="s">
        <v>79</v>
      </c>
      <c r="AW1072" s="12" t="s">
        <v>35</v>
      </c>
      <c r="AX1072" s="12" t="s">
        <v>72</v>
      </c>
      <c r="AY1072" s="229" t="s">
        <v>146</v>
      </c>
    </row>
    <row r="1073" spans="2:65" s="12" customFormat="1" ht="13.5">
      <c r="B1073" s="218"/>
      <c r="C1073" s="219"/>
      <c r="D1073" s="220" t="s">
        <v>160</v>
      </c>
      <c r="E1073" s="221" t="s">
        <v>21</v>
      </c>
      <c r="F1073" s="222" t="s">
        <v>1677</v>
      </c>
      <c r="G1073" s="219"/>
      <c r="H1073" s="223" t="s">
        <v>21</v>
      </c>
      <c r="I1073" s="224"/>
      <c r="J1073" s="219"/>
      <c r="K1073" s="219"/>
      <c r="L1073" s="225"/>
      <c r="M1073" s="226"/>
      <c r="N1073" s="227"/>
      <c r="O1073" s="227"/>
      <c r="P1073" s="227"/>
      <c r="Q1073" s="227"/>
      <c r="R1073" s="227"/>
      <c r="S1073" s="227"/>
      <c r="T1073" s="228"/>
      <c r="AT1073" s="229" t="s">
        <v>160</v>
      </c>
      <c r="AU1073" s="229" t="s">
        <v>81</v>
      </c>
      <c r="AV1073" s="12" t="s">
        <v>79</v>
      </c>
      <c r="AW1073" s="12" t="s">
        <v>35</v>
      </c>
      <c r="AX1073" s="12" t="s">
        <v>72</v>
      </c>
      <c r="AY1073" s="229" t="s">
        <v>146</v>
      </c>
    </row>
    <row r="1074" spans="2:65" s="13" customFormat="1" ht="13.5">
      <c r="B1074" s="230"/>
      <c r="C1074" s="231"/>
      <c r="D1074" s="220" t="s">
        <v>160</v>
      </c>
      <c r="E1074" s="232" t="s">
        <v>21</v>
      </c>
      <c r="F1074" s="233" t="s">
        <v>145</v>
      </c>
      <c r="G1074" s="231"/>
      <c r="H1074" s="234">
        <v>5</v>
      </c>
      <c r="I1074" s="235"/>
      <c r="J1074" s="231"/>
      <c r="K1074" s="231"/>
      <c r="L1074" s="236"/>
      <c r="M1074" s="237"/>
      <c r="N1074" s="238"/>
      <c r="O1074" s="238"/>
      <c r="P1074" s="238"/>
      <c r="Q1074" s="238"/>
      <c r="R1074" s="238"/>
      <c r="S1074" s="238"/>
      <c r="T1074" s="239"/>
      <c r="AT1074" s="240" t="s">
        <v>160</v>
      </c>
      <c r="AU1074" s="240" t="s">
        <v>81</v>
      </c>
      <c r="AV1074" s="13" t="s">
        <v>81</v>
      </c>
      <c r="AW1074" s="13" t="s">
        <v>35</v>
      </c>
      <c r="AX1074" s="13" t="s">
        <v>72</v>
      </c>
      <c r="AY1074" s="240" t="s">
        <v>146</v>
      </c>
    </row>
    <row r="1075" spans="2:65" s="14" customFormat="1" ht="13.5">
      <c r="B1075" s="241"/>
      <c r="C1075" s="242"/>
      <c r="D1075" s="215" t="s">
        <v>160</v>
      </c>
      <c r="E1075" s="243" t="s">
        <v>21</v>
      </c>
      <c r="F1075" s="244" t="s">
        <v>171</v>
      </c>
      <c r="G1075" s="242"/>
      <c r="H1075" s="245">
        <v>5</v>
      </c>
      <c r="I1075" s="246"/>
      <c r="J1075" s="242"/>
      <c r="K1075" s="242"/>
      <c r="L1075" s="247"/>
      <c r="M1075" s="248"/>
      <c r="N1075" s="249"/>
      <c r="O1075" s="249"/>
      <c r="P1075" s="249"/>
      <c r="Q1075" s="249"/>
      <c r="R1075" s="249"/>
      <c r="S1075" s="249"/>
      <c r="T1075" s="250"/>
      <c r="AT1075" s="251" t="s">
        <v>160</v>
      </c>
      <c r="AU1075" s="251" t="s">
        <v>81</v>
      </c>
      <c r="AV1075" s="14" t="s">
        <v>153</v>
      </c>
      <c r="AW1075" s="14" t="s">
        <v>35</v>
      </c>
      <c r="AX1075" s="14" t="s">
        <v>79</v>
      </c>
      <c r="AY1075" s="251" t="s">
        <v>146</v>
      </c>
    </row>
    <row r="1076" spans="2:65" s="1" customFormat="1" ht="31.5" customHeight="1">
      <c r="B1076" s="42"/>
      <c r="C1076" s="203" t="s">
        <v>1681</v>
      </c>
      <c r="D1076" s="203" t="s">
        <v>149</v>
      </c>
      <c r="E1076" s="204" t="s">
        <v>1682</v>
      </c>
      <c r="F1076" s="205" t="s">
        <v>1683</v>
      </c>
      <c r="G1076" s="206" t="s">
        <v>1655</v>
      </c>
      <c r="H1076" s="207">
        <v>1</v>
      </c>
      <c r="I1076" s="208"/>
      <c r="J1076" s="209">
        <f>ROUND(I1076*H1076,2)</f>
        <v>0</v>
      </c>
      <c r="K1076" s="205" t="s">
        <v>21</v>
      </c>
      <c r="L1076" s="62"/>
      <c r="M1076" s="210" t="s">
        <v>21</v>
      </c>
      <c r="N1076" s="211" t="s">
        <v>43</v>
      </c>
      <c r="O1076" s="43"/>
      <c r="P1076" s="212">
        <f>O1076*H1076</f>
        <v>0</v>
      </c>
      <c r="Q1076" s="212">
        <v>0</v>
      </c>
      <c r="R1076" s="212">
        <f>Q1076*H1076</f>
        <v>0</v>
      </c>
      <c r="S1076" s="212">
        <v>0</v>
      </c>
      <c r="T1076" s="213">
        <f>S1076*H1076</f>
        <v>0</v>
      </c>
      <c r="AR1076" s="25" t="s">
        <v>153</v>
      </c>
      <c r="AT1076" s="25" t="s">
        <v>149</v>
      </c>
      <c r="AU1076" s="25" t="s">
        <v>81</v>
      </c>
      <c r="AY1076" s="25" t="s">
        <v>146</v>
      </c>
      <c r="BE1076" s="214">
        <f>IF(N1076="základní",J1076,0)</f>
        <v>0</v>
      </c>
      <c r="BF1076" s="214">
        <f>IF(N1076="snížená",J1076,0)</f>
        <v>0</v>
      </c>
      <c r="BG1076" s="214">
        <f>IF(N1076="zákl. přenesená",J1076,0)</f>
        <v>0</v>
      </c>
      <c r="BH1076" s="214">
        <f>IF(N1076="sníž. přenesená",J1076,0)</f>
        <v>0</v>
      </c>
      <c r="BI1076" s="214">
        <f>IF(N1076="nulová",J1076,0)</f>
        <v>0</v>
      </c>
      <c r="BJ1076" s="25" t="s">
        <v>79</v>
      </c>
      <c r="BK1076" s="214">
        <f>ROUND(I1076*H1076,2)</f>
        <v>0</v>
      </c>
      <c r="BL1076" s="25" t="s">
        <v>153</v>
      </c>
      <c r="BM1076" s="25" t="s">
        <v>1684</v>
      </c>
    </row>
    <row r="1077" spans="2:65" s="12" customFormat="1" ht="27">
      <c r="B1077" s="218"/>
      <c r="C1077" s="219"/>
      <c r="D1077" s="220" t="s">
        <v>160</v>
      </c>
      <c r="E1077" s="221" t="s">
        <v>21</v>
      </c>
      <c r="F1077" s="222" t="s">
        <v>1630</v>
      </c>
      <c r="G1077" s="219"/>
      <c r="H1077" s="223" t="s">
        <v>21</v>
      </c>
      <c r="I1077" s="224"/>
      <c r="J1077" s="219"/>
      <c r="K1077" s="219"/>
      <c r="L1077" s="225"/>
      <c r="M1077" s="226"/>
      <c r="N1077" s="227"/>
      <c r="O1077" s="227"/>
      <c r="P1077" s="227"/>
      <c r="Q1077" s="227"/>
      <c r="R1077" s="227"/>
      <c r="S1077" s="227"/>
      <c r="T1077" s="228"/>
      <c r="AT1077" s="229" t="s">
        <v>160</v>
      </c>
      <c r="AU1077" s="229" t="s">
        <v>81</v>
      </c>
      <c r="AV1077" s="12" t="s">
        <v>79</v>
      </c>
      <c r="AW1077" s="12" t="s">
        <v>35</v>
      </c>
      <c r="AX1077" s="12" t="s">
        <v>72</v>
      </c>
      <c r="AY1077" s="229" t="s">
        <v>146</v>
      </c>
    </row>
    <row r="1078" spans="2:65" s="12" customFormat="1" ht="27">
      <c r="B1078" s="218"/>
      <c r="C1078" s="219"/>
      <c r="D1078" s="220" t="s">
        <v>160</v>
      </c>
      <c r="E1078" s="221" t="s">
        <v>21</v>
      </c>
      <c r="F1078" s="222" t="s">
        <v>1631</v>
      </c>
      <c r="G1078" s="219"/>
      <c r="H1078" s="223" t="s">
        <v>21</v>
      </c>
      <c r="I1078" s="224"/>
      <c r="J1078" s="219"/>
      <c r="K1078" s="219"/>
      <c r="L1078" s="225"/>
      <c r="M1078" s="226"/>
      <c r="N1078" s="227"/>
      <c r="O1078" s="227"/>
      <c r="P1078" s="227"/>
      <c r="Q1078" s="227"/>
      <c r="R1078" s="227"/>
      <c r="S1078" s="227"/>
      <c r="T1078" s="228"/>
      <c r="AT1078" s="229" t="s">
        <v>160</v>
      </c>
      <c r="AU1078" s="229" t="s">
        <v>81</v>
      </c>
      <c r="AV1078" s="12" t="s">
        <v>79</v>
      </c>
      <c r="AW1078" s="12" t="s">
        <v>35</v>
      </c>
      <c r="AX1078" s="12" t="s">
        <v>72</v>
      </c>
      <c r="AY1078" s="229" t="s">
        <v>146</v>
      </c>
    </row>
    <row r="1079" spans="2:65" s="12" customFormat="1" ht="13.5">
      <c r="B1079" s="218"/>
      <c r="C1079" s="219"/>
      <c r="D1079" s="220" t="s">
        <v>160</v>
      </c>
      <c r="E1079" s="221" t="s">
        <v>21</v>
      </c>
      <c r="F1079" s="222" t="s">
        <v>1677</v>
      </c>
      <c r="G1079" s="219"/>
      <c r="H1079" s="223" t="s">
        <v>21</v>
      </c>
      <c r="I1079" s="224"/>
      <c r="J1079" s="219"/>
      <c r="K1079" s="219"/>
      <c r="L1079" s="225"/>
      <c r="M1079" s="226"/>
      <c r="N1079" s="227"/>
      <c r="O1079" s="227"/>
      <c r="P1079" s="227"/>
      <c r="Q1079" s="227"/>
      <c r="R1079" s="227"/>
      <c r="S1079" s="227"/>
      <c r="T1079" s="228"/>
      <c r="AT1079" s="229" t="s">
        <v>160</v>
      </c>
      <c r="AU1079" s="229" t="s">
        <v>81</v>
      </c>
      <c r="AV1079" s="12" t="s">
        <v>79</v>
      </c>
      <c r="AW1079" s="12" t="s">
        <v>35</v>
      </c>
      <c r="AX1079" s="12" t="s">
        <v>72</v>
      </c>
      <c r="AY1079" s="229" t="s">
        <v>146</v>
      </c>
    </row>
    <row r="1080" spans="2:65" s="13" customFormat="1" ht="13.5">
      <c r="B1080" s="230"/>
      <c r="C1080" s="231"/>
      <c r="D1080" s="220" t="s">
        <v>160</v>
      </c>
      <c r="E1080" s="232" t="s">
        <v>21</v>
      </c>
      <c r="F1080" s="233" t="s">
        <v>79</v>
      </c>
      <c r="G1080" s="231"/>
      <c r="H1080" s="234">
        <v>1</v>
      </c>
      <c r="I1080" s="235"/>
      <c r="J1080" s="231"/>
      <c r="K1080" s="231"/>
      <c r="L1080" s="236"/>
      <c r="M1080" s="237"/>
      <c r="N1080" s="238"/>
      <c r="O1080" s="238"/>
      <c r="P1080" s="238"/>
      <c r="Q1080" s="238"/>
      <c r="R1080" s="238"/>
      <c r="S1080" s="238"/>
      <c r="T1080" s="239"/>
      <c r="AT1080" s="240" t="s">
        <v>160</v>
      </c>
      <c r="AU1080" s="240" t="s">
        <v>81</v>
      </c>
      <c r="AV1080" s="13" t="s">
        <v>81</v>
      </c>
      <c r="AW1080" s="13" t="s">
        <v>35</v>
      </c>
      <c r="AX1080" s="13" t="s">
        <v>72</v>
      </c>
      <c r="AY1080" s="240" t="s">
        <v>146</v>
      </c>
    </row>
    <row r="1081" spans="2:65" s="14" customFormat="1" ht="13.5">
      <c r="B1081" s="241"/>
      <c r="C1081" s="242"/>
      <c r="D1081" s="215" t="s">
        <v>160</v>
      </c>
      <c r="E1081" s="243" t="s">
        <v>21</v>
      </c>
      <c r="F1081" s="244" t="s">
        <v>171</v>
      </c>
      <c r="G1081" s="242"/>
      <c r="H1081" s="245">
        <v>1</v>
      </c>
      <c r="I1081" s="246"/>
      <c r="J1081" s="242"/>
      <c r="K1081" s="242"/>
      <c r="L1081" s="247"/>
      <c r="M1081" s="248"/>
      <c r="N1081" s="249"/>
      <c r="O1081" s="249"/>
      <c r="P1081" s="249"/>
      <c r="Q1081" s="249"/>
      <c r="R1081" s="249"/>
      <c r="S1081" s="249"/>
      <c r="T1081" s="250"/>
      <c r="AT1081" s="251" t="s">
        <v>160</v>
      </c>
      <c r="AU1081" s="251" t="s">
        <v>81</v>
      </c>
      <c r="AV1081" s="14" t="s">
        <v>153</v>
      </c>
      <c r="AW1081" s="14" t="s">
        <v>35</v>
      </c>
      <c r="AX1081" s="14" t="s">
        <v>79</v>
      </c>
      <c r="AY1081" s="251" t="s">
        <v>146</v>
      </c>
    </row>
    <row r="1082" spans="2:65" s="1" customFormat="1" ht="31.5" customHeight="1">
      <c r="B1082" s="42"/>
      <c r="C1082" s="203" t="s">
        <v>1685</v>
      </c>
      <c r="D1082" s="203" t="s">
        <v>149</v>
      </c>
      <c r="E1082" s="204" t="s">
        <v>1686</v>
      </c>
      <c r="F1082" s="205" t="s">
        <v>1683</v>
      </c>
      <c r="G1082" s="206" t="s">
        <v>1655</v>
      </c>
      <c r="H1082" s="207">
        <v>2</v>
      </c>
      <c r="I1082" s="208"/>
      <c r="J1082" s="209">
        <f>ROUND(I1082*H1082,2)</f>
        <v>0</v>
      </c>
      <c r="K1082" s="205" t="s">
        <v>21</v>
      </c>
      <c r="L1082" s="62"/>
      <c r="M1082" s="210" t="s">
        <v>21</v>
      </c>
      <c r="N1082" s="211" t="s">
        <v>43</v>
      </c>
      <c r="O1082" s="43"/>
      <c r="P1082" s="212">
        <f>O1082*H1082</f>
        <v>0</v>
      </c>
      <c r="Q1082" s="212">
        <v>0</v>
      </c>
      <c r="R1082" s="212">
        <f>Q1082*H1082</f>
        <v>0</v>
      </c>
      <c r="S1082" s="212">
        <v>0</v>
      </c>
      <c r="T1082" s="213">
        <f>S1082*H1082</f>
        <v>0</v>
      </c>
      <c r="AR1082" s="25" t="s">
        <v>153</v>
      </c>
      <c r="AT1082" s="25" t="s">
        <v>149</v>
      </c>
      <c r="AU1082" s="25" t="s">
        <v>81</v>
      </c>
      <c r="AY1082" s="25" t="s">
        <v>146</v>
      </c>
      <c r="BE1082" s="214">
        <f>IF(N1082="základní",J1082,0)</f>
        <v>0</v>
      </c>
      <c r="BF1082" s="214">
        <f>IF(N1082="snížená",J1082,0)</f>
        <v>0</v>
      </c>
      <c r="BG1082" s="214">
        <f>IF(N1082="zákl. přenesená",J1082,0)</f>
        <v>0</v>
      </c>
      <c r="BH1082" s="214">
        <f>IF(N1082="sníž. přenesená",J1082,0)</f>
        <v>0</v>
      </c>
      <c r="BI1082" s="214">
        <f>IF(N1082="nulová",J1082,0)</f>
        <v>0</v>
      </c>
      <c r="BJ1082" s="25" t="s">
        <v>79</v>
      </c>
      <c r="BK1082" s="214">
        <f>ROUND(I1082*H1082,2)</f>
        <v>0</v>
      </c>
      <c r="BL1082" s="25" t="s">
        <v>153</v>
      </c>
      <c r="BM1082" s="25" t="s">
        <v>1687</v>
      </c>
    </row>
    <row r="1083" spans="2:65" s="12" customFormat="1" ht="27">
      <c r="B1083" s="218"/>
      <c r="C1083" s="219"/>
      <c r="D1083" s="220" t="s">
        <v>160</v>
      </c>
      <c r="E1083" s="221" t="s">
        <v>21</v>
      </c>
      <c r="F1083" s="222" t="s">
        <v>1630</v>
      </c>
      <c r="G1083" s="219"/>
      <c r="H1083" s="223" t="s">
        <v>21</v>
      </c>
      <c r="I1083" s="224"/>
      <c r="J1083" s="219"/>
      <c r="K1083" s="219"/>
      <c r="L1083" s="225"/>
      <c r="M1083" s="226"/>
      <c r="N1083" s="227"/>
      <c r="O1083" s="227"/>
      <c r="P1083" s="227"/>
      <c r="Q1083" s="227"/>
      <c r="R1083" s="227"/>
      <c r="S1083" s="227"/>
      <c r="T1083" s="228"/>
      <c r="AT1083" s="229" t="s">
        <v>160</v>
      </c>
      <c r="AU1083" s="229" t="s">
        <v>81</v>
      </c>
      <c r="AV1083" s="12" t="s">
        <v>79</v>
      </c>
      <c r="AW1083" s="12" t="s">
        <v>35</v>
      </c>
      <c r="AX1083" s="12" t="s">
        <v>72</v>
      </c>
      <c r="AY1083" s="229" t="s">
        <v>146</v>
      </c>
    </row>
    <row r="1084" spans="2:65" s="12" customFormat="1" ht="27">
      <c r="B1084" s="218"/>
      <c r="C1084" s="219"/>
      <c r="D1084" s="220" t="s">
        <v>160</v>
      </c>
      <c r="E1084" s="221" t="s">
        <v>21</v>
      </c>
      <c r="F1084" s="222" t="s">
        <v>1631</v>
      </c>
      <c r="G1084" s="219"/>
      <c r="H1084" s="223" t="s">
        <v>21</v>
      </c>
      <c r="I1084" s="224"/>
      <c r="J1084" s="219"/>
      <c r="K1084" s="219"/>
      <c r="L1084" s="225"/>
      <c r="M1084" s="226"/>
      <c r="N1084" s="227"/>
      <c r="O1084" s="227"/>
      <c r="P1084" s="227"/>
      <c r="Q1084" s="227"/>
      <c r="R1084" s="227"/>
      <c r="S1084" s="227"/>
      <c r="T1084" s="228"/>
      <c r="AT1084" s="229" t="s">
        <v>160</v>
      </c>
      <c r="AU1084" s="229" t="s">
        <v>81</v>
      </c>
      <c r="AV1084" s="12" t="s">
        <v>79</v>
      </c>
      <c r="AW1084" s="12" t="s">
        <v>35</v>
      </c>
      <c r="AX1084" s="12" t="s">
        <v>72</v>
      </c>
      <c r="AY1084" s="229" t="s">
        <v>146</v>
      </c>
    </row>
    <row r="1085" spans="2:65" s="12" customFormat="1" ht="13.5">
      <c r="B1085" s="218"/>
      <c r="C1085" s="219"/>
      <c r="D1085" s="220" t="s">
        <v>160</v>
      </c>
      <c r="E1085" s="221" t="s">
        <v>21</v>
      </c>
      <c r="F1085" s="222" t="s">
        <v>1677</v>
      </c>
      <c r="G1085" s="219"/>
      <c r="H1085" s="223" t="s">
        <v>21</v>
      </c>
      <c r="I1085" s="224"/>
      <c r="J1085" s="219"/>
      <c r="K1085" s="219"/>
      <c r="L1085" s="225"/>
      <c r="M1085" s="226"/>
      <c r="N1085" s="227"/>
      <c r="O1085" s="227"/>
      <c r="P1085" s="227"/>
      <c r="Q1085" s="227"/>
      <c r="R1085" s="227"/>
      <c r="S1085" s="227"/>
      <c r="T1085" s="228"/>
      <c r="AT1085" s="229" t="s">
        <v>160</v>
      </c>
      <c r="AU1085" s="229" t="s">
        <v>81</v>
      </c>
      <c r="AV1085" s="12" t="s">
        <v>79</v>
      </c>
      <c r="AW1085" s="12" t="s">
        <v>35</v>
      </c>
      <c r="AX1085" s="12" t="s">
        <v>72</v>
      </c>
      <c r="AY1085" s="229" t="s">
        <v>146</v>
      </c>
    </row>
    <row r="1086" spans="2:65" s="13" customFormat="1" ht="13.5">
      <c r="B1086" s="230"/>
      <c r="C1086" s="231"/>
      <c r="D1086" s="220" t="s">
        <v>160</v>
      </c>
      <c r="E1086" s="232" t="s">
        <v>21</v>
      </c>
      <c r="F1086" s="233" t="s">
        <v>81</v>
      </c>
      <c r="G1086" s="231"/>
      <c r="H1086" s="234">
        <v>2</v>
      </c>
      <c r="I1086" s="235"/>
      <c r="J1086" s="231"/>
      <c r="K1086" s="231"/>
      <c r="L1086" s="236"/>
      <c r="M1086" s="237"/>
      <c r="N1086" s="238"/>
      <c r="O1086" s="238"/>
      <c r="P1086" s="238"/>
      <c r="Q1086" s="238"/>
      <c r="R1086" s="238"/>
      <c r="S1086" s="238"/>
      <c r="T1086" s="239"/>
      <c r="AT1086" s="240" t="s">
        <v>160</v>
      </c>
      <c r="AU1086" s="240" t="s">
        <v>81</v>
      </c>
      <c r="AV1086" s="13" t="s">
        <v>81</v>
      </c>
      <c r="AW1086" s="13" t="s">
        <v>35</v>
      </c>
      <c r="AX1086" s="13" t="s">
        <v>72</v>
      </c>
      <c r="AY1086" s="240" t="s">
        <v>146</v>
      </c>
    </row>
    <row r="1087" spans="2:65" s="14" customFormat="1" ht="13.5">
      <c r="B1087" s="241"/>
      <c r="C1087" s="242"/>
      <c r="D1087" s="215" t="s">
        <v>160</v>
      </c>
      <c r="E1087" s="243" t="s">
        <v>21</v>
      </c>
      <c r="F1087" s="244" t="s">
        <v>171</v>
      </c>
      <c r="G1087" s="242"/>
      <c r="H1087" s="245">
        <v>2</v>
      </c>
      <c r="I1087" s="246"/>
      <c r="J1087" s="242"/>
      <c r="K1087" s="242"/>
      <c r="L1087" s="247"/>
      <c r="M1087" s="248"/>
      <c r="N1087" s="249"/>
      <c r="O1087" s="249"/>
      <c r="P1087" s="249"/>
      <c r="Q1087" s="249"/>
      <c r="R1087" s="249"/>
      <c r="S1087" s="249"/>
      <c r="T1087" s="250"/>
      <c r="AT1087" s="251" t="s">
        <v>160</v>
      </c>
      <c r="AU1087" s="251" t="s">
        <v>81</v>
      </c>
      <c r="AV1087" s="14" t="s">
        <v>153</v>
      </c>
      <c r="AW1087" s="14" t="s">
        <v>35</v>
      </c>
      <c r="AX1087" s="14" t="s">
        <v>79</v>
      </c>
      <c r="AY1087" s="251" t="s">
        <v>146</v>
      </c>
    </row>
    <row r="1088" spans="2:65" s="1" customFormat="1" ht="31.5" customHeight="1">
      <c r="B1088" s="42"/>
      <c r="C1088" s="203" t="s">
        <v>1688</v>
      </c>
      <c r="D1088" s="203" t="s">
        <v>149</v>
      </c>
      <c r="E1088" s="204" t="s">
        <v>1689</v>
      </c>
      <c r="F1088" s="205" t="s">
        <v>1690</v>
      </c>
      <c r="G1088" s="206" t="s">
        <v>1655</v>
      </c>
      <c r="H1088" s="207">
        <v>2</v>
      </c>
      <c r="I1088" s="208"/>
      <c r="J1088" s="209">
        <f>ROUND(I1088*H1088,2)</f>
        <v>0</v>
      </c>
      <c r="K1088" s="205" t="s">
        <v>21</v>
      </c>
      <c r="L1088" s="62"/>
      <c r="M1088" s="210" t="s">
        <v>21</v>
      </c>
      <c r="N1088" s="211" t="s">
        <v>43</v>
      </c>
      <c r="O1088" s="43"/>
      <c r="P1088" s="212">
        <f>O1088*H1088</f>
        <v>0</v>
      </c>
      <c r="Q1088" s="212">
        <v>0</v>
      </c>
      <c r="R1088" s="212">
        <f>Q1088*H1088</f>
        <v>0</v>
      </c>
      <c r="S1088" s="212">
        <v>0</v>
      </c>
      <c r="T1088" s="213">
        <f>S1088*H1088</f>
        <v>0</v>
      </c>
      <c r="AR1088" s="25" t="s">
        <v>153</v>
      </c>
      <c r="AT1088" s="25" t="s">
        <v>149</v>
      </c>
      <c r="AU1088" s="25" t="s">
        <v>81</v>
      </c>
      <c r="AY1088" s="25" t="s">
        <v>146</v>
      </c>
      <c r="BE1088" s="214">
        <f>IF(N1088="základní",J1088,0)</f>
        <v>0</v>
      </c>
      <c r="BF1088" s="214">
        <f>IF(N1088="snížená",J1088,0)</f>
        <v>0</v>
      </c>
      <c r="BG1088" s="214">
        <f>IF(N1088="zákl. přenesená",J1088,0)</f>
        <v>0</v>
      </c>
      <c r="BH1088" s="214">
        <f>IF(N1088="sníž. přenesená",J1088,0)</f>
        <v>0</v>
      </c>
      <c r="BI1088" s="214">
        <f>IF(N1088="nulová",J1088,0)</f>
        <v>0</v>
      </c>
      <c r="BJ1088" s="25" t="s">
        <v>79</v>
      </c>
      <c r="BK1088" s="214">
        <f>ROUND(I1088*H1088,2)</f>
        <v>0</v>
      </c>
      <c r="BL1088" s="25" t="s">
        <v>153</v>
      </c>
      <c r="BM1088" s="25" t="s">
        <v>1691</v>
      </c>
    </row>
    <row r="1089" spans="2:65" s="12" customFormat="1" ht="27">
      <c r="B1089" s="218"/>
      <c r="C1089" s="219"/>
      <c r="D1089" s="220" t="s">
        <v>160</v>
      </c>
      <c r="E1089" s="221" t="s">
        <v>21</v>
      </c>
      <c r="F1089" s="222" t="s">
        <v>1630</v>
      </c>
      <c r="G1089" s="219"/>
      <c r="H1089" s="223" t="s">
        <v>21</v>
      </c>
      <c r="I1089" s="224"/>
      <c r="J1089" s="219"/>
      <c r="K1089" s="219"/>
      <c r="L1089" s="225"/>
      <c r="M1089" s="226"/>
      <c r="N1089" s="227"/>
      <c r="O1089" s="227"/>
      <c r="P1089" s="227"/>
      <c r="Q1089" s="227"/>
      <c r="R1089" s="227"/>
      <c r="S1089" s="227"/>
      <c r="T1089" s="228"/>
      <c r="AT1089" s="229" t="s">
        <v>160</v>
      </c>
      <c r="AU1089" s="229" t="s">
        <v>81</v>
      </c>
      <c r="AV1089" s="12" t="s">
        <v>79</v>
      </c>
      <c r="AW1089" s="12" t="s">
        <v>35</v>
      </c>
      <c r="AX1089" s="12" t="s">
        <v>72</v>
      </c>
      <c r="AY1089" s="229" t="s">
        <v>146</v>
      </c>
    </row>
    <row r="1090" spans="2:65" s="12" customFormat="1" ht="27">
      <c r="B1090" s="218"/>
      <c r="C1090" s="219"/>
      <c r="D1090" s="220" t="s">
        <v>160</v>
      </c>
      <c r="E1090" s="221" t="s">
        <v>21</v>
      </c>
      <c r="F1090" s="222" t="s">
        <v>1631</v>
      </c>
      <c r="G1090" s="219"/>
      <c r="H1090" s="223" t="s">
        <v>21</v>
      </c>
      <c r="I1090" s="224"/>
      <c r="J1090" s="219"/>
      <c r="K1090" s="219"/>
      <c r="L1090" s="225"/>
      <c r="M1090" s="226"/>
      <c r="N1090" s="227"/>
      <c r="O1090" s="227"/>
      <c r="P1090" s="227"/>
      <c r="Q1090" s="227"/>
      <c r="R1090" s="227"/>
      <c r="S1090" s="227"/>
      <c r="T1090" s="228"/>
      <c r="AT1090" s="229" t="s">
        <v>160</v>
      </c>
      <c r="AU1090" s="229" t="s">
        <v>81</v>
      </c>
      <c r="AV1090" s="12" t="s">
        <v>79</v>
      </c>
      <c r="AW1090" s="12" t="s">
        <v>35</v>
      </c>
      <c r="AX1090" s="12" t="s">
        <v>72</v>
      </c>
      <c r="AY1090" s="229" t="s">
        <v>146</v>
      </c>
    </row>
    <row r="1091" spans="2:65" s="12" customFormat="1" ht="13.5">
      <c r="B1091" s="218"/>
      <c r="C1091" s="219"/>
      <c r="D1091" s="220" t="s">
        <v>160</v>
      </c>
      <c r="E1091" s="221" t="s">
        <v>21</v>
      </c>
      <c r="F1091" s="222" t="s">
        <v>1677</v>
      </c>
      <c r="G1091" s="219"/>
      <c r="H1091" s="223" t="s">
        <v>21</v>
      </c>
      <c r="I1091" s="224"/>
      <c r="J1091" s="219"/>
      <c r="K1091" s="219"/>
      <c r="L1091" s="225"/>
      <c r="M1091" s="226"/>
      <c r="N1091" s="227"/>
      <c r="O1091" s="227"/>
      <c r="P1091" s="227"/>
      <c r="Q1091" s="227"/>
      <c r="R1091" s="227"/>
      <c r="S1091" s="227"/>
      <c r="T1091" s="228"/>
      <c r="AT1091" s="229" t="s">
        <v>160</v>
      </c>
      <c r="AU1091" s="229" t="s">
        <v>81</v>
      </c>
      <c r="AV1091" s="12" t="s">
        <v>79</v>
      </c>
      <c r="AW1091" s="12" t="s">
        <v>35</v>
      </c>
      <c r="AX1091" s="12" t="s">
        <v>72</v>
      </c>
      <c r="AY1091" s="229" t="s">
        <v>146</v>
      </c>
    </row>
    <row r="1092" spans="2:65" s="13" customFormat="1" ht="13.5">
      <c r="B1092" s="230"/>
      <c r="C1092" s="231"/>
      <c r="D1092" s="220" t="s">
        <v>160</v>
      </c>
      <c r="E1092" s="232" t="s">
        <v>21</v>
      </c>
      <c r="F1092" s="233" t="s">
        <v>81</v>
      </c>
      <c r="G1092" s="231"/>
      <c r="H1092" s="234">
        <v>2</v>
      </c>
      <c r="I1092" s="235"/>
      <c r="J1092" s="231"/>
      <c r="K1092" s="231"/>
      <c r="L1092" s="236"/>
      <c r="M1092" s="237"/>
      <c r="N1092" s="238"/>
      <c r="O1092" s="238"/>
      <c r="P1092" s="238"/>
      <c r="Q1092" s="238"/>
      <c r="R1092" s="238"/>
      <c r="S1092" s="238"/>
      <c r="T1092" s="239"/>
      <c r="AT1092" s="240" t="s">
        <v>160</v>
      </c>
      <c r="AU1092" s="240" t="s">
        <v>81</v>
      </c>
      <c r="AV1092" s="13" t="s">
        <v>81</v>
      </c>
      <c r="AW1092" s="13" t="s">
        <v>35</v>
      </c>
      <c r="AX1092" s="13" t="s">
        <v>72</v>
      </c>
      <c r="AY1092" s="240" t="s">
        <v>146</v>
      </c>
    </row>
    <row r="1093" spans="2:65" s="14" customFormat="1" ht="13.5">
      <c r="B1093" s="241"/>
      <c r="C1093" s="242"/>
      <c r="D1093" s="215" t="s">
        <v>160</v>
      </c>
      <c r="E1093" s="243" t="s">
        <v>21</v>
      </c>
      <c r="F1093" s="244" t="s">
        <v>171</v>
      </c>
      <c r="G1093" s="242"/>
      <c r="H1093" s="245">
        <v>2</v>
      </c>
      <c r="I1093" s="246"/>
      <c r="J1093" s="242"/>
      <c r="K1093" s="242"/>
      <c r="L1093" s="247"/>
      <c r="M1093" s="248"/>
      <c r="N1093" s="249"/>
      <c r="O1093" s="249"/>
      <c r="P1093" s="249"/>
      <c r="Q1093" s="249"/>
      <c r="R1093" s="249"/>
      <c r="S1093" s="249"/>
      <c r="T1093" s="250"/>
      <c r="AT1093" s="251" t="s">
        <v>160</v>
      </c>
      <c r="AU1093" s="251" t="s">
        <v>81</v>
      </c>
      <c r="AV1093" s="14" t="s">
        <v>153</v>
      </c>
      <c r="AW1093" s="14" t="s">
        <v>35</v>
      </c>
      <c r="AX1093" s="14" t="s">
        <v>79</v>
      </c>
      <c r="AY1093" s="251" t="s">
        <v>146</v>
      </c>
    </row>
    <row r="1094" spans="2:65" s="1" customFormat="1" ht="31.5" customHeight="1">
      <c r="B1094" s="42"/>
      <c r="C1094" s="203" t="s">
        <v>1692</v>
      </c>
      <c r="D1094" s="203" t="s">
        <v>149</v>
      </c>
      <c r="E1094" s="204" t="s">
        <v>1693</v>
      </c>
      <c r="F1094" s="205" t="s">
        <v>1694</v>
      </c>
      <c r="G1094" s="206" t="s">
        <v>1655</v>
      </c>
      <c r="H1094" s="207">
        <v>1</v>
      </c>
      <c r="I1094" s="208"/>
      <c r="J1094" s="209">
        <f>ROUND(I1094*H1094,2)</f>
        <v>0</v>
      </c>
      <c r="K1094" s="205" t="s">
        <v>21</v>
      </c>
      <c r="L1094" s="62"/>
      <c r="M1094" s="210" t="s">
        <v>21</v>
      </c>
      <c r="N1094" s="211" t="s">
        <v>43</v>
      </c>
      <c r="O1094" s="43"/>
      <c r="P1094" s="212">
        <f>O1094*H1094</f>
        <v>0</v>
      </c>
      <c r="Q1094" s="212">
        <v>0</v>
      </c>
      <c r="R1094" s="212">
        <f>Q1094*H1094</f>
        <v>0</v>
      </c>
      <c r="S1094" s="212">
        <v>0</v>
      </c>
      <c r="T1094" s="213">
        <f>S1094*H1094</f>
        <v>0</v>
      </c>
      <c r="AR1094" s="25" t="s">
        <v>153</v>
      </c>
      <c r="AT1094" s="25" t="s">
        <v>149</v>
      </c>
      <c r="AU1094" s="25" t="s">
        <v>81</v>
      </c>
      <c r="AY1094" s="25" t="s">
        <v>146</v>
      </c>
      <c r="BE1094" s="214">
        <f>IF(N1094="základní",J1094,0)</f>
        <v>0</v>
      </c>
      <c r="BF1094" s="214">
        <f>IF(N1094="snížená",J1094,0)</f>
        <v>0</v>
      </c>
      <c r="BG1094" s="214">
        <f>IF(N1094="zákl. přenesená",J1094,0)</f>
        <v>0</v>
      </c>
      <c r="BH1094" s="214">
        <f>IF(N1094="sníž. přenesená",J1094,0)</f>
        <v>0</v>
      </c>
      <c r="BI1094" s="214">
        <f>IF(N1094="nulová",J1094,0)</f>
        <v>0</v>
      </c>
      <c r="BJ1094" s="25" t="s">
        <v>79</v>
      </c>
      <c r="BK1094" s="214">
        <f>ROUND(I1094*H1094,2)</f>
        <v>0</v>
      </c>
      <c r="BL1094" s="25" t="s">
        <v>153</v>
      </c>
      <c r="BM1094" s="25" t="s">
        <v>1695</v>
      </c>
    </row>
    <row r="1095" spans="2:65" s="12" customFormat="1" ht="27">
      <c r="B1095" s="218"/>
      <c r="C1095" s="219"/>
      <c r="D1095" s="220" t="s">
        <v>160</v>
      </c>
      <c r="E1095" s="221" t="s">
        <v>21</v>
      </c>
      <c r="F1095" s="222" t="s">
        <v>1630</v>
      </c>
      <c r="G1095" s="219"/>
      <c r="H1095" s="223" t="s">
        <v>21</v>
      </c>
      <c r="I1095" s="224"/>
      <c r="J1095" s="219"/>
      <c r="K1095" s="219"/>
      <c r="L1095" s="225"/>
      <c r="M1095" s="226"/>
      <c r="N1095" s="227"/>
      <c r="O1095" s="227"/>
      <c r="P1095" s="227"/>
      <c r="Q1095" s="227"/>
      <c r="R1095" s="227"/>
      <c r="S1095" s="227"/>
      <c r="T1095" s="228"/>
      <c r="AT1095" s="229" t="s">
        <v>160</v>
      </c>
      <c r="AU1095" s="229" t="s">
        <v>81</v>
      </c>
      <c r="AV1095" s="12" t="s">
        <v>79</v>
      </c>
      <c r="AW1095" s="12" t="s">
        <v>35</v>
      </c>
      <c r="AX1095" s="12" t="s">
        <v>72</v>
      </c>
      <c r="AY1095" s="229" t="s">
        <v>146</v>
      </c>
    </row>
    <row r="1096" spans="2:65" s="12" customFormat="1" ht="27">
      <c r="B1096" s="218"/>
      <c r="C1096" s="219"/>
      <c r="D1096" s="220" t="s">
        <v>160</v>
      </c>
      <c r="E1096" s="221" t="s">
        <v>21</v>
      </c>
      <c r="F1096" s="222" t="s">
        <v>1631</v>
      </c>
      <c r="G1096" s="219"/>
      <c r="H1096" s="223" t="s">
        <v>21</v>
      </c>
      <c r="I1096" s="224"/>
      <c r="J1096" s="219"/>
      <c r="K1096" s="219"/>
      <c r="L1096" s="225"/>
      <c r="M1096" s="226"/>
      <c r="N1096" s="227"/>
      <c r="O1096" s="227"/>
      <c r="P1096" s="227"/>
      <c r="Q1096" s="227"/>
      <c r="R1096" s="227"/>
      <c r="S1096" s="227"/>
      <c r="T1096" s="228"/>
      <c r="AT1096" s="229" t="s">
        <v>160</v>
      </c>
      <c r="AU1096" s="229" t="s">
        <v>81</v>
      </c>
      <c r="AV1096" s="12" t="s">
        <v>79</v>
      </c>
      <c r="AW1096" s="12" t="s">
        <v>35</v>
      </c>
      <c r="AX1096" s="12" t="s">
        <v>72</v>
      </c>
      <c r="AY1096" s="229" t="s">
        <v>146</v>
      </c>
    </row>
    <row r="1097" spans="2:65" s="12" customFormat="1" ht="13.5">
      <c r="B1097" s="218"/>
      <c r="C1097" s="219"/>
      <c r="D1097" s="220" t="s">
        <v>160</v>
      </c>
      <c r="E1097" s="221" t="s">
        <v>21</v>
      </c>
      <c r="F1097" s="222" t="s">
        <v>1677</v>
      </c>
      <c r="G1097" s="219"/>
      <c r="H1097" s="223" t="s">
        <v>21</v>
      </c>
      <c r="I1097" s="224"/>
      <c r="J1097" s="219"/>
      <c r="K1097" s="219"/>
      <c r="L1097" s="225"/>
      <c r="M1097" s="226"/>
      <c r="N1097" s="227"/>
      <c r="O1097" s="227"/>
      <c r="P1097" s="227"/>
      <c r="Q1097" s="227"/>
      <c r="R1097" s="227"/>
      <c r="S1097" s="227"/>
      <c r="T1097" s="228"/>
      <c r="AT1097" s="229" t="s">
        <v>160</v>
      </c>
      <c r="AU1097" s="229" t="s">
        <v>81</v>
      </c>
      <c r="AV1097" s="12" t="s">
        <v>79</v>
      </c>
      <c r="AW1097" s="12" t="s">
        <v>35</v>
      </c>
      <c r="AX1097" s="12" t="s">
        <v>72</v>
      </c>
      <c r="AY1097" s="229" t="s">
        <v>146</v>
      </c>
    </row>
    <row r="1098" spans="2:65" s="13" customFormat="1" ht="13.5">
      <c r="B1098" s="230"/>
      <c r="C1098" s="231"/>
      <c r="D1098" s="220" t="s">
        <v>160</v>
      </c>
      <c r="E1098" s="232" t="s">
        <v>21</v>
      </c>
      <c r="F1098" s="233" t="s">
        <v>79</v>
      </c>
      <c r="G1098" s="231"/>
      <c r="H1098" s="234">
        <v>1</v>
      </c>
      <c r="I1098" s="235"/>
      <c r="J1098" s="231"/>
      <c r="K1098" s="231"/>
      <c r="L1098" s="236"/>
      <c r="M1098" s="237"/>
      <c r="N1098" s="238"/>
      <c r="O1098" s="238"/>
      <c r="P1098" s="238"/>
      <c r="Q1098" s="238"/>
      <c r="R1098" s="238"/>
      <c r="S1098" s="238"/>
      <c r="T1098" s="239"/>
      <c r="AT1098" s="240" t="s">
        <v>160</v>
      </c>
      <c r="AU1098" s="240" t="s">
        <v>81</v>
      </c>
      <c r="AV1098" s="13" t="s">
        <v>81</v>
      </c>
      <c r="AW1098" s="13" t="s">
        <v>35</v>
      </c>
      <c r="AX1098" s="13" t="s">
        <v>72</v>
      </c>
      <c r="AY1098" s="240" t="s">
        <v>146</v>
      </c>
    </row>
    <row r="1099" spans="2:65" s="14" customFormat="1" ht="13.5">
      <c r="B1099" s="241"/>
      <c r="C1099" s="242"/>
      <c r="D1099" s="215" t="s">
        <v>160</v>
      </c>
      <c r="E1099" s="243" t="s">
        <v>21</v>
      </c>
      <c r="F1099" s="244" t="s">
        <v>171</v>
      </c>
      <c r="G1099" s="242"/>
      <c r="H1099" s="245">
        <v>1</v>
      </c>
      <c r="I1099" s="246"/>
      <c r="J1099" s="242"/>
      <c r="K1099" s="242"/>
      <c r="L1099" s="247"/>
      <c r="M1099" s="248"/>
      <c r="N1099" s="249"/>
      <c r="O1099" s="249"/>
      <c r="P1099" s="249"/>
      <c r="Q1099" s="249"/>
      <c r="R1099" s="249"/>
      <c r="S1099" s="249"/>
      <c r="T1099" s="250"/>
      <c r="AT1099" s="251" t="s">
        <v>160</v>
      </c>
      <c r="AU1099" s="251" t="s">
        <v>81</v>
      </c>
      <c r="AV1099" s="14" t="s">
        <v>153</v>
      </c>
      <c r="AW1099" s="14" t="s">
        <v>35</v>
      </c>
      <c r="AX1099" s="14" t="s">
        <v>79</v>
      </c>
      <c r="AY1099" s="251" t="s">
        <v>146</v>
      </c>
    </row>
    <row r="1100" spans="2:65" s="1" customFormat="1" ht="31.5" customHeight="1">
      <c r="B1100" s="42"/>
      <c r="C1100" s="203" t="s">
        <v>1696</v>
      </c>
      <c r="D1100" s="203" t="s">
        <v>149</v>
      </c>
      <c r="E1100" s="204" t="s">
        <v>1697</v>
      </c>
      <c r="F1100" s="205" t="s">
        <v>1698</v>
      </c>
      <c r="G1100" s="206" t="s">
        <v>1655</v>
      </c>
      <c r="H1100" s="207">
        <v>1</v>
      </c>
      <c r="I1100" s="208"/>
      <c r="J1100" s="209">
        <f>ROUND(I1100*H1100,2)</f>
        <v>0</v>
      </c>
      <c r="K1100" s="205" t="s">
        <v>21</v>
      </c>
      <c r="L1100" s="62"/>
      <c r="M1100" s="210" t="s">
        <v>21</v>
      </c>
      <c r="N1100" s="211" t="s">
        <v>43</v>
      </c>
      <c r="O1100" s="43"/>
      <c r="P1100" s="212">
        <f>O1100*H1100</f>
        <v>0</v>
      </c>
      <c r="Q1100" s="212">
        <v>0</v>
      </c>
      <c r="R1100" s="212">
        <f>Q1100*H1100</f>
        <v>0</v>
      </c>
      <c r="S1100" s="212">
        <v>0</v>
      </c>
      <c r="T1100" s="213">
        <f>S1100*H1100</f>
        <v>0</v>
      </c>
      <c r="AR1100" s="25" t="s">
        <v>153</v>
      </c>
      <c r="AT1100" s="25" t="s">
        <v>149</v>
      </c>
      <c r="AU1100" s="25" t="s">
        <v>81</v>
      </c>
      <c r="AY1100" s="25" t="s">
        <v>146</v>
      </c>
      <c r="BE1100" s="214">
        <f>IF(N1100="základní",J1100,0)</f>
        <v>0</v>
      </c>
      <c r="BF1100" s="214">
        <f>IF(N1100="snížená",J1100,0)</f>
        <v>0</v>
      </c>
      <c r="BG1100" s="214">
        <f>IF(N1100="zákl. přenesená",J1100,0)</f>
        <v>0</v>
      </c>
      <c r="BH1100" s="214">
        <f>IF(N1100="sníž. přenesená",J1100,0)</f>
        <v>0</v>
      </c>
      <c r="BI1100" s="214">
        <f>IF(N1100="nulová",J1100,0)</f>
        <v>0</v>
      </c>
      <c r="BJ1100" s="25" t="s">
        <v>79</v>
      </c>
      <c r="BK1100" s="214">
        <f>ROUND(I1100*H1100,2)</f>
        <v>0</v>
      </c>
      <c r="BL1100" s="25" t="s">
        <v>153</v>
      </c>
      <c r="BM1100" s="25" t="s">
        <v>1699</v>
      </c>
    </row>
    <row r="1101" spans="2:65" s="12" customFormat="1" ht="27">
      <c r="B1101" s="218"/>
      <c r="C1101" s="219"/>
      <c r="D1101" s="220" t="s">
        <v>160</v>
      </c>
      <c r="E1101" s="221" t="s">
        <v>21</v>
      </c>
      <c r="F1101" s="222" t="s">
        <v>1630</v>
      </c>
      <c r="G1101" s="219"/>
      <c r="H1101" s="223" t="s">
        <v>21</v>
      </c>
      <c r="I1101" s="224"/>
      <c r="J1101" s="219"/>
      <c r="K1101" s="219"/>
      <c r="L1101" s="225"/>
      <c r="M1101" s="226"/>
      <c r="N1101" s="227"/>
      <c r="O1101" s="227"/>
      <c r="P1101" s="227"/>
      <c r="Q1101" s="227"/>
      <c r="R1101" s="227"/>
      <c r="S1101" s="227"/>
      <c r="T1101" s="228"/>
      <c r="AT1101" s="229" t="s">
        <v>160</v>
      </c>
      <c r="AU1101" s="229" t="s">
        <v>81</v>
      </c>
      <c r="AV1101" s="12" t="s">
        <v>79</v>
      </c>
      <c r="AW1101" s="12" t="s">
        <v>35</v>
      </c>
      <c r="AX1101" s="12" t="s">
        <v>72</v>
      </c>
      <c r="AY1101" s="229" t="s">
        <v>146</v>
      </c>
    </row>
    <row r="1102" spans="2:65" s="12" customFormat="1" ht="27">
      <c r="B1102" s="218"/>
      <c r="C1102" s="219"/>
      <c r="D1102" s="220" t="s">
        <v>160</v>
      </c>
      <c r="E1102" s="221" t="s">
        <v>21</v>
      </c>
      <c r="F1102" s="222" t="s">
        <v>1631</v>
      </c>
      <c r="G1102" s="219"/>
      <c r="H1102" s="223" t="s">
        <v>21</v>
      </c>
      <c r="I1102" s="224"/>
      <c r="J1102" s="219"/>
      <c r="K1102" s="219"/>
      <c r="L1102" s="225"/>
      <c r="M1102" s="226"/>
      <c r="N1102" s="227"/>
      <c r="O1102" s="227"/>
      <c r="P1102" s="227"/>
      <c r="Q1102" s="227"/>
      <c r="R1102" s="227"/>
      <c r="S1102" s="227"/>
      <c r="T1102" s="228"/>
      <c r="AT1102" s="229" t="s">
        <v>160</v>
      </c>
      <c r="AU1102" s="229" t="s">
        <v>81</v>
      </c>
      <c r="AV1102" s="12" t="s">
        <v>79</v>
      </c>
      <c r="AW1102" s="12" t="s">
        <v>35</v>
      </c>
      <c r="AX1102" s="12" t="s">
        <v>72</v>
      </c>
      <c r="AY1102" s="229" t="s">
        <v>146</v>
      </c>
    </row>
    <row r="1103" spans="2:65" s="12" customFormat="1" ht="13.5">
      <c r="B1103" s="218"/>
      <c r="C1103" s="219"/>
      <c r="D1103" s="220" t="s">
        <v>160</v>
      </c>
      <c r="E1103" s="221" t="s">
        <v>21</v>
      </c>
      <c r="F1103" s="222" t="s">
        <v>1677</v>
      </c>
      <c r="G1103" s="219"/>
      <c r="H1103" s="223" t="s">
        <v>21</v>
      </c>
      <c r="I1103" s="224"/>
      <c r="J1103" s="219"/>
      <c r="K1103" s="219"/>
      <c r="L1103" s="225"/>
      <c r="M1103" s="226"/>
      <c r="N1103" s="227"/>
      <c r="O1103" s="227"/>
      <c r="P1103" s="227"/>
      <c r="Q1103" s="227"/>
      <c r="R1103" s="227"/>
      <c r="S1103" s="227"/>
      <c r="T1103" s="228"/>
      <c r="AT1103" s="229" t="s">
        <v>160</v>
      </c>
      <c r="AU1103" s="229" t="s">
        <v>81</v>
      </c>
      <c r="AV1103" s="12" t="s">
        <v>79</v>
      </c>
      <c r="AW1103" s="12" t="s">
        <v>35</v>
      </c>
      <c r="AX1103" s="12" t="s">
        <v>72</v>
      </c>
      <c r="AY1103" s="229" t="s">
        <v>146</v>
      </c>
    </row>
    <row r="1104" spans="2:65" s="13" customFormat="1" ht="13.5">
      <c r="B1104" s="230"/>
      <c r="C1104" s="231"/>
      <c r="D1104" s="220" t="s">
        <v>160</v>
      </c>
      <c r="E1104" s="232" t="s">
        <v>21</v>
      </c>
      <c r="F1104" s="233" t="s">
        <v>79</v>
      </c>
      <c r="G1104" s="231"/>
      <c r="H1104" s="234">
        <v>1</v>
      </c>
      <c r="I1104" s="235"/>
      <c r="J1104" s="231"/>
      <c r="K1104" s="231"/>
      <c r="L1104" s="236"/>
      <c r="M1104" s="237"/>
      <c r="N1104" s="238"/>
      <c r="O1104" s="238"/>
      <c r="P1104" s="238"/>
      <c r="Q1104" s="238"/>
      <c r="R1104" s="238"/>
      <c r="S1104" s="238"/>
      <c r="T1104" s="239"/>
      <c r="AT1104" s="240" t="s">
        <v>160</v>
      </c>
      <c r="AU1104" s="240" t="s">
        <v>81</v>
      </c>
      <c r="AV1104" s="13" t="s">
        <v>81</v>
      </c>
      <c r="AW1104" s="13" t="s">
        <v>35</v>
      </c>
      <c r="AX1104" s="13" t="s">
        <v>72</v>
      </c>
      <c r="AY1104" s="240" t="s">
        <v>146</v>
      </c>
    </row>
    <row r="1105" spans="2:65" s="14" customFormat="1" ht="13.5">
      <c r="B1105" s="241"/>
      <c r="C1105" s="242"/>
      <c r="D1105" s="215" t="s">
        <v>160</v>
      </c>
      <c r="E1105" s="243" t="s">
        <v>21</v>
      </c>
      <c r="F1105" s="244" t="s">
        <v>171</v>
      </c>
      <c r="G1105" s="242"/>
      <c r="H1105" s="245">
        <v>1</v>
      </c>
      <c r="I1105" s="246"/>
      <c r="J1105" s="242"/>
      <c r="K1105" s="242"/>
      <c r="L1105" s="247"/>
      <c r="M1105" s="248"/>
      <c r="N1105" s="249"/>
      <c r="O1105" s="249"/>
      <c r="P1105" s="249"/>
      <c r="Q1105" s="249"/>
      <c r="R1105" s="249"/>
      <c r="S1105" s="249"/>
      <c r="T1105" s="250"/>
      <c r="AT1105" s="251" t="s">
        <v>160</v>
      </c>
      <c r="AU1105" s="251" t="s">
        <v>81</v>
      </c>
      <c r="AV1105" s="14" t="s">
        <v>153</v>
      </c>
      <c r="AW1105" s="14" t="s">
        <v>35</v>
      </c>
      <c r="AX1105" s="14" t="s">
        <v>79</v>
      </c>
      <c r="AY1105" s="251" t="s">
        <v>146</v>
      </c>
    </row>
    <row r="1106" spans="2:65" s="1" customFormat="1" ht="31.5" customHeight="1">
      <c r="B1106" s="42"/>
      <c r="C1106" s="203" t="s">
        <v>1700</v>
      </c>
      <c r="D1106" s="203" t="s">
        <v>149</v>
      </c>
      <c r="E1106" s="204" t="s">
        <v>1701</v>
      </c>
      <c r="F1106" s="205" t="s">
        <v>1702</v>
      </c>
      <c r="G1106" s="206" t="s">
        <v>1655</v>
      </c>
      <c r="H1106" s="207">
        <v>1</v>
      </c>
      <c r="I1106" s="208"/>
      <c r="J1106" s="209">
        <f>ROUND(I1106*H1106,2)</f>
        <v>0</v>
      </c>
      <c r="K1106" s="205" t="s">
        <v>21</v>
      </c>
      <c r="L1106" s="62"/>
      <c r="M1106" s="210" t="s">
        <v>21</v>
      </c>
      <c r="N1106" s="211" t="s">
        <v>43</v>
      </c>
      <c r="O1106" s="43"/>
      <c r="P1106" s="212">
        <f>O1106*H1106</f>
        <v>0</v>
      </c>
      <c r="Q1106" s="212">
        <v>0</v>
      </c>
      <c r="R1106" s="212">
        <f>Q1106*H1106</f>
        <v>0</v>
      </c>
      <c r="S1106" s="212">
        <v>0</v>
      </c>
      <c r="T1106" s="213">
        <f>S1106*H1106</f>
        <v>0</v>
      </c>
      <c r="AR1106" s="25" t="s">
        <v>153</v>
      </c>
      <c r="AT1106" s="25" t="s">
        <v>149</v>
      </c>
      <c r="AU1106" s="25" t="s">
        <v>81</v>
      </c>
      <c r="AY1106" s="25" t="s">
        <v>146</v>
      </c>
      <c r="BE1106" s="214">
        <f>IF(N1106="základní",J1106,0)</f>
        <v>0</v>
      </c>
      <c r="BF1106" s="214">
        <f>IF(N1106="snížená",J1106,0)</f>
        <v>0</v>
      </c>
      <c r="BG1106" s="214">
        <f>IF(N1106="zákl. přenesená",J1106,0)</f>
        <v>0</v>
      </c>
      <c r="BH1106" s="214">
        <f>IF(N1106="sníž. přenesená",J1106,0)</f>
        <v>0</v>
      </c>
      <c r="BI1106" s="214">
        <f>IF(N1106="nulová",J1106,0)</f>
        <v>0</v>
      </c>
      <c r="BJ1106" s="25" t="s">
        <v>79</v>
      </c>
      <c r="BK1106" s="214">
        <f>ROUND(I1106*H1106,2)</f>
        <v>0</v>
      </c>
      <c r="BL1106" s="25" t="s">
        <v>153</v>
      </c>
      <c r="BM1106" s="25" t="s">
        <v>1703</v>
      </c>
    </row>
    <row r="1107" spans="2:65" s="12" customFormat="1" ht="27">
      <c r="B1107" s="218"/>
      <c r="C1107" s="219"/>
      <c r="D1107" s="220" t="s">
        <v>160</v>
      </c>
      <c r="E1107" s="221" t="s">
        <v>21</v>
      </c>
      <c r="F1107" s="222" t="s">
        <v>1630</v>
      </c>
      <c r="G1107" s="219"/>
      <c r="H1107" s="223" t="s">
        <v>21</v>
      </c>
      <c r="I1107" s="224"/>
      <c r="J1107" s="219"/>
      <c r="K1107" s="219"/>
      <c r="L1107" s="225"/>
      <c r="M1107" s="226"/>
      <c r="N1107" s="227"/>
      <c r="O1107" s="227"/>
      <c r="P1107" s="227"/>
      <c r="Q1107" s="227"/>
      <c r="R1107" s="227"/>
      <c r="S1107" s="227"/>
      <c r="T1107" s="228"/>
      <c r="AT1107" s="229" t="s">
        <v>160</v>
      </c>
      <c r="AU1107" s="229" t="s">
        <v>81</v>
      </c>
      <c r="AV1107" s="12" t="s">
        <v>79</v>
      </c>
      <c r="AW1107" s="12" t="s">
        <v>35</v>
      </c>
      <c r="AX1107" s="12" t="s">
        <v>72</v>
      </c>
      <c r="AY1107" s="229" t="s">
        <v>146</v>
      </c>
    </row>
    <row r="1108" spans="2:65" s="12" customFormat="1" ht="27">
      <c r="B1108" s="218"/>
      <c r="C1108" s="219"/>
      <c r="D1108" s="220" t="s">
        <v>160</v>
      </c>
      <c r="E1108" s="221" t="s">
        <v>21</v>
      </c>
      <c r="F1108" s="222" t="s">
        <v>1631</v>
      </c>
      <c r="G1108" s="219"/>
      <c r="H1108" s="223" t="s">
        <v>21</v>
      </c>
      <c r="I1108" s="224"/>
      <c r="J1108" s="219"/>
      <c r="K1108" s="219"/>
      <c r="L1108" s="225"/>
      <c r="M1108" s="226"/>
      <c r="N1108" s="227"/>
      <c r="O1108" s="227"/>
      <c r="P1108" s="227"/>
      <c r="Q1108" s="227"/>
      <c r="R1108" s="227"/>
      <c r="S1108" s="227"/>
      <c r="T1108" s="228"/>
      <c r="AT1108" s="229" t="s">
        <v>160</v>
      </c>
      <c r="AU1108" s="229" t="s">
        <v>81</v>
      </c>
      <c r="AV1108" s="12" t="s">
        <v>79</v>
      </c>
      <c r="AW1108" s="12" t="s">
        <v>35</v>
      </c>
      <c r="AX1108" s="12" t="s">
        <v>72</v>
      </c>
      <c r="AY1108" s="229" t="s">
        <v>146</v>
      </c>
    </row>
    <row r="1109" spans="2:65" s="12" customFormat="1" ht="13.5">
      <c r="B1109" s="218"/>
      <c r="C1109" s="219"/>
      <c r="D1109" s="220" t="s">
        <v>160</v>
      </c>
      <c r="E1109" s="221" t="s">
        <v>21</v>
      </c>
      <c r="F1109" s="222" t="s">
        <v>1677</v>
      </c>
      <c r="G1109" s="219"/>
      <c r="H1109" s="223" t="s">
        <v>21</v>
      </c>
      <c r="I1109" s="224"/>
      <c r="J1109" s="219"/>
      <c r="K1109" s="219"/>
      <c r="L1109" s="225"/>
      <c r="M1109" s="226"/>
      <c r="N1109" s="227"/>
      <c r="O1109" s="227"/>
      <c r="P1109" s="227"/>
      <c r="Q1109" s="227"/>
      <c r="R1109" s="227"/>
      <c r="S1109" s="227"/>
      <c r="T1109" s="228"/>
      <c r="AT1109" s="229" t="s">
        <v>160</v>
      </c>
      <c r="AU1109" s="229" t="s">
        <v>81</v>
      </c>
      <c r="AV1109" s="12" t="s">
        <v>79</v>
      </c>
      <c r="AW1109" s="12" t="s">
        <v>35</v>
      </c>
      <c r="AX1109" s="12" t="s">
        <v>72</v>
      </c>
      <c r="AY1109" s="229" t="s">
        <v>146</v>
      </c>
    </row>
    <row r="1110" spans="2:65" s="13" customFormat="1" ht="13.5">
      <c r="B1110" s="230"/>
      <c r="C1110" s="231"/>
      <c r="D1110" s="220" t="s">
        <v>160</v>
      </c>
      <c r="E1110" s="232" t="s">
        <v>21</v>
      </c>
      <c r="F1110" s="233" t="s">
        <v>79</v>
      </c>
      <c r="G1110" s="231"/>
      <c r="H1110" s="234">
        <v>1</v>
      </c>
      <c r="I1110" s="235"/>
      <c r="J1110" s="231"/>
      <c r="K1110" s="231"/>
      <c r="L1110" s="236"/>
      <c r="M1110" s="237"/>
      <c r="N1110" s="238"/>
      <c r="O1110" s="238"/>
      <c r="P1110" s="238"/>
      <c r="Q1110" s="238"/>
      <c r="R1110" s="238"/>
      <c r="S1110" s="238"/>
      <c r="T1110" s="239"/>
      <c r="AT1110" s="240" t="s">
        <v>160</v>
      </c>
      <c r="AU1110" s="240" t="s">
        <v>81</v>
      </c>
      <c r="AV1110" s="13" t="s">
        <v>81</v>
      </c>
      <c r="AW1110" s="13" t="s">
        <v>35</v>
      </c>
      <c r="AX1110" s="13" t="s">
        <v>72</v>
      </c>
      <c r="AY1110" s="240" t="s">
        <v>146</v>
      </c>
    </row>
    <row r="1111" spans="2:65" s="14" customFormat="1" ht="13.5">
      <c r="B1111" s="241"/>
      <c r="C1111" s="242"/>
      <c r="D1111" s="215" t="s">
        <v>160</v>
      </c>
      <c r="E1111" s="243" t="s">
        <v>21</v>
      </c>
      <c r="F1111" s="244" t="s">
        <v>171</v>
      </c>
      <c r="G1111" s="242"/>
      <c r="H1111" s="245">
        <v>1</v>
      </c>
      <c r="I1111" s="246"/>
      <c r="J1111" s="242"/>
      <c r="K1111" s="242"/>
      <c r="L1111" s="247"/>
      <c r="M1111" s="248"/>
      <c r="N1111" s="249"/>
      <c r="O1111" s="249"/>
      <c r="P1111" s="249"/>
      <c r="Q1111" s="249"/>
      <c r="R1111" s="249"/>
      <c r="S1111" s="249"/>
      <c r="T1111" s="250"/>
      <c r="AT1111" s="251" t="s">
        <v>160</v>
      </c>
      <c r="AU1111" s="251" t="s">
        <v>81</v>
      </c>
      <c r="AV1111" s="14" t="s">
        <v>153</v>
      </c>
      <c r="AW1111" s="14" t="s">
        <v>35</v>
      </c>
      <c r="AX1111" s="14" t="s">
        <v>79</v>
      </c>
      <c r="AY1111" s="251" t="s">
        <v>146</v>
      </c>
    </row>
    <row r="1112" spans="2:65" s="1" customFormat="1" ht="22.5" customHeight="1">
      <c r="B1112" s="42"/>
      <c r="C1112" s="203" t="s">
        <v>1704</v>
      </c>
      <c r="D1112" s="203" t="s">
        <v>149</v>
      </c>
      <c r="E1112" s="204" t="s">
        <v>1705</v>
      </c>
      <c r="F1112" s="205" t="s">
        <v>1706</v>
      </c>
      <c r="G1112" s="206" t="s">
        <v>1655</v>
      </c>
      <c r="H1112" s="207">
        <v>1</v>
      </c>
      <c r="I1112" s="208"/>
      <c r="J1112" s="209">
        <f>ROUND(I1112*H1112,2)</f>
        <v>0</v>
      </c>
      <c r="K1112" s="205" t="s">
        <v>21</v>
      </c>
      <c r="L1112" s="62"/>
      <c r="M1112" s="210" t="s">
        <v>21</v>
      </c>
      <c r="N1112" s="211" t="s">
        <v>43</v>
      </c>
      <c r="O1112" s="43"/>
      <c r="P1112" s="212">
        <f>O1112*H1112</f>
        <v>0</v>
      </c>
      <c r="Q1112" s="212">
        <v>0</v>
      </c>
      <c r="R1112" s="212">
        <f>Q1112*H1112</f>
        <v>0</v>
      </c>
      <c r="S1112" s="212">
        <v>0</v>
      </c>
      <c r="T1112" s="213">
        <f>S1112*H1112</f>
        <v>0</v>
      </c>
      <c r="AR1112" s="25" t="s">
        <v>153</v>
      </c>
      <c r="AT1112" s="25" t="s">
        <v>149</v>
      </c>
      <c r="AU1112" s="25" t="s">
        <v>81</v>
      </c>
      <c r="AY1112" s="25" t="s">
        <v>146</v>
      </c>
      <c r="BE1112" s="214">
        <f>IF(N1112="základní",J1112,0)</f>
        <v>0</v>
      </c>
      <c r="BF1112" s="214">
        <f>IF(N1112="snížená",J1112,0)</f>
        <v>0</v>
      </c>
      <c r="BG1112" s="214">
        <f>IF(N1112="zákl. přenesená",J1112,0)</f>
        <v>0</v>
      </c>
      <c r="BH1112" s="214">
        <f>IF(N1112="sníž. přenesená",J1112,0)</f>
        <v>0</v>
      </c>
      <c r="BI1112" s="214">
        <f>IF(N1112="nulová",J1112,0)</f>
        <v>0</v>
      </c>
      <c r="BJ1112" s="25" t="s">
        <v>79</v>
      </c>
      <c r="BK1112" s="214">
        <f>ROUND(I1112*H1112,2)</f>
        <v>0</v>
      </c>
      <c r="BL1112" s="25" t="s">
        <v>153</v>
      </c>
      <c r="BM1112" s="25" t="s">
        <v>1707</v>
      </c>
    </row>
    <row r="1113" spans="2:65" s="12" customFormat="1" ht="27">
      <c r="B1113" s="218"/>
      <c r="C1113" s="219"/>
      <c r="D1113" s="220" t="s">
        <v>160</v>
      </c>
      <c r="E1113" s="221" t="s">
        <v>21</v>
      </c>
      <c r="F1113" s="222" t="s">
        <v>1630</v>
      </c>
      <c r="G1113" s="219"/>
      <c r="H1113" s="223" t="s">
        <v>21</v>
      </c>
      <c r="I1113" s="224"/>
      <c r="J1113" s="219"/>
      <c r="K1113" s="219"/>
      <c r="L1113" s="225"/>
      <c r="M1113" s="226"/>
      <c r="N1113" s="227"/>
      <c r="O1113" s="227"/>
      <c r="P1113" s="227"/>
      <c r="Q1113" s="227"/>
      <c r="R1113" s="227"/>
      <c r="S1113" s="227"/>
      <c r="T1113" s="228"/>
      <c r="AT1113" s="229" t="s">
        <v>160</v>
      </c>
      <c r="AU1113" s="229" t="s">
        <v>81</v>
      </c>
      <c r="AV1113" s="12" t="s">
        <v>79</v>
      </c>
      <c r="AW1113" s="12" t="s">
        <v>35</v>
      </c>
      <c r="AX1113" s="12" t="s">
        <v>72</v>
      </c>
      <c r="AY1113" s="229" t="s">
        <v>146</v>
      </c>
    </row>
    <row r="1114" spans="2:65" s="12" customFormat="1" ht="27">
      <c r="B1114" s="218"/>
      <c r="C1114" s="219"/>
      <c r="D1114" s="220" t="s">
        <v>160</v>
      </c>
      <c r="E1114" s="221" t="s">
        <v>21</v>
      </c>
      <c r="F1114" s="222" t="s">
        <v>1631</v>
      </c>
      <c r="G1114" s="219"/>
      <c r="H1114" s="223" t="s">
        <v>21</v>
      </c>
      <c r="I1114" s="224"/>
      <c r="J1114" s="219"/>
      <c r="K1114" s="219"/>
      <c r="L1114" s="225"/>
      <c r="M1114" s="226"/>
      <c r="N1114" s="227"/>
      <c r="O1114" s="227"/>
      <c r="P1114" s="227"/>
      <c r="Q1114" s="227"/>
      <c r="R1114" s="227"/>
      <c r="S1114" s="227"/>
      <c r="T1114" s="228"/>
      <c r="AT1114" s="229" t="s">
        <v>160</v>
      </c>
      <c r="AU1114" s="229" t="s">
        <v>81</v>
      </c>
      <c r="AV1114" s="12" t="s">
        <v>79</v>
      </c>
      <c r="AW1114" s="12" t="s">
        <v>35</v>
      </c>
      <c r="AX1114" s="12" t="s">
        <v>72</v>
      </c>
      <c r="AY1114" s="229" t="s">
        <v>146</v>
      </c>
    </row>
    <row r="1115" spans="2:65" s="12" customFormat="1" ht="13.5">
      <c r="B1115" s="218"/>
      <c r="C1115" s="219"/>
      <c r="D1115" s="220" t="s">
        <v>160</v>
      </c>
      <c r="E1115" s="221" t="s">
        <v>21</v>
      </c>
      <c r="F1115" s="222" t="s">
        <v>1677</v>
      </c>
      <c r="G1115" s="219"/>
      <c r="H1115" s="223" t="s">
        <v>21</v>
      </c>
      <c r="I1115" s="224"/>
      <c r="J1115" s="219"/>
      <c r="K1115" s="219"/>
      <c r="L1115" s="225"/>
      <c r="M1115" s="226"/>
      <c r="N1115" s="227"/>
      <c r="O1115" s="227"/>
      <c r="P1115" s="227"/>
      <c r="Q1115" s="227"/>
      <c r="R1115" s="227"/>
      <c r="S1115" s="227"/>
      <c r="T1115" s="228"/>
      <c r="AT1115" s="229" t="s">
        <v>160</v>
      </c>
      <c r="AU1115" s="229" t="s">
        <v>81</v>
      </c>
      <c r="AV1115" s="12" t="s">
        <v>79</v>
      </c>
      <c r="AW1115" s="12" t="s">
        <v>35</v>
      </c>
      <c r="AX1115" s="12" t="s">
        <v>72</v>
      </c>
      <c r="AY1115" s="229" t="s">
        <v>146</v>
      </c>
    </row>
    <row r="1116" spans="2:65" s="13" customFormat="1" ht="13.5">
      <c r="B1116" s="230"/>
      <c r="C1116" s="231"/>
      <c r="D1116" s="220" t="s">
        <v>160</v>
      </c>
      <c r="E1116" s="232" t="s">
        <v>21</v>
      </c>
      <c r="F1116" s="233" t="s">
        <v>79</v>
      </c>
      <c r="G1116" s="231"/>
      <c r="H1116" s="234">
        <v>1</v>
      </c>
      <c r="I1116" s="235"/>
      <c r="J1116" s="231"/>
      <c r="K1116" s="231"/>
      <c r="L1116" s="236"/>
      <c r="M1116" s="237"/>
      <c r="N1116" s="238"/>
      <c r="O1116" s="238"/>
      <c r="P1116" s="238"/>
      <c r="Q1116" s="238"/>
      <c r="R1116" s="238"/>
      <c r="S1116" s="238"/>
      <c r="T1116" s="239"/>
      <c r="AT1116" s="240" t="s">
        <v>160</v>
      </c>
      <c r="AU1116" s="240" t="s">
        <v>81</v>
      </c>
      <c r="AV1116" s="13" t="s">
        <v>81</v>
      </c>
      <c r="AW1116" s="13" t="s">
        <v>35</v>
      </c>
      <c r="AX1116" s="13" t="s">
        <v>72</v>
      </c>
      <c r="AY1116" s="240" t="s">
        <v>146</v>
      </c>
    </row>
    <row r="1117" spans="2:65" s="14" customFormat="1" ht="13.5">
      <c r="B1117" s="241"/>
      <c r="C1117" s="242"/>
      <c r="D1117" s="215" t="s">
        <v>160</v>
      </c>
      <c r="E1117" s="243" t="s">
        <v>21</v>
      </c>
      <c r="F1117" s="244" t="s">
        <v>171</v>
      </c>
      <c r="G1117" s="242"/>
      <c r="H1117" s="245">
        <v>1</v>
      </c>
      <c r="I1117" s="246"/>
      <c r="J1117" s="242"/>
      <c r="K1117" s="242"/>
      <c r="L1117" s="247"/>
      <c r="M1117" s="248"/>
      <c r="N1117" s="249"/>
      <c r="O1117" s="249"/>
      <c r="P1117" s="249"/>
      <c r="Q1117" s="249"/>
      <c r="R1117" s="249"/>
      <c r="S1117" s="249"/>
      <c r="T1117" s="250"/>
      <c r="AT1117" s="251" t="s">
        <v>160</v>
      </c>
      <c r="AU1117" s="251" t="s">
        <v>81</v>
      </c>
      <c r="AV1117" s="14" t="s">
        <v>153</v>
      </c>
      <c r="AW1117" s="14" t="s">
        <v>35</v>
      </c>
      <c r="AX1117" s="14" t="s">
        <v>79</v>
      </c>
      <c r="AY1117" s="251" t="s">
        <v>146</v>
      </c>
    </row>
    <row r="1118" spans="2:65" s="1" customFormat="1" ht="31.5" customHeight="1">
      <c r="B1118" s="42"/>
      <c r="C1118" s="203" t="s">
        <v>1708</v>
      </c>
      <c r="D1118" s="203" t="s">
        <v>149</v>
      </c>
      <c r="E1118" s="204" t="s">
        <v>1709</v>
      </c>
      <c r="F1118" s="205" t="s">
        <v>1710</v>
      </c>
      <c r="G1118" s="206" t="s">
        <v>1655</v>
      </c>
      <c r="H1118" s="207">
        <v>1</v>
      </c>
      <c r="I1118" s="208"/>
      <c r="J1118" s="209">
        <f>ROUND(I1118*H1118,2)</f>
        <v>0</v>
      </c>
      <c r="K1118" s="205" t="s">
        <v>21</v>
      </c>
      <c r="L1118" s="62"/>
      <c r="M1118" s="210" t="s">
        <v>21</v>
      </c>
      <c r="N1118" s="211" t="s">
        <v>43</v>
      </c>
      <c r="O1118" s="43"/>
      <c r="P1118" s="212">
        <f>O1118*H1118</f>
        <v>0</v>
      </c>
      <c r="Q1118" s="212">
        <v>0</v>
      </c>
      <c r="R1118" s="212">
        <f>Q1118*H1118</f>
        <v>0</v>
      </c>
      <c r="S1118" s="212">
        <v>0</v>
      </c>
      <c r="T1118" s="213">
        <f>S1118*H1118</f>
        <v>0</v>
      </c>
      <c r="AR1118" s="25" t="s">
        <v>153</v>
      </c>
      <c r="AT1118" s="25" t="s">
        <v>149</v>
      </c>
      <c r="AU1118" s="25" t="s">
        <v>81</v>
      </c>
      <c r="AY1118" s="25" t="s">
        <v>146</v>
      </c>
      <c r="BE1118" s="214">
        <f>IF(N1118="základní",J1118,0)</f>
        <v>0</v>
      </c>
      <c r="BF1118" s="214">
        <f>IF(N1118="snížená",J1118,0)</f>
        <v>0</v>
      </c>
      <c r="BG1118" s="214">
        <f>IF(N1118="zákl. přenesená",J1118,0)</f>
        <v>0</v>
      </c>
      <c r="BH1118" s="214">
        <f>IF(N1118="sníž. přenesená",J1118,0)</f>
        <v>0</v>
      </c>
      <c r="BI1118" s="214">
        <f>IF(N1118="nulová",J1118,0)</f>
        <v>0</v>
      </c>
      <c r="BJ1118" s="25" t="s">
        <v>79</v>
      </c>
      <c r="BK1118" s="214">
        <f>ROUND(I1118*H1118,2)</f>
        <v>0</v>
      </c>
      <c r="BL1118" s="25" t="s">
        <v>153</v>
      </c>
      <c r="BM1118" s="25" t="s">
        <v>1711</v>
      </c>
    </row>
    <row r="1119" spans="2:65" s="12" customFormat="1" ht="27">
      <c r="B1119" s="218"/>
      <c r="C1119" s="219"/>
      <c r="D1119" s="220" t="s">
        <v>160</v>
      </c>
      <c r="E1119" s="221" t="s">
        <v>21</v>
      </c>
      <c r="F1119" s="222" t="s">
        <v>1630</v>
      </c>
      <c r="G1119" s="219"/>
      <c r="H1119" s="223" t="s">
        <v>21</v>
      </c>
      <c r="I1119" s="224"/>
      <c r="J1119" s="219"/>
      <c r="K1119" s="219"/>
      <c r="L1119" s="225"/>
      <c r="M1119" s="226"/>
      <c r="N1119" s="227"/>
      <c r="O1119" s="227"/>
      <c r="P1119" s="227"/>
      <c r="Q1119" s="227"/>
      <c r="R1119" s="227"/>
      <c r="S1119" s="227"/>
      <c r="T1119" s="228"/>
      <c r="AT1119" s="229" t="s">
        <v>160</v>
      </c>
      <c r="AU1119" s="229" t="s">
        <v>81</v>
      </c>
      <c r="AV1119" s="12" t="s">
        <v>79</v>
      </c>
      <c r="AW1119" s="12" t="s">
        <v>35</v>
      </c>
      <c r="AX1119" s="12" t="s">
        <v>72</v>
      </c>
      <c r="AY1119" s="229" t="s">
        <v>146</v>
      </c>
    </row>
    <row r="1120" spans="2:65" s="12" customFormat="1" ht="27">
      <c r="B1120" s="218"/>
      <c r="C1120" s="219"/>
      <c r="D1120" s="220" t="s">
        <v>160</v>
      </c>
      <c r="E1120" s="221" t="s">
        <v>21</v>
      </c>
      <c r="F1120" s="222" t="s">
        <v>1631</v>
      </c>
      <c r="G1120" s="219"/>
      <c r="H1120" s="223" t="s">
        <v>21</v>
      </c>
      <c r="I1120" s="224"/>
      <c r="J1120" s="219"/>
      <c r="K1120" s="219"/>
      <c r="L1120" s="225"/>
      <c r="M1120" s="226"/>
      <c r="N1120" s="227"/>
      <c r="O1120" s="227"/>
      <c r="P1120" s="227"/>
      <c r="Q1120" s="227"/>
      <c r="R1120" s="227"/>
      <c r="S1120" s="227"/>
      <c r="T1120" s="228"/>
      <c r="AT1120" s="229" t="s">
        <v>160</v>
      </c>
      <c r="AU1120" s="229" t="s">
        <v>81</v>
      </c>
      <c r="AV1120" s="12" t="s">
        <v>79</v>
      </c>
      <c r="AW1120" s="12" t="s">
        <v>35</v>
      </c>
      <c r="AX1120" s="12" t="s">
        <v>72</v>
      </c>
      <c r="AY1120" s="229" t="s">
        <v>146</v>
      </c>
    </row>
    <row r="1121" spans="2:65" s="12" customFormat="1" ht="13.5">
      <c r="B1121" s="218"/>
      <c r="C1121" s="219"/>
      <c r="D1121" s="220" t="s">
        <v>160</v>
      </c>
      <c r="E1121" s="221" t="s">
        <v>21</v>
      </c>
      <c r="F1121" s="222" t="s">
        <v>1677</v>
      </c>
      <c r="G1121" s="219"/>
      <c r="H1121" s="223" t="s">
        <v>21</v>
      </c>
      <c r="I1121" s="224"/>
      <c r="J1121" s="219"/>
      <c r="K1121" s="219"/>
      <c r="L1121" s="225"/>
      <c r="M1121" s="226"/>
      <c r="N1121" s="227"/>
      <c r="O1121" s="227"/>
      <c r="P1121" s="227"/>
      <c r="Q1121" s="227"/>
      <c r="R1121" s="227"/>
      <c r="S1121" s="227"/>
      <c r="T1121" s="228"/>
      <c r="AT1121" s="229" t="s">
        <v>160</v>
      </c>
      <c r="AU1121" s="229" t="s">
        <v>81</v>
      </c>
      <c r="AV1121" s="12" t="s">
        <v>79</v>
      </c>
      <c r="AW1121" s="12" t="s">
        <v>35</v>
      </c>
      <c r="AX1121" s="12" t="s">
        <v>72</v>
      </c>
      <c r="AY1121" s="229" t="s">
        <v>146</v>
      </c>
    </row>
    <row r="1122" spans="2:65" s="13" customFormat="1" ht="13.5">
      <c r="B1122" s="230"/>
      <c r="C1122" s="231"/>
      <c r="D1122" s="220" t="s">
        <v>160</v>
      </c>
      <c r="E1122" s="232" t="s">
        <v>21</v>
      </c>
      <c r="F1122" s="233" t="s">
        <v>79</v>
      </c>
      <c r="G1122" s="231"/>
      <c r="H1122" s="234">
        <v>1</v>
      </c>
      <c r="I1122" s="235"/>
      <c r="J1122" s="231"/>
      <c r="K1122" s="231"/>
      <c r="L1122" s="236"/>
      <c r="M1122" s="237"/>
      <c r="N1122" s="238"/>
      <c r="O1122" s="238"/>
      <c r="P1122" s="238"/>
      <c r="Q1122" s="238"/>
      <c r="R1122" s="238"/>
      <c r="S1122" s="238"/>
      <c r="T1122" s="239"/>
      <c r="AT1122" s="240" t="s">
        <v>160</v>
      </c>
      <c r="AU1122" s="240" t="s">
        <v>81</v>
      </c>
      <c r="AV1122" s="13" t="s">
        <v>81</v>
      </c>
      <c r="AW1122" s="13" t="s">
        <v>35</v>
      </c>
      <c r="AX1122" s="13" t="s">
        <v>72</v>
      </c>
      <c r="AY1122" s="240" t="s">
        <v>146</v>
      </c>
    </row>
    <row r="1123" spans="2:65" s="14" customFormat="1" ht="13.5">
      <c r="B1123" s="241"/>
      <c r="C1123" s="242"/>
      <c r="D1123" s="215" t="s">
        <v>160</v>
      </c>
      <c r="E1123" s="243" t="s">
        <v>21</v>
      </c>
      <c r="F1123" s="244" t="s">
        <v>171</v>
      </c>
      <c r="G1123" s="242"/>
      <c r="H1123" s="245">
        <v>1</v>
      </c>
      <c r="I1123" s="246"/>
      <c r="J1123" s="242"/>
      <c r="K1123" s="242"/>
      <c r="L1123" s="247"/>
      <c r="M1123" s="248"/>
      <c r="N1123" s="249"/>
      <c r="O1123" s="249"/>
      <c r="P1123" s="249"/>
      <c r="Q1123" s="249"/>
      <c r="R1123" s="249"/>
      <c r="S1123" s="249"/>
      <c r="T1123" s="250"/>
      <c r="AT1123" s="251" t="s">
        <v>160</v>
      </c>
      <c r="AU1123" s="251" t="s">
        <v>81</v>
      </c>
      <c r="AV1123" s="14" t="s">
        <v>153</v>
      </c>
      <c r="AW1123" s="14" t="s">
        <v>35</v>
      </c>
      <c r="AX1123" s="14" t="s">
        <v>79</v>
      </c>
      <c r="AY1123" s="251" t="s">
        <v>146</v>
      </c>
    </row>
    <row r="1124" spans="2:65" s="1" customFormat="1" ht="31.5" customHeight="1">
      <c r="B1124" s="42"/>
      <c r="C1124" s="203" t="s">
        <v>1712</v>
      </c>
      <c r="D1124" s="203" t="s">
        <v>149</v>
      </c>
      <c r="E1124" s="204" t="s">
        <v>1713</v>
      </c>
      <c r="F1124" s="205" t="s">
        <v>1714</v>
      </c>
      <c r="G1124" s="206" t="s">
        <v>1655</v>
      </c>
      <c r="H1124" s="207">
        <v>1</v>
      </c>
      <c r="I1124" s="208"/>
      <c r="J1124" s="209">
        <f>ROUND(I1124*H1124,2)</f>
        <v>0</v>
      </c>
      <c r="K1124" s="205" t="s">
        <v>21</v>
      </c>
      <c r="L1124" s="62"/>
      <c r="M1124" s="210" t="s">
        <v>21</v>
      </c>
      <c r="N1124" s="211" t="s">
        <v>43</v>
      </c>
      <c r="O1124" s="43"/>
      <c r="P1124" s="212">
        <f>O1124*H1124</f>
        <v>0</v>
      </c>
      <c r="Q1124" s="212">
        <v>0</v>
      </c>
      <c r="R1124" s="212">
        <f>Q1124*H1124</f>
        <v>0</v>
      </c>
      <c r="S1124" s="212">
        <v>0</v>
      </c>
      <c r="T1124" s="213">
        <f>S1124*H1124</f>
        <v>0</v>
      </c>
      <c r="AR1124" s="25" t="s">
        <v>153</v>
      </c>
      <c r="AT1124" s="25" t="s">
        <v>149</v>
      </c>
      <c r="AU1124" s="25" t="s">
        <v>81</v>
      </c>
      <c r="AY1124" s="25" t="s">
        <v>146</v>
      </c>
      <c r="BE1124" s="214">
        <f>IF(N1124="základní",J1124,0)</f>
        <v>0</v>
      </c>
      <c r="BF1124" s="214">
        <f>IF(N1124="snížená",J1124,0)</f>
        <v>0</v>
      </c>
      <c r="BG1124" s="214">
        <f>IF(N1124="zákl. přenesená",J1124,0)</f>
        <v>0</v>
      </c>
      <c r="BH1124" s="214">
        <f>IF(N1124="sníž. přenesená",J1124,0)</f>
        <v>0</v>
      </c>
      <c r="BI1124" s="214">
        <f>IF(N1124="nulová",J1124,0)</f>
        <v>0</v>
      </c>
      <c r="BJ1124" s="25" t="s">
        <v>79</v>
      </c>
      <c r="BK1124" s="214">
        <f>ROUND(I1124*H1124,2)</f>
        <v>0</v>
      </c>
      <c r="BL1124" s="25" t="s">
        <v>153</v>
      </c>
      <c r="BM1124" s="25" t="s">
        <v>1715</v>
      </c>
    </row>
    <row r="1125" spans="2:65" s="12" customFormat="1" ht="27">
      <c r="B1125" s="218"/>
      <c r="C1125" s="219"/>
      <c r="D1125" s="220" t="s">
        <v>160</v>
      </c>
      <c r="E1125" s="221" t="s">
        <v>21</v>
      </c>
      <c r="F1125" s="222" t="s">
        <v>1630</v>
      </c>
      <c r="G1125" s="219"/>
      <c r="H1125" s="223" t="s">
        <v>21</v>
      </c>
      <c r="I1125" s="224"/>
      <c r="J1125" s="219"/>
      <c r="K1125" s="219"/>
      <c r="L1125" s="225"/>
      <c r="M1125" s="226"/>
      <c r="N1125" s="227"/>
      <c r="O1125" s="227"/>
      <c r="P1125" s="227"/>
      <c r="Q1125" s="227"/>
      <c r="R1125" s="227"/>
      <c r="S1125" s="227"/>
      <c r="T1125" s="228"/>
      <c r="AT1125" s="229" t="s">
        <v>160</v>
      </c>
      <c r="AU1125" s="229" t="s">
        <v>81</v>
      </c>
      <c r="AV1125" s="12" t="s">
        <v>79</v>
      </c>
      <c r="AW1125" s="12" t="s">
        <v>35</v>
      </c>
      <c r="AX1125" s="12" t="s">
        <v>72</v>
      </c>
      <c r="AY1125" s="229" t="s">
        <v>146</v>
      </c>
    </row>
    <row r="1126" spans="2:65" s="12" customFormat="1" ht="27">
      <c r="B1126" s="218"/>
      <c r="C1126" s="219"/>
      <c r="D1126" s="220" t="s">
        <v>160</v>
      </c>
      <c r="E1126" s="221" t="s">
        <v>21</v>
      </c>
      <c r="F1126" s="222" t="s">
        <v>1631</v>
      </c>
      <c r="G1126" s="219"/>
      <c r="H1126" s="223" t="s">
        <v>21</v>
      </c>
      <c r="I1126" s="224"/>
      <c r="J1126" s="219"/>
      <c r="K1126" s="219"/>
      <c r="L1126" s="225"/>
      <c r="M1126" s="226"/>
      <c r="N1126" s="227"/>
      <c r="O1126" s="227"/>
      <c r="P1126" s="227"/>
      <c r="Q1126" s="227"/>
      <c r="R1126" s="227"/>
      <c r="S1126" s="227"/>
      <c r="T1126" s="228"/>
      <c r="AT1126" s="229" t="s">
        <v>160</v>
      </c>
      <c r="AU1126" s="229" t="s">
        <v>81</v>
      </c>
      <c r="AV1126" s="12" t="s">
        <v>79</v>
      </c>
      <c r="AW1126" s="12" t="s">
        <v>35</v>
      </c>
      <c r="AX1126" s="12" t="s">
        <v>72</v>
      </c>
      <c r="AY1126" s="229" t="s">
        <v>146</v>
      </c>
    </row>
    <row r="1127" spans="2:65" s="12" customFormat="1" ht="13.5">
      <c r="B1127" s="218"/>
      <c r="C1127" s="219"/>
      <c r="D1127" s="220" t="s">
        <v>160</v>
      </c>
      <c r="E1127" s="221" t="s">
        <v>21</v>
      </c>
      <c r="F1127" s="222" t="s">
        <v>1677</v>
      </c>
      <c r="G1127" s="219"/>
      <c r="H1127" s="223" t="s">
        <v>21</v>
      </c>
      <c r="I1127" s="224"/>
      <c r="J1127" s="219"/>
      <c r="K1127" s="219"/>
      <c r="L1127" s="225"/>
      <c r="M1127" s="226"/>
      <c r="N1127" s="227"/>
      <c r="O1127" s="227"/>
      <c r="P1127" s="227"/>
      <c r="Q1127" s="227"/>
      <c r="R1127" s="227"/>
      <c r="S1127" s="227"/>
      <c r="T1127" s="228"/>
      <c r="AT1127" s="229" t="s">
        <v>160</v>
      </c>
      <c r="AU1127" s="229" t="s">
        <v>81</v>
      </c>
      <c r="AV1127" s="12" t="s">
        <v>79</v>
      </c>
      <c r="AW1127" s="12" t="s">
        <v>35</v>
      </c>
      <c r="AX1127" s="12" t="s">
        <v>72</v>
      </c>
      <c r="AY1127" s="229" t="s">
        <v>146</v>
      </c>
    </row>
    <row r="1128" spans="2:65" s="13" customFormat="1" ht="13.5">
      <c r="B1128" s="230"/>
      <c r="C1128" s="231"/>
      <c r="D1128" s="220" t="s">
        <v>160</v>
      </c>
      <c r="E1128" s="232" t="s">
        <v>21</v>
      </c>
      <c r="F1128" s="233" t="s">
        <v>79</v>
      </c>
      <c r="G1128" s="231"/>
      <c r="H1128" s="234">
        <v>1</v>
      </c>
      <c r="I1128" s="235"/>
      <c r="J1128" s="231"/>
      <c r="K1128" s="231"/>
      <c r="L1128" s="236"/>
      <c r="M1128" s="237"/>
      <c r="N1128" s="238"/>
      <c r="O1128" s="238"/>
      <c r="P1128" s="238"/>
      <c r="Q1128" s="238"/>
      <c r="R1128" s="238"/>
      <c r="S1128" s="238"/>
      <c r="T1128" s="239"/>
      <c r="AT1128" s="240" t="s">
        <v>160</v>
      </c>
      <c r="AU1128" s="240" t="s">
        <v>81</v>
      </c>
      <c r="AV1128" s="13" t="s">
        <v>81</v>
      </c>
      <c r="AW1128" s="13" t="s">
        <v>35</v>
      </c>
      <c r="AX1128" s="13" t="s">
        <v>72</v>
      </c>
      <c r="AY1128" s="240" t="s">
        <v>146</v>
      </c>
    </row>
    <row r="1129" spans="2:65" s="14" customFormat="1" ht="13.5">
      <c r="B1129" s="241"/>
      <c r="C1129" s="242"/>
      <c r="D1129" s="215" t="s">
        <v>160</v>
      </c>
      <c r="E1129" s="243" t="s">
        <v>21</v>
      </c>
      <c r="F1129" s="244" t="s">
        <v>171</v>
      </c>
      <c r="G1129" s="242"/>
      <c r="H1129" s="245">
        <v>1</v>
      </c>
      <c r="I1129" s="246"/>
      <c r="J1129" s="242"/>
      <c r="K1129" s="242"/>
      <c r="L1129" s="247"/>
      <c r="M1129" s="248"/>
      <c r="N1129" s="249"/>
      <c r="O1129" s="249"/>
      <c r="P1129" s="249"/>
      <c r="Q1129" s="249"/>
      <c r="R1129" s="249"/>
      <c r="S1129" s="249"/>
      <c r="T1129" s="250"/>
      <c r="AT1129" s="251" t="s">
        <v>160</v>
      </c>
      <c r="AU1129" s="251" t="s">
        <v>81</v>
      </c>
      <c r="AV1129" s="14" t="s">
        <v>153</v>
      </c>
      <c r="AW1129" s="14" t="s">
        <v>35</v>
      </c>
      <c r="AX1129" s="14" t="s">
        <v>79</v>
      </c>
      <c r="AY1129" s="251" t="s">
        <v>146</v>
      </c>
    </row>
    <row r="1130" spans="2:65" s="1" customFormat="1" ht="31.5" customHeight="1">
      <c r="B1130" s="42"/>
      <c r="C1130" s="203" t="s">
        <v>1716</v>
      </c>
      <c r="D1130" s="203" t="s">
        <v>149</v>
      </c>
      <c r="E1130" s="204" t="s">
        <v>1717</v>
      </c>
      <c r="F1130" s="205" t="s">
        <v>1718</v>
      </c>
      <c r="G1130" s="206" t="s">
        <v>1655</v>
      </c>
      <c r="H1130" s="207">
        <v>1</v>
      </c>
      <c r="I1130" s="208"/>
      <c r="J1130" s="209">
        <f>ROUND(I1130*H1130,2)</f>
        <v>0</v>
      </c>
      <c r="K1130" s="205" t="s">
        <v>21</v>
      </c>
      <c r="L1130" s="62"/>
      <c r="M1130" s="210" t="s">
        <v>21</v>
      </c>
      <c r="N1130" s="211" t="s">
        <v>43</v>
      </c>
      <c r="O1130" s="43"/>
      <c r="P1130" s="212">
        <f>O1130*H1130</f>
        <v>0</v>
      </c>
      <c r="Q1130" s="212">
        <v>0</v>
      </c>
      <c r="R1130" s="212">
        <f>Q1130*H1130</f>
        <v>0</v>
      </c>
      <c r="S1130" s="212">
        <v>0</v>
      </c>
      <c r="T1130" s="213">
        <f>S1130*H1130</f>
        <v>0</v>
      </c>
      <c r="AR1130" s="25" t="s">
        <v>153</v>
      </c>
      <c r="AT1130" s="25" t="s">
        <v>149</v>
      </c>
      <c r="AU1130" s="25" t="s">
        <v>81</v>
      </c>
      <c r="AY1130" s="25" t="s">
        <v>146</v>
      </c>
      <c r="BE1130" s="214">
        <f>IF(N1130="základní",J1130,0)</f>
        <v>0</v>
      </c>
      <c r="BF1130" s="214">
        <f>IF(N1130="snížená",J1130,0)</f>
        <v>0</v>
      </c>
      <c r="BG1130" s="214">
        <f>IF(N1130="zákl. přenesená",J1130,0)</f>
        <v>0</v>
      </c>
      <c r="BH1130" s="214">
        <f>IF(N1130="sníž. přenesená",J1130,0)</f>
        <v>0</v>
      </c>
      <c r="BI1130" s="214">
        <f>IF(N1130="nulová",J1130,0)</f>
        <v>0</v>
      </c>
      <c r="BJ1130" s="25" t="s">
        <v>79</v>
      </c>
      <c r="BK1130" s="214">
        <f>ROUND(I1130*H1130,2)</f>
        <v>0</v>
      </c>
      <c r="BL1130" s="25" t="s">
        <v>153</v>
      </c>
      <c r="BM1130" s="25" t="s">
        <v>1719</v>
      </c>
    </row>
    <row r="1131" spans="2:65" s="12" customFormat="1" ht="27">
      <c r="B1131" s="218"/>
      <c r="C1131" s="219"/>
      <c r="D1131" s="220" t="s">
        <v>160</v>
      </c>
      <c r="E1131" s="221" t="s">
        <v>21</v>
      </c>
      <c r="F1131" s="222" t="s">
        <v>1630</v>
      </c>
      <c r="G1131" s="219"/>
      <c r="H1131" s="223" t="s">
        <v>21</v>
      </c>
      <c r="I1131" s="224"/>
      <c r="J1131" s="219"/>
      <c r="K1131" s="219"/>
      <c r="L1131" s="225"/>
      <c r="M1131" s="226"/>
      <c r="N1131" s="227"/>
      <c r="O1131" s="227"/>
      <c r="P1131" s="227"/>
      <c r="Q1131" s="227"/>
      <c r="R1131" s="227"/>
      <c r="S1131" s="227"/>
      <c r="T1131" s="228"/>
      <c r="AT1131" s="229" t="s">
        <v>160</v>
      </c>
      <c r="AU1131" s="229" t="s">
        <v>81</v>
      </c>
      <c r="AV1131" s="12" t="s">
        <v>79</v>
      </c>
      <c r="AW1131" s="12" t="s">
        <v>35</v>
      </c>
      <c r="AX1131" s="12" t="s">
        <v>72</v>
      </c>
      <c r="AY1131" s="229" t="s">
        <v>146</v>
      </c>
    </row>
    <row r="1132" spans="2:65" s="12" customFormat="1" ht="27">
      <c r="B1132" s="218"/>
      <c r="C1132" s="219"/>
      <c r="D1132" s="220" t="s">
        <v>160</v>
      </c>
      <c r="E1132" s="221" t="s">
        <v>21</v>
      </c>
      <c r="F1132" s="222" t="s">
        <v>1631</v>
      </c>
      <c r="G1132" s="219"/>
      <c r="H1132" s="223" t="s">
        <v>21</v>
      </c>
      <c r="I1132" s="224"/>
      <c r="J1132" s="219"/>
      <c r="K1132" s="219"/>
      <c r="L1132" s="225"/>
      <c r="M1132" s="226"/>
      <c r="N1132" s="227"/>
      <c r="O1132" s="227"/>
      <c r="P1132" s="227"/>
      <c r="Q1132" s="227"/>
      <c r="R1132" s="227"/>
      <c r="S1132" s="227"/>
      <c r="T1132" s="228"/>
      <c r="AT1132" s="229" t="s">
        <v>160</v>
      </c>
      <c r="AU1132" s="229" t="s">
        <v>81</v>
      </c>
      <c r="AV1132" s="12" t="s">
        <v>79</v>
      </c>
      <c r="AW1132" s="12" t="s">
        <v>35</v>
      </c>
      <c r="AX1132" s="12" t="s">
        <v>72</v>
      </c>
      <c r="AY1132" s="229" t="s">
        <v>146</v>
      </c>
    </row>
    <row r="1133" spans="2:65" s="12" customFormat="1" ht="13.5">
      <c r="B1133" s="218"/>
      <c r="C1133" s="219"/>
      <c r="D1133" s="220" t="s">
        <v>160</v>
      </c>
      <c r="E1133" s="221" t="s">
        <v>21</v>
      </c>
      <c r="F1133" s="222" t="s">
        <v>1677</v>
      </c>
      <c r="G1133" s="219"/>
      <c r="H1133" s="223" t="s">
        <v>21</v>
      </c>
      <c r="I1133" s="224"/>
      <c r="J1133" s="219"/>
      <c r="K1133" s="219"/>
      <c r="L1133" s="225"/>
      <c r="M1133" s="226"/>
      <c r="N1133" s="227"/>
      <c r="O1133" s="227"/>
      <c r="P1133" s="227"/>
      <c r="Q1133" s="227"/>
      <c r="R1133" s="227"/>
      <c r="S1133" s="227"/>
      <c r="T1133" s="228"/>
      <c r="AT1133" s="229" t="s">
        <v>160</v>
      </c>
      <c r="AU1133" s="229" t="s">
        <v>81</v>
      </c>
      <c r="AV1133" s="12" t="s">
        <v>79</v>
      </c>
      <c r="AW1133" s="12" t="s">
        <v>35</v>
      </c>
      <c r="AX1133" s="12" t="s">
        <v>72</v>
      </c>
      <c r="AY1133" s="229" t="s">
        <v>146</v>
      </c>
    </row>
    <row r="1134" spans="2:65" s="13" customFormat="1" ht="13.5">
      <c r="B1134" s="230"/>
      <c r="C1134" s="231"/>
      <c r="D1134" s="220" t="s">
        <v>160</v>
      </c>
      <c r="E1134" s="232" t="s">
        <v>21</v>
      </c>
      <c r="F1134" s="233" t="s">
        <v>79</v>
      </c>
      <c r="G1134" s="231"/>
      <c r="H1134" s="234">
        <v>1</v>
      </c>
      <c r="I1134" s="235"/>
      <c r="J1134" s="231"/>
      <c r="K1134" s="231"/>
      <c r="L1134" s="236"/>
      <c r="M1134" s="237"/>
      <c r="N1134" s="238"/>
      <c r="O1134" s="238"/>
      <c r="P1134" s="238"/>
      <c r="Q1134" s="238"/>
      <c r="R1134" s="238"/>
      <c r="S1134" s="238"/>
      <c r="T1134" s="239"/>
      <c r="AT1134" s="240" t="s">
        <v>160</v>
      </c>
      <c r="AU1134" s="240" t="s">
        <v>81</v>
      </c>
      <c r="AV1134" s="13" t="s">
        <v>81</v>
      </c>
      <c r="AW1134" s="13" t="s">
        <v>35</v>
      </c>
      <c r="AX1134" s="13" t="s">
        <v>72</v>
      </c>
      <c r="AY1134" s="240" t="s">
        <v>146</v>
      </c>
    </row>
    <row r="1135" spans="2:65" s="14" customFormat="1" ht="13.5">
      <c r="B1135" s="241"/>
      <c r="C1135" s="242"/>
      <c r="D1135" s="215" t="s">
        <v>160</v>
      </c>
      <c r="E1135" s="243" t="s">
        <v>21</v>
      </c>
      <c r="F1135" s="244" t="s">
        <v>171</v>
      </c>
      <c r="G1135" s="242"/>
      <c r="H1135" s="245">
        <v>1</v>
      </c>
      <c r="I1135" s="246"/>
      <c r="J1135" s="242"/>
      <c r="K1135" s="242"/>
      <c r="L1135" s="247"/>
      <c r="M1135" s="248"/>
      <c r="N1135" s="249"/>
      <c r="O1135" s="249"/>
      <c r="P1135" s="249"/>
      <c r="Q1135" s="249"/>
      <c r="R1135" s="249"/>
      <c r="S1135" s="249"/>
      <c r="T1135" s="250"/>
      <c r="AT1135" s="251" t="s">
        <v>160</v>
      </c>
      <c r="AU1135" s="251" t="s">
        <v>81</v>
      </c>
      <c r="AV1135" s="14" t="s">
        <v>153</v>
      </c>
      <c r="AW1135" s="14" t="s">
        <v>35</v>
      </c>
      <c r="AX1135" s="14" t="s">
        <v>79</v>
      </c>
      <c r="AY1135" s="251" t="s">
        <v>146</v>
      </c>
    </row>
    <row r="1136" spans="2:65" s="1" customFormat="1" ht="31.5" customHeight="1">
      <c r="B1136" s="42"/>
      <c r="C1136" s="203" t="s">
        <v>1720</v>
      </c>
      <c r="D1136" s="203" t="s">
        <v>149</v>
      </c>
      <c r="E1136" s="204" t="s">
        <v>1721</v>
      </c>
      <c r="F1136" s="205" t="s">
        <v>1722</v>
      </c>
      <c r="G1136" s="206" t="s">
        <v>1655</v>
      </c>
      <c r="H1136" s="207">
        <v>1</v>
      </c>
      <c r="I1136" s="208"/>
      <c r="J1136" s="209">
        <f>ROUND(I1136*H1136,2)</f>
        <v>0</v>
      </c>
      <c r="K1136" s="205" t="s">
        <v>21</v>
      </c>
      <c r="L1136" s="62"/>
      <c r="M1136" s="210" t="s">
        <v>21</v>
      </c>
      <c r="N1136" s="211" t="s">
        <v>43</v>
      </c>
      <c r="O1136" s="43"/>
      <c r="P1136" s="212">
        <f>O1136*H1136</f>
        <v>0</v>
      </c>
      <c r="Q1136" s="212">
        <v>0</v>
      </c>
      <c r="R1136" s="212">
        <f>Q1136*H1136</f>
        <v>0</v>
      </c>
      <c r="S1136" s="212">
        <v>0</v>
      </c>
      <c r="T1136" s="213">
        <f>S1136*H1136</f>
        <v>0</v>
      </c>
      <c r="AR1136" s="25" t="s">
        <v>153</v>
      </c>
      <c r="AT1136" s="25" t="s">
        <v>149</v>
      </c>
      <c r="AU1136" s="25" t="s">
        <v>81</v>
      </c>
      <c r="AY1136" s="25" t="s">
        <v>146</v>
      </c>
      <c r="BE1136" s="214">
        <f>IF(N1136="základní",J1136,0)</f>
        <v>0</v>
      </c>
      <c r="BF1136" s="214">
        <f>IF(N1136="snížená",J1136,0)</f>
        <v>0</v>
      </c>
      <c r="BG1136" s="214">
        <f>IF(N1136="zákl. přenesená",J1136,0)</f>
        <v>0</v>
      </c>
      <c r="BH1136" s="214">
        <f>IF(N1136="sníž. přenesená",J1136,0)</f>
        <v>0</v>
      </c>
      <c r="BI1136" s="214">
        <f>IF(N1136="nulová",J1136,0)</f>
        <v>0</v>
      </c>
      <c r="BJ1136" s="25" t="s">
        <v>79</v>
      </c>
      <c r="BK1136" s="214">
        <f>ROUND(I1136*H1136,2)</f>
        <v>0</v>
      </c>
      <c r="BL1136" s="25" t="s">
        <v>153</v>
      </c>
      <c r="BM1136" s="25" t="s">
        <v>1723</v>
      </c>
    </row>
    <row r="1137" spans="2:65" s="12" customFormat="1" ht="27">
      <c r="B1137" s="218"/>
      <c r="C1137" s="219"/>
      <c r="D1137" s="220" t="s">
        <v>160</v>
      </c>
      <c r="E1137" s="221" t="s">
        <v>21</v>
      </c>
      <c r="F1137" s="222" t="s">
        <v>1630</v>
      </c>
      <c r="G1137" s="219"/>
      <c r="H1137" s="223" t="s">
        <v>21</v>
      </c>
      <c r="I1137" s="224"/>
      <c r="J1137" s="219"/>
      <c r="K1137" s="219"/>
      <c r="L1137" s="225"/>
      <c r="M1137" s="226"/>
      <c r="N1137" s="227"/>
      <c r="O1137" s="227"/>
      <c r="P1137" s="227"/>
      <c r="Q1137" s="227"/>
      <c r="R1137" s="227"/>
      <c r="S1137" s="227"/>
      <c r="T1137" s="228"/>
      <c r="AT1137" s="229" t="s">
        <v>160</v>
      </c>
      <c r="AU1137" s="229" t="s">
        <v>81</v>
      </c>
      <c r="AV1137" s="12" t="s">
        <v>79</v>
      </c>
      <c r="AW1137" s="12" t="s">
        <v>35</v>
      </c>
      <c r="AX1137" s="12" t="s">
        <v>72</v>
      </c>
      <c r="AY1137" s="229" t="s">
        <v>146</v>
      </c>
    </row>
    <row r="1138" spans="2:65" s="12" customFormat="1" ht="27">
      <c r="B1138" s="218"/>
      <c r="C1138" s="219"/>
      <c r="D1138" s="220" t="s">
        <v>160</v>
      </c>
      <c r="E1138" s="221" t="s">
        <v>21</v>
      </c>
      <c r="F1138" s="222" t="s">
        <v>1631</v>
      </c>
      <c r="G1138" s="219"/>
      <c r="H1138" s="223" t="s">
        <v>21</v>
      </c>
      <c r="I1138" s="224"/>
      <c r="J1138" s="219"/>
      <c r="K1138" s="219"/>
      <c r="L1138" s="225"/>
      <c r="M1138" s="226"/>
      <c r="N1138" s="227"/>
      <c r="O1138" s="227"/>
      <c r="P1138" s="227"/>
      <c r="Q1138" s="227"/>
      <c r="R1138" s="227"/>
      <c r="S1138" s="227"/>
      <c r="T1138" s="228"/>
      <c r="AT1138" s="229" t="s">
        <v>160</v>
      </c>
      <c r="AU1138" s="229" t="s">
        <v>81</v>
      </c>
      <c r="AV1138" s="12" t="s">
        <v>79</v>
      </c>
      <c r="AW1138" s="12" t="s">
        <v>35</v>
      </c>
      <c r="AX1138" s="12" t="s">
        <v>72</v>
      </c>
      <c r="AY1138" s="229" t="s">
        <v>146</v>
      </c>
    </row>
    <row r="1139" spans="2:65" s="12" customFormat="1" ht="13.5">
      <c r="B1139" s="218"/>
      <c r="C1139" s="219"/>
      <c r="D1139" s="220" t="s">
        <v>160</v>
      </c>
      <c r="E1139" s="221" t="s">
        <v>21</v>
      </c>
      <c r="F1139" s="222" t="s">
        <v>1677</v>
      </c>
      <c r="G1139" s="219"/>
      <c r="H1139" s="223" t="s">
        <v>21</v>
      </c>
      <c r="I1139" s="224"/>
      <c r="J1139" s="219"/>
      <c r="K1139" s="219"/>
      <c r="L1139" s="225"/>
      <c r="M1139" s="226"/>
      <c r="N1139" s="227"/>
      <c r="O1139" s="227"/>
      <c r="P1139" s="227"/>
      <c r="Q1139" s="227"/>
      <c r="R1139" s="227"/>
      <c r="S1139" s="227"/>
      <c r="T1139" s="228"/>
      <c r="AT1139" s="229" t="s">
        <v>160</v>
      </c>
      <c r="AU1139" s="229" t="s">
        <v>81</v>
      </c>
      <c r="AV1139" s="12" t="s">
        <v>79</v>
      </c>
      <c r="AW1139" s="12" t="s">
        <v>35</v>
      </c>
      <c r="AX1139" s="12" t="s">
        <v>72</v>
      </c>
      <c r="AY1139" s="229" t="s">
        <v>146</v>
      </c>
    </row>
    <row r="1140" spans="2:65" s="13" customFormat="1" ht="13.5">
      <c r="B1140" s="230"/>
      <c r="C1140" s="231"/>
      <c r="D1140" s="220" t="s">
        <v>160</v>
      </c>
      <c r="E1140" s="232" t="s">
        <v>21</v>
      </c>
      <c r="F1140" s="233" t="s">
        <v>79</v>
      </c>
      <c r="G1140" s="231"/>
      <c r="H1140" s="234">
        <v>1</v>
      </c>
      <c r="I1140" s="235"/>
      <c r="J1140" s="231"/>
      <c r="K1140" s="231"/>
      <c r="L1140" s="236"/>
      <c r="M1140" s="237"/>
      <c r="N1140" s="238"/>
      <c r="O1140" s="238"/>
      <c r="P1140" s="238"/>
      <c r="Q1140" s="238"/>
      <c r="R1140" s="238"/>
      <c r="S1140" s="238"/>
      <c r="T1140" s="239"/>
      <c r="AT1140" s="240" t="s">
        <v>160</v>
      </c>
      <c r="AU1140" s="240" t="s">
        <v>81</v>
      </c>
      <c r="AV1140" s="13" t="s">
        <v>81</v>
      </c>
      <c r="AW1140" s="13" t="s">
        <v>35</v>
      </c>
      <c r="AX1140" s="13" t="s">
        <v>72</v>
      </c>
      <c r="AY1140" s="240" t="s">
        <v>146</v>
      </c>
    </row>
    <row r="1141" spans="2:65" s="14" customFormat="1" ht="13.5">
      <c r="B1141" s="241"/>
      <c r="C1141" s="242"/>
      <c r="D1141" s="215" t="s">
        <v>160</v>
      </c>
      <c r="E1141" s="243" t="s">
        <v>21</v>
      </c>
      <c r="F1141" s="244" t="s">
        <v>171</v>
      </c>
      <c r="G1141" s="242"/>
      <c r="H1141" s="245">
        <v>1</v>
      </c>
      <c r="I1141" s="246"/>
      <c r="J1141" s="242"/>
      <c r="K1141" s="242"/>
      <c r="L1141" s="247"/>
      <c r="M1141" s="248"/>
      <c r="N1141" s="249"/>
      <c r="O1141" s="249"/>
      <c r="P1141" s="249"/>
      <c r="Q1141" s="249"/>
      <c r="R1141" s="249"/>
      <c r="S1141" s="249"/>
      <c r="T1141" s="250"/>
      <c r="AT1141" s="251" t="s">
        <v>160</v>
      </c>
      <c r="AU1141" s="251" t="s">
        <v>81</v>
      </c>
      <c r="AV1141" s="14" t="s">
        <v>153</v>
      </c>
      <c r="AW1141" s="14" t="s">
        <v>35</v>
      </c>
      <c r="AX1141" s="14" t="s">
        <v>79</v>
      </c>
      <c r="AY1141" s="251" t="s">
        <v>146</v>
      </c>
    </row>
    <row r="1142" spans="2:65" s="1" customFormat="1" ht="31.5" customHeight="1">
      <c r="B1142" s="42"/>
      <c r="C1142" s="203" t="s">
        <v>1724</v>
      </c>
      <c r="D1142" s="203" t="s">
        <v>149</v>
      </c>
      <c r="E1142" s="204" t="s">
        <v>1725</v>
      </c>
      <c r="F1142" s="205" t="s">
        <v>1726</v>
      </c>
      <c r="G1142" s="206" t="s">
        <v>1655</v>
      </c>
      <c r="H1142" s="207">
        <v>1</v>
      </c>
      <c r="I1142" s="208"/>
      <c r="J1142" s="209">
        <f>ROUND(I1142*H1142,2)</f>
        <v>0</v>
      </c>
      <c r="K1142" s="205" t="s">
        <v>21</v>
      </c>
      <c r="L1142" s="62"/>
      <c r="M1142" s="210" t="s">
        <v>21</v>
      </c>
      <c r="N1142" s="211" t="s">
        <v>43</v>
      </c>
      <c r="O1142" s="43"/>
      <c r="P1142" s="212">
        <f>O1142*H1142</f>
        <v>0</v>
      </c>
      <c r="Q1142" s="212">
        <v>0</v>
      </c>
      <c r="R1142" s="212">
        <f>Q1142*H1142</f>
        <v>0</v>
      </c>
      <c r="S1142" s="212">
        <v>0</v>
      </c>
      <c r="T1142" s="213">
        <f>S1142*H1142</f>
        <v>0</v>
      </c>
      <c r="AR1142" s="25" t="s">
        <v>153</v>
      </c>
      <c r="AT1142" s="25" t="s">
        <v>149</v>
      </c>
      <c r="AU1142" s="25" t="s">
        <v>81</v>
      </c>
      <c r="AY1142" s="25" t="s">
        <v>146</v>
      </c>
      <c r="BE1142" s="214">
        <f>IF(N1142="základní",J1142,0)</f>
        <v>0</v>
      </c>
      <c r="BF1142" s="214">
        <f>IF(N1142="snížená",J1142,0)</f>
        <v>0</v>
      </c>
      <c r="BG1142" s="214">
        <f>IF(N1142="zákl. přenesená",J1142,0)</f>
        <v>0</v>
      </c>
      <c r="BH1142" s="214">
        <f>IF(N1142="sníž. přenesená",J1142,0)</f>
        <v>0</v>
      </c>
      <c r="BI1142" s="214">
        <f>IF(N1142="nulová",J1142,0)</f>
        <v>0</v>
      </c>
      <c r="BJ1142" s="25" t="s">
        <v>79</v>
      </c>
      <c r="BK1142" s="214">
        <f>ROUND(I1142*H1142,2)</f>
        <v>0</v>
      </c>
      <c r="BL1142" s="25" t="s">
        <v>153</v>
      </c>
      <c r="BM1142" s="25" t="s">
        <v>1727</v>
      </c>
    </row>
    <row r="1143" spans="2:65" s="12" customFormat="1" ht="27">
      <c r="B1143" s="218"/>
      <c r="C1143" s="219"/>
      <c r="D1143" s="220" t="s">
        <v>160</v>
      </c>
      <c r="E1143" s="221" t="s">
        <v>21</v>
      </c>
      <c r="F1143" s="222" t="s">
        <v>1630</v>
      </c>
      <c r="G1143" s="219"/>
      <c r="H1143" s="223" t="s">
        <v>21</v>
      </c>
      <c r="I1143" s="224"/>
      <c r="J1143" s="219"/>
      <c r="K1143" s="219"/>
      <c r="L1143" s="225"/>
      <c r="M1143" s="226"/>
      <c r="N1143" s="227"/>
      <c r="O1143" s="227"/>
      <c r="P1143" s="227"/>
      <c r="Q1143" s="227"/>
      <c r="R1143" s="227"/>
      <c r="S1143" s="227"/>
      <c r="T1143" s="228"/>
      <c r="AT1143" s="229" t="s">
        <v>160</v>
      </c>
      <c r="AU1143" s="229" t="s">
        <v>81</v>
      </c>
      <c r="AV1143" s="12" t="s">
        <v>79</v>
      </c>
      <c r="AW1143" s="12" t="s">
        <v>35</v>
      </c>
      <c r="AX1143" s="12" t="s">
        <v>72</v>
      </c>
      <c r="AY1143" s="229" t="s">
        <v>146</v>
      </c>
    </row>
    <row r="1144" spans="2:65" s="12" customFormat="1" ht="27">
      <c r="B1144" s="218"/>
      <c r="C1144" s="219"/>
      <c r="D1144" s="220" t="s">
        <v>160</v>
      </c>
      <c r="E1144" s="221" t="s">
        <v>21</v>
      </c>
      <c r="F1144" s="222" t="s">
        <v>1631</v>
      </c>
      <c r="G1144" s="219"/>
      <c r="H1144" s="223" t="s">
        <v>21</v>
      </c>
      <c r="I1144" s="224"/>
      <c r="J1144" s="219"/>
      <c r="K1144" s="219"/>
      <c r="L1144" s="225"/>
      <c r="M1144" s="226"/>
      <c r="N1144" s="227"/>
      <c r="O1144" s="227"/>
      <c r="P1144" s="227"/>
      <c r="Q1144" s="227"/>
      <c r="R1144" s="227"/>
      <c r="S1144" s="227"/>
      <c r="T1144" s="228"/>
      <c r="AT1144" s="229" t="s">
        <v>160</v>
      </c>
      <c r="AU1144" s="229" t="s">
        <v>81</v>
      </c>
      <c r="AV1144" s="12" t="s">
        <v>79</v>
      </c>
      <c r="AW1144" s="12" t="s">
        <v>35</v>
      </c>
      <c r="AX1144" s="12" t="s">
        <v>72</v>
      </c>
      <c r="AY1144" s="229" t="s">
        <v>146</v>
      </c>
    </row>
    <row r="1145" spans="2:65" s="12" customFormat="1" ht="13.5">
      <c r="B1145" s="218"/>
      <c r="C1145" s="219"/>
      <c r="D1145" s="220" t="s">
        <v>160</v>
      </c>
      <c r="E1145" s="221" t="s">
        <v>21</v>
      </c>
      <c r="F1145" s="222" t="s">
        <v>1677</v>
      </c>
      <c r="G1145" s="219"/>
      <c r="H1145" s="223" t="s">
        <v>21</v>
      </c>
      <c r="I1145" s="224"/>
      <c r="J1145" s="219"/>
      <c r="K1145" s="219"/>
      <c r="L1145" s="225"/>
      <c r="M1145" s="226"/>
      <c r="N1145" s="227"/>
      <c r="O1145" s="227"/>
      <c r="P1145" s="227"/>
      <c r="Q1145" s="227"/>
      <c r="R1145" s="227"/>
      <c r="S1145" s="227"/>
      <c r="T1145" s="228"/>
      <c r="AT1145" s="229" t="s">
        <v>160</v>
      </c>
      <c r="AU1145" s="229" t="s">
        <v>81</v>
      </c>
      <c r="AV1145" s="12" t="s">
        <v>79</v>
      </c>
      <c r="AW1145" s="12" t="s">
        <v>35</v>
      </c>
      <c r="AX1145" s="12" t="s">
        <v>72</v>
      </c>
      <c r="AY1145" s="229" t="s">
        <v>146</v>
      </c>
    </row>
    <row r="1146" spans="2:65" s="13" customFormat="1" ht="13.5">
      <c r="B1146" s="230"/>
      <c r="C1146" s="231"/>
      <c r="D1146" s="220" t="s">
        <v>160</v>
      </c>
      <c r="E1146" s="232" t="s">
        <v>21</v>
      </c>
      <c r="F1146" s="233" t="s">
        <v>79</v>
      </c>
      <c r="G1146" s="231"/>
      <c r="H1146" s="234">
        <v>1</v>
      </c>
      <c r="I1146" s="235"/>
      <c r="J1146" s="231"/>
      <c r="K1146" s="231"/>
      <c r="L1146" s="236"/>
      <c r="M1146" s="237"/>
      <c r="N1146" s="238"/>
      <c r="O1146" s="238"/>
      <c r="P1146" s="238"/>
      <c r="Q1146" s="238"/>
      <c r="R1146" s="238"/>
      <c r="S1146" s="238"/>
      <c r="T1146" s="239"/>
      <c r="AT1146" s="240" t="s">
        <v>160</v>
      </c>
      <c r="AU1146" s="240" t="s">
        <v>81</v>
      </c>
      <c r="AV1146" s="13" t="s">
        <v>81</v>
      </c>
      <c r="AW1146" s="13" t="s">
        <v>35</v>
      </c>
      <c r="AX1146" s="13" t="s">
        <v>72</v>
      </c>
      <c r="AY1146" s="240" t="s">
        <v>146</v>
      </c>
    </row>
    <row r="1147" spans="2:65" s="14" customFormat="1" ht="13.5">
      <c r="B1147" s="241"/>
      <c r="C1147" s="242"/>
      <c r="D1147" s="215" t="s">
        <v>160</v>
      </c>
      <c r="E1147" s="243" t="s">
        <v>21</v>
      </c>
      <c r="F1147" s="244" t="s">
        <v>171</v>
      </c>
      <c r="G1147" s="242"/>
      <c r="H1147" s="245">
        <v>1</v>
      </c>
      <c r="I1147" s="246"/>
      <c r="J1147" s="242"/>
      <c r="K1147" s="242"/>
      <c r="L1147" s="247"/>
      <c r="M1147" s="248"/>
      <c r="N1147" s="249"/>
      <c r="O1147" s="249"/>
      <c r="P1147" s="249"/>
      <c r="Q1147" s="249"/>
      <c r="R1147" s="249"/>
      <c r="S1147" s="249"/>
      <c r="T1147" s="250"/>
      <c r="AT1147" s="251" t="s">
        <v>160</v>
      </c>
      <c r="AU1147" s="251" t="s">
        <v>81</v>
      </c>
      <c r="AV1147" s="14" t="s">
        <v>153</v>
      </c>
      <c r="AW1147" s="14" t="s">
        <v>35</v>
      </c>
      <c r="AX1147" s="14" t="s">
        <v>79</v>
      </c>
      <c r="AY1147" s="251" t="s">
        <v>146</v>
      </c>
    </row>
    <row r="1148" spans="2:65" s="1" customFormat="1" ht="31.5" customHeight="1">
      <c r="B1148" s="42"/>
      <c r="C1148" s="203" t="s">
        <v>1728</v>
      </c>
      <c r="D1148" s="203" t="s">
        <v>149</v>
      </c>
      <c r="E1148" s="204" t="s">
        <v>1729</v>
      </c>
      <c r="F1148" s="205" t="s">
        <v>1730</v>
      </c>
      <c r="G1148" s="206" t="s">
        <v>1655</v>
      </c>
      <c r="H1148" s="207">
        <v>1</v>
      </c>
      <c r="I1148" s="208"/>
      <c r="J1148" s="209">
        <f>ROUND(I1148*H1148,2)</f>
        <v>0</v>
      </c>
      <c r="K1148" s="205" t="s">
        <v>21</v>
      </c>
      <c r="L1148" s="62"/>
      <c r="M1148" s="210" t="s">
        <v>21</v>
      </c>
      <c r="N1148" s="211" t="s">
        <v>43</v>
      </c>
      <c r="O1148" s="43"/>
      <c r="P1148" s="212">
        <f>O1148*H1148</f>
        <v>0</v>
      </c>
      <c r="Q1148" s="212">
        <v>0</v>
      </c>
      <c r="R1148" s="212">
        <f>Q1148*H1148</f>
        <v>0</v>
      </c>
      <c r="S1148" s="212">
        <v>0</v>
      </c>
      <c r="T1148" s="213">
        <f>S1148*H1148</f>
        <v>0</v>
      </c>
      <c r="AR1148" s="25" t="s">
        <v>153</v>
      </c>
      <c r="AT1148" s="25" t="s">
        <v>149</v>
      </c>
      <c r="AU1148" s="25" t="s">
        <v>81</v>
      </c>
      <c r="AY1148" s="25" t="s">
        <v>146</v>
      </c>
      <c r="BE1148" s="214">
        <f>IF(N1148="základní",J1148,0)</f>
        <v>0</v>
      </c>
      <c r="BF1148" s="214">
        <f>IF(N1148="snížená",J1148,0)</f>
        <v>0</v>
      </c>
      <c r="BG1148" s="214">
        <f>IF(N1148="zákl. přenesená",J1148,0)</f>
        <v>0</v>
      </c>
      <c r="BH1148" s="214">
        <f>IF(N1148="sníž. přenesená",J1148,0)</f>
        <v>0</v>
      </c>
      <c r="BI1148" s="214">
        <f>IF(N1148="nulová",J1148,0)</f>
        <v>0</v>
      </c>
      <c r="BJ1148" s="25" t="s">
        <v>79</v>
      </c>
      <c r="BK1148" s="214">
        <f>ROUND(I1148*H1148,2)</f>
        <v>0</v>
      </c>
      <c r="BL1148" s="25" t="s">
        <v>153</v>
      </c>
      <c r="BM1148" s="25" t="s">
        <v>1731</v>
      </c>
    </row>
    <row r="1149" spans="2:65" s="12" customFormat="1" ht="27">
      <c r="B1149" s="218"/>
      <c r="C1149" s="219"/>
      <c r="D1149" s="220" t="s">
        <v>160</v>
      </c>
      <c r="E1149" s="221" t="s">
        <v>21</v>
      </c>
      <c r="F1149" s="222" t="s">
        <v>1630</v>
      </c>
      <c r="G1149" s="219"/>
      <c r="H1149" s="223" t="s">
        <v>21</v>
      </c>
      <c r="I1149" s="224"/>
      <c r="J1149" s="219"/>
      <c r="K1149" s="219"/>
      <c r="L1149" s="225"/>
      <c r="M1149" s="226"/>
      <c r="N1149" s="227"/>
      <c r="O1149" s="227"/>
      <c r="P1149" s="227"/>
      <c r="Q1149" s="227"/>
      <c r="R1149" s="227"/>
      <c r="S1149" s="227"/>
      <c r="T1149" s="228"/>
      <c r="AT1149" s="229" t="s">
        <v>160</v>
      </c>
      <c r="AU1149" s="229" t="s">
        <v>81</v>
      </c>
      <c r="AV1149" s="12" t="s">
        <v>79</v>
      </c>
      <c r="AW1149" s="12" t="s">
        <v>35</v>
      </c>
      <c r="AX1149" s="12" t="s">
        <v>72</v>
      </c>
      <c r="AY1149" s="229" t="s">
        <v>146</v>
      </c>
    </row>
    <row r="1150" spans="2:65" s="12" customFormat="1" ht="27">
      <c r="B1150" s="218"/>
      <c r="C1150" s="219"/>
      <c r="D1150" s="220" t="s">
        <v>160</v>
      </c>
      <c r="E1150" s="221" t="s">
        <v>21</v>
      </c>
      <c r="F1150" s="222" t="s">
        <v>1631</v>
      </c>
      <c r="G1150" s="219"/>
      <c r="H1150" s="223" t="s">
        <v>21</v>
      </c>
      <c r="I1150" s="224"/>
      <c r="J1150" s="219"/>
      <c r="K1150" s="219"/>
      <c r="L1150" s="225"/>
      <c r="M1150" s="226"/>
      <c r="N1150" s="227"/>
      <c r="O1150" s="227"/>
      <c r="P1150" s="227"/>
      <c r="Q1150" s="227"/>
      <c r="R1150" s="227"/>
      <c r="S1150" s="227"/>
      <c r="T1150" s="228"/>
      <c r="AT1150" s="229" t="s">
        <v>160</v>
      </c>
      <c r="AU1150" s="229" t="s">
        <v>81</v>
      </c>
      <c r="AV1150" s="12" t="s">
        <v>79</v>
      </c>
      <c r="AW1150" s="12" t="s">
        <v>35</v>
      </c>
      <c r="AX1150" s="12" t="s">
        <v>72</v>
      </c>
      <c r="AY1150" s="229" t="s">
        <v>146</v>
      </c>
    </row>
    <row r="1151" spans="2:65" s="12" customFormat="1" ht="13.5">
      <c r="B1151" s="218"/>
      <c r="C1151" s="219"/>
      <c r="D1151" s="220" t="s">
        <v>160</v>
      </c>
      <c r="E1151" s="221" t="s">
        <v>21</v>
      </c>
      <c r="F1151" s="222" t="s">
        <v>1677</v>
      </c>
      <c r="G1151" s="219"/>
      <c r="H1151" s="223" t="s">
        <v>21</v>
      </c>
      <c r="I1151" s="224"/>
      <c r="J1151" s="219"/>
      <c r="K1151" s="219"/>
      <c r="L1151" s="225"/>
      <c r="M1151" s="226"/>
      <c r="N1151" s="227"/>
      <c r="O1151" s="227"/>
      <c r="P1151" s="227"/>
      <c r="Q1151" s="227"/>
      <c r="R1151" s="227"/>
      <c r="S1151" s="227"/>
      <c r="T1151" s="228"/>
      <c r="AT1151" s="229" t="s">
        <v>160</v>
      </c>
      <c r="AU1151" s="229" t="s">
        <v>81</v>
      </c>
      <c r="AV1151" s="12" t="s">
        <v>79</v>
      </c>
      <c r="AW1151" s="12" t="s">
        <v>35</v>
      </c>
      <c r="AX1151" s="12" t="s">
        <v>72</v>
      </c>
      <c r="AY1151" s="229" t="s">
        <v>146</v>
      </c>
    </row>
    <row r="1152" spans="2:65" s="13" customFormat="1" ht="13.5">
      <c r="B1152" s="230"/>
      <c r="C1152" s="231"/>
      <c r="D1152" s="220" t="s">
        <v>160</v>
      </c>
      <c r="E1152" s="232" t="s">
        <v>21</v>
      </c>
      <c r="F1152" s="233" t="s">
        <v>79</v>
      </c>
      <c r="G1152" s="231"/>
      <c r="H1152" s="234">
        <v>1</v>
      </c>
      <c r="I1152" s="235"/>
      <c r="J1152" s="231"/>
      <c r="K1152" s="231"/>
      <c r="L1152" s="236"/>
      <c r="M1152" s="237"/>
      <c r="N1152" s="238"/>
      <c r="O1152" s="238"/>
      <c r="P1152" s="238"/>
      <c r="Q1152" s="238"/>
      <c r="R1152" s="238"/>
      <c r="S1152" s="238"/>
      <c r="T1152" s="239"/>
      <c r="AT1152" s="240" t="s">
        <v>160</v>
      </c>
      <c r="AU1152" s="240" t="s">
        <v>81</v>
      </c>
      <c r="AV1152" s="13" t="s">
        <v>81</v>
      </c>
      <c r="AW1152" s="13" t="s">
        <v>35</v>
      </c>
      <c r="AX1152" s="13" t="s">
        <v>72</v>
      </c>
      <c r="AY1152" s="240" t="s">
        <v>146</v>
      </c>
    </row>
    <row r="1153" spans="2:65" s="14" customFormat="1" ht="13.5">
      <c r="B1153" s="241"/>
      <c r="C1153" s="242"/>
      <c r="D1153" s="215" t="s">
        <v>160</v>
      </c>
      <c r="E1153" s="243" t="s">
        <v>21</v>
      </c>
      <c r="F1153" s="244" t="s">
        <v>171</v>
      </c>
      <c r="G1153" s="242"/>
      <c r="H1153" s="245">
        <v>1</v>
      </c>
      <c r="I1153" s="246"/>
      <c r="J1153" s="242"/>
      <c r="K1153" s="242"/>
      <c r="L1153" s="247"/>
      <c r="M1153" s="248"/>
      <c r="N1153" s="249"/>
      <c r="O1153" s="249"/>
      <c r="P1153" s="249"/>
      <c r="Q1153" s="249"/>
      <c r="R1153" s="249"/>
      <c r="S1153" s="249"/>
      <c r="T1153" s="250"/>
      <c r="AT1153" s="251" t="s">
        <v>160</v>
      </c>
      <c r="AU1153" s="251" t="s">
        <v>81</v>
      </c>
      <c r="AV1153" s="14" t="s">
        <v>153</v>
      </c>
      <c r="AW1153" s="14" t="s">
        <v>35</v>
      </c>
      <c r="AX1153" s="14" t="s">
        <v>79</v>
      </c>
      <c r="AY1153" s="251" t="s">
        <v>146</v>
      </c>
    </row>
    <row r="1154" spans="2:65" s="1" customFormat="1" ht="31.5" customHeight="1">
      <c r="B1154" s="42"/>
      <c r="C1154" s="203" t="s">
        <v>1732</v>
      </c>
      <c r="D1154" s="203" t="s">
        <v>149</v>
      </c>
      <c r="E1154" s="204" t="s">
        <v>1733</v>
      </c>
      <c r="F1154" s="205" t="s">
        <v>1734</v>
      </c>
      <c r="G1154" s="206" t="s">
        <v>1655</v>
      </c>
      <c r="H1154" s="207">
        <v>2</v>
      </c>
      <c r="I1154" s="208"/>
      <c r="J1154" s="209">
        <f>ROUND(I1154*H1154,2)</f>
        <v>0</v>
      </c>
      <c r="K1154" s="205" t="s">
        <v>21</v>
      </c>
      <c r="L1154" s="62"/>
      <c r="M1154" s="210" t="s">
        <v>21</v>
      </c>
      <c r="N1154" s="211" t="s">
        <v>43</v>
      </c>
      <c r="O1154" s="43"/>
      <c r="P1154" s="212">
        <f>O1154*H1154</f>
        <v>0</v>
      </c>
      <c r="Q1154" s="212">
        <v>0</v>
      </c>
      <c r="R1154" s="212">
        <f>Q1154*H1154</f>
        <v>0</v>
      </c>
      <c r="S1154" s="212">
        <v>0</v>
      </c>
      <c r="T1154" s="213">
        <f>S1154*H1154</f>
        <v>0</v>
      </c>
      <c r="AR1154" s="25" t="s">
        <v>153</v>
      </c>
      <c r="AT1154" s="25" t="s">
        <v>149</v>
      </c>
      <c r="AU1154" s="25" t="s">
        <v>81</v>
      </c>
      <c r="AY1154" s="25" t="s">
        <v>146</v>
      </c>
      <c r="BE1154" s="214">
        <f>IF(N1154="základní",J1154,0)</f>
        <v>0</v>
      </c>
      <c r="BF1154" s="214">
        <f>IF(N1154="snížená",J1154,0)</f>
        <v>0</v>
      </c>
      <c r="BG1154" s="214">
        <f>IF(N1154="zákl. přenesená",J1154,0)</f>
        <v>0</v>
      </c>
      <c r="BH1154" s="214">
        <f>IF(N1154="sníž. přenesená",J1154,0)</f>
        <v>0</v>
      </c>
      <c r="BI1154" s="214">
        <f>IF(N1154="nulová",J1154,0)</f>
        <v>0</v>
      </c>
      <c r="BJ1154" s="25" t="s">
        <v>79</v>
      </c>
      <c r="BK1154" s="214">
        <f>ROUND(I1154*H1154,2)</f>
        <v>0</v>
      </c>
      <c r="BL1154" s="25" t="s">
        <v>153</v>
      </c>
      <c r="BM1154" s="25" t="s">
        <v>1735</v>
      </c>
    </row>
    <row r="1155" spans="2:65" s="12" customFormat="1" ht="27">
      <c r="B1155" s="218"/>
      <c r="C1155" s="219"/>
      <c r="D1155" s="220" t="s">
        <v>160</v>
      </c>
      <c r="E1155" s="221" t="s">
        <v>21</v>
      </c>
      <c r="F1155" s="222" t="s">
        <v>1630</v>
      </c>
      <c r="G1155" s="219"/>
      <c r="H1155" s="223" t="s">
        <v>21</v>
      </c>
      <c r="I1155" s="224"/>
      <c r="J1155" s="219"/>
      <c r="K1155" s="219"/>
      <c r="L1155" s="225"/>
      <c r="M1155" s="226"/>
      <c r="N1155" s="227"/>
      <c r="O1155" s="227"/>
      <c r="P1155" s="227"/>
      <c r="Q1155" s="227"/>
      <c r="R1155" s="227"/>
      <c r="S1155" s="227"/>
      <c r="T1155" s="228"/>
      <c r="AT1155" s="229" t="s">
        <v>160</v>
      </c>
      <c r="AU1155" s="229" t="s">
        <v>81</v>
      </c>
      <c r="AV1155" s="12" t="s">
        <v>79</v>
      </c>
      <c r="AW1155" s="12" t="s">
        <v>35</v>
      </c>
      <c r="AX1155" s="12" t="s">
        <v>72</v>
      </c>
      <c r="AY1155" s="229" t="s">
        <v>146</v>
      </c>
    </row>
    <row r="1156" spans="2:65" s="12" customFormat="1" ht="27">
      <c r="B1156" s="218"/>
      <c r="C1156" s="219"/>
      <c r="D1156" s="220" t="s">
        <v>160</v>
      </c>
      <c r="E1156" s="221" t="s">
        <v>21</v>
      </c>
      <c r="F1156" s="222" t="s">
        <v>1631</v>
      </c>
      <c r="G1156" s="219"/>
      <c r="H1156" s="223" t="s">
        <v>21</v>
      </c>
      <c r="I1156" s="224"/>
      <c r="J1156" s="219"/>
      <c r="K1156" s="219"/>
      <c r="L1156" s="225"/>
      <c r="M1156" s="226"/>
      <c r="N1156" s="227"/>
      <c r="O1156" s="227"/>
      <c r="P1156" s="227"/>
      <c r="Q1156" s="227"/>
      <c r="R1156" s="227"/>
      <c r="S1156" s="227"/>
      <c r="T1156" s="228"/>
      <c r="AT1156" s="229" t="s">
        <v>160</v>
      </c>
      <c r="AU1156" s="229" t="s">
        <v>81</v>
      </c>
      <c r="AV1156" s="12" t="s">
        <v>79</v>
      </c>
      <c r="AW1156" s="12" t="s">
        <v>35</v>
      </c>
      <c r="AX1156" s="12" t="s">
        <v>72</v>
      </c>
      <c r="AY1156" s="229" t="s">
        <v>146</v>
      </c>
    </row>
    <row r="1157" spans="2:65" s="12" customFormat="1" ht="13.5">
      <c r="B1157" s="218"/>
      <c r="C1157" s="219"/>
      <c r="D1157" s="220" t="s">
        <v>160</v>
      </c>
      <c r="E1157" s="221" t="s">
        <v>21</v>
      </c>
      <c r="F1157" s="222" t="s">
        <v>1677</v>
      </c>
      <c r="G1157" s="219"/>
      <c r="H1157" s="223" t="s">
        <v>21</v>
      </c>
      <c r="I1157" s="224"/>
      <c r="J1157" s="219"/>
      <c r="K1157" s="219"/>
      <c r="L1157" s="225"/>
      <c r="M1157" s="226"/>
      <c r="N1157" s="227"/>
      <c r="O1157" s="227"/>
      <c r="P1157" s="227"/>
      <c r="Q1157" s="227"/>
      <c r="R1157" s="227"/>
      <c r="S1157" s="227"/>
      <c r="T1157" s="228"/>
      <c r="AT1157" s="229" t="s">
        <v>160</v>
      </c>
      <c r="AU1157" s="229" t="s">
        <v>81</v>
      </c>
      <c r="AV1157" s="12" t="s">
        <v>79</v>
      </c>
      <c r="AW1157" s="12" t="s">
        <v>35</v>
      </c>
      <c r="AX1157" s="12" t="s">
        <v>72</v>
      </c>
      <c r="AY1157" s="229" t="s">
        <v>146</v>
      </c>
    </row>
    <row r="1158" spans="2:65" s="13" customFormat="1" ht="13.5">
      <c r="B1158" s="230"/>
      <c r="C1158" s="231"/>
      <c r="D1158" s="220" t="s">
        <v>160</v>
      </c>
      <c r="E1158" s="232" t="s">
        <v>21</v>
      </c>
      <c r="F1158" s="233" t="s">
        <v>81</v>
      </c>
      <c r="G1158" s="231"/>
      <c r="H1158" s="234">
        <v>2</v>
      </c>
      <c r="I1158" s="235"/>
      <c r="J1158" s="231"/>
      <c r="K1158" s="231"/>
      <c r="L1158" s="236"/>
      <c r="M1158" s="237"/>
      <c r="N1158" s="238"/>
      <c r="O1158" s="238"/>
      <c r="P1158" s="238"/>
      <c r="Q1158" s="238"/>
      <c r="R1158" s="238"/>
      <c r="S1158" s="238"/>
      <c r="T1158" s="239"/>
      <c r="AT1158" s="240" t="s">
        <v>160</v>
      </c>
      <c r="AU1158" s="240" t="s">
        <v>81</v>
      </c>
      <c r="AV1158" s="13" t="s">
        <v>81</v>
      </c>
      <c r="AW1158" s="13" t="s">
        <v>35</v>
      </c>
      <c r="AX1158" s="13" t="s">
        <v>72</v>
      </c>
      <c r="AY1158" s="240" t="s">
        <v>146</v>
      </c>
    </row>
    <row r="1159" spans="2:65" s="14" customFormat="1" ht="13.5">
      <c r="B1159" s="241"/>
      <c r="C1159" s="242"/>
      <c r="D1159" s="215" t="s">
        <v>160</v>
      </c>
      <c r="E1159" s="243" t="s">
        <v>21</v>
      </c>
      <c r="F1159" s="244" t="s">
        <v>171</v>
      </c>
      <c r="G1159" s="242"/>
      <c r="H1159" s="245">
        <v>2</v>
      </c>
      <c r="I1159" s="246"/>
      <c r="J1159" s="242"/>
      <c r="K1159" s="242"/>
      <c r="L1159" s="247"/>
      <c r="M1159" s="248"/>
      <c r="N1159" s="249"/>
      <c r="O1159" s="249"/>
      <c r="P1159" s="249"/>
      <c r="Q1159" s="249"/>
      <c r="R1159" s="249"/>
      <c r="S1159" s="249"/>
      <c r="T1159" s="250"/>
      <c r="AT1159" s="251" t="s">
        <v>160</v>
      </c>
      <c r="AU1159" s="251" t="s">
        <v>81</v>
      </c>
      <c r="AV1159" s="14" t="s">
        <v>153</v>
      </c>
      <c r="AW1159" s="14" t="s">
        <v>35</v>
      </c>
      <c r="AX1159" s="14" t="s">
        <v>79</v>
      </c>
      <c r="AY1159" s="251" t="s">
        <v>146</v>
      </c>
    </row>
    <row r="1160" spans="2:65" s="1" customFormat="1" ht="31.5" customHeight="1">
      <c r="B1160" s="42"/>
      <c r="C1160" s="203" t="s">
        <v>1736</v>
      </c>
      <c r="D1160" s="203" t="s">
        <v>149</v>
      </c>
      <c r="E1160" s="204" t="s">
        <v>1737</v>
      </c>
      <c r="F1160" s="205" t="s">
        <v>1738</v>
      </c>
      <c r="G1160" s="206" t="s">
        <v>1655</v>
      </c>
      <c r="H1160" s="207">
        <v>1</v>
      </c>
      <c r="I1160" s="208"/>
      <c r="J1160" s="209">
        <f>ROUND(I1160*H1160,2)</f>
        <v>0</v>
      </c>
      <c r="K1160" s="205" t="s">
        <v>21</v>
      </c>
      <c r="L1160" s="62"/>
      <c r="M1160" s="210" t="s">
        <v>21</v>
      </c>
      <c r="N1160" s="211" t="s">
        <v>43</v>
      </c>
      <c r="O1160" s="43"/>
      <c r="P1160" s="212">
        <f>O1160*H1160</f>
        <v>0</v>
      </c>
      <c r="Q1160" s="212">
        <v>0</v>
      </c>
      <c r="R1160" s="212">
        <f>Q1160*H1160</f>
        <v>0</v>
      </c>
      <c r="S1160" s="212">
        <v>0</v>
      </c>
      <c r="T1160" s="213">
        <f>S1160*H1160</f>
        <v>0</v>
      </c>
      <c r="AR1160" s="25" t="s">
        <v>153</v>
      </c>
      <c r="AT1160" s="25" t="s">
        <v>149</v>
      </c>
      <c r="AU1160" s="25" t="s">
        <v>81</v>
      </c>
      <c r="AY1160" s="25" t="s">
        <v>146</v>
      </c>
      <c r="BE1160" s="214">
        <f>IF(N1160="základní",J1160,0)</f>
        <v>0</v>
      </c>
      <c r="BF1160" s="214">
        <f>IF(N1160="snížená",J1160,0)</f>
        <v>0</v>
      </c>
      <c r="BG1160" s="214">
        <f>IF(N1160="zákl. přenesená",J1160,0)</f>
        <v>0</v>
      </c>
      <c r="BH1160" s="214">
        <f>IF(N1160="sníž. přenesená",J1160,0)</f>
        <v>0</v>
      </c>
      <c r="BI1160" s="214">
        <f>IF(N1160="nulová",J1160,0)</f>
        <v>0</v>
      </c>
      <c r="BJ1160" s="25" t="s">
        <v>79</v>
      </c>
      <c r="BK1160" s="214">
        <f>ROUND(I1160*H1160,2)</f>
        <v>0</v>
      </c>
      <c r="BL1160" s="25" t="s">
        <v>153</v>
      </c>
      <c r="BM1160" s="25" t="s">
        <v>1739</v>
      </c>
    </row>
    <row r="1161" spans="2:65" s="12" customFormat="1" ht="27">
      <c r="B1161" s="218"/>
      <c r="C1161" s="219"/>
      <c r="D1161" s="220" t="s">
        <v>160</v>
      </c>
      <c r="E1161" s="221" t="s">
        <v>21</v>
      </c>
      <c r="F1161" s="222" t="s">
        <v>1630</v>
      </c>
      <c r="G1161" s="219"/>
      <c r="H1161" s="223" t="s">
        <v>21</v>
      </c>
      <c r="I1161" s="224"/>
      <c r="J1161" s="219"/>
      <c r="K1161" s="219"/>
      <c r="L1161" s="225"/>
      <c r="M1161" s="226"/>
      <c r="N1161" s="227"/>
      <c r="O1161" s="227"/>
      <c r="P1161" s="227"/>
      <c r="Q1161" s="227"/>
      <c r="R1161" s="227"/>
      <c r="S1161" s="227"/>
      <c r="T1161" s="228"/>
      <c r="AT1161" s="229" t="s">
        <v>160</v>
      </c>
      <c r="AU1161" s="229" t="s">
        <v>81</v>
      </c>
      <c r="AV1161" s="12" t="s">
        <v>79</v>
      </c>
      <c r="AW1161" s="12" t="s">
        <v>35</v>
      </c>
      <c r="AX1161" s="12" t="s">
        <v>72</v>
      </c>
      <c r="AY1161" s="229" t="s">
        <v>146</v>
      </c>
    </row>
    <row r="1162" spans="2:65" s="12" customFormat="1" ht="27">
      <c r="B1162" s="218"/>
      <c r="C1162" s="219"/>
      <c r="D1162" s="220" t="s">
        <v>160</v>
      </c>
      <c r="E1162" s="221" t="s">
        <v>21</v>
      </c>
      <c r="F1162" s="222" t="s">
        <v>1631</v>
      </c>
      <c r="G1162" s="219"/>
      <c r="H1162" s="223" t="s">
        <v>21</v>
      </c>
      <c r="I1162" s="224"/>
      <c r="J1162" s="219"/>
      <c r="K1162" s="219"/>
      <c r="L1162" s="225"/>
      <c r="M1162" s="226"/>
      <c r="N1162" s="227"/>
      <c r="O1162" s="227"/>
      <c r="P1162" s="227"/>
      <c r="Q1162" s="227"/>
      <c r="R1162" s="227"/>
      <c r="S1162" s="227"/>
      <c r="T1162" s="228"/>
      <c r="AT1162" s="229" t="s">
        <v>160</v>
      </c>
      <c r="AU1162" s="229" t="s">
        <v>81</v>
      </c>
      <c r="AV1162" s="12" t="s">
        <v>79</v>
      </c>
      <c r="AW1162" s="12" t="s">
        <v>35</v>
      </c>
      <c r="AX1162" s="12" t="s">
        <v>72</v>
      </c>
      <c r="AY1162" s="229" t="s">
        <v>146</v>
      </c>
    </row>
    <row r="1163" spans="2:65" s="12" customFormat="1" ht="13.5">
      <c r="B1163" s="218"/>
      <c r="C1163" s="219"/>
      <c r="D1163" s="220" t="s">
        <v>160</v>
      </c>
      <c r="E1163" s="221" t="s">
        <v>21</v>
      </c>
      <c r="F1163" s="222" t="s">
        <v>1677</v>
      </c>
      <c r="G1163" s="219"/>
      <c r="H1163" s="223" t="s">
        <v>21</v>
      </c>
      <c r="I1163" s="224"/>
      <c r="J1163" s="219"/>
      <c r="K1163" s="219"/>
      <c r="L1163" s="225"/>
      <c r="M1163" s="226"/>
      <c r="N1163" s="227"/>
      <c r="O1163" s="227"/>
      <c r="P1163" s="227"/>
      <c r="Q1163" s="227"/>
      <c r="R1163" s="227"/>
      <c r="S1163" s="227"/>
      <c r="T1163" s="228"/>
      <c r="AT1163" s="229" t="s">
        <v>160</v>
      </c>
      <c r="AU1163" s="229" t="s">
        <v>81</v>
      </c>
      <c r="AV1163" s="12" t="s">
        <v>79</v>
      </c>
      <c r="AW1163" s="12" t="s">
        <v>35</v>
      </c>
      <c r="AX1163" s="12" t="s">
        <v>72</v>
      </c>
      <c r="AY1163" s="229" t="s">
        <v>146</v>
      </c>
    </row>
    <row r="1164" spans="2:65" s="13" customFormat="1" ht="13.5">
      <c r="B1164" s="230"/>
      <c r="C1164" s="231"/>
      <c r="D1164" s="220" t="s">
        <v>160</v>
      </c>
      <c r="E1164" s="232" t="s">
        <v>21</v>
      </c>
      <c r="F1164" s="233" t="s">
        <v>79</v>
      </c>
      <c r="G1164" s="231"/>
      <c r="H1164" s="234">
        <v>1</v>
      </c>
      <c r="I1164" s="235"/>
      <c r="J1164" s="231"/>
      <c r="K1164" s="231"/>
      <c r="L1164" s="236"/>
      <c r="M1164" s="237"/>
      <c r="N1164" s="238"/>
      <c r="O1164" s="238"/>
      <c r="P1164" s="238"/>
      <c r="Q1164" s="238"/>
      <c r="R1164" s="238"/>
      <c r="S1164" s="238"/>
      <c r="T1164" s="239"/>
      <c r="AT1164" s="240" t="s">
        <v>160</v>
      </c>
      <c r="AU1164" s="240" t="s">
        <v>81</v>
      </c>
      <c r="AV1164" s="13" t="s">
        <v>81</v>
      </c>
      <c r="AW1164" s="13" t="s">
        <v>35</v>
      </c>
      <c r="AX1164" s="13" t="s">
        <v>72</v>
      </c>
      <c r="AY1164" s="240" t="s">
        <v>146</v>
      </c>
    </row>
    <row r="1165" spans="2:65" s="14" customFormat="1" ht="13.5">
      <c r="B1165" s="241"/>
      <c r="C1165" s="242"/>
      <c r="D1165" s="215" t="s">
        <v>160</v>
      </c>
      <c r="E1165" s="243" t="s">
        <v>21</v>
      </c>
      <c r="F1165" s="244" t="s">
        <v>171</v>
      </c>
      <c r="G1165" s="242"/>
      <c r="H1165" s="245">
        <v>1</v>
      </c>
      <c r="I1165" s="246"/>
      <c r="J1165" s="242"/>
      <c r="K1165" s="242"/>
      <c r="L1165" s="247"/>
      <c r="M1165" s="248"/>
      <c r="N1165" s="249"/>
      <c r="O1165" s="249"/>
      <c r="P1165" s="249"/>
      <c r="Q1165" s="249"/>
      <c r="R1165" s="249"/>
      <c r="S1165" s="249"/>
      <c r="T1165" s="250"/>
      <c r="AT1165" s="251" t="s">
        <v>160</v>
      </c>
      <c r="AU1165" s="251" t="s">
        <v>81</v>
      </c>
      <c r="AV1165" s="14" t="s">
        <v>153</v>
      </c>
      <c r="AW1165" s="14" t="s">
        <v>35</v>
      </c>
      <c r="AX1165" s="14" t="s">
        <v>79</v>
      </c>
      <c r="AY1165" s="251" t="s">
        <v>146</v>
      </c>
    </row>
    <row r="1166" spans="2:65" s="1" customFormat="1" ht="31.5" customHeight="1">
      <c r="B1166" s="42"/>
      <c r="C1166" s="203" t="s">
        <v>1740</v>
      </c>
      <c r="D1166" s="203" t="s">
        <v>149</v>
      </c>
      <c r="E1166" s="204" t="s">
        <v>1741</v>
      </c>
      <c r="F1166" s="205" t="s">
        <v>1742</v>
      </c>
      <c r="G1166" s="206" t="s">
        <v>1655</v>
      </c>
      <c r="H1166" s="207">
        <v>1</v>
      </c>
      <c r="I1166" s="208"/>
      <c r="J1166" s="209">
        <f>ROUND(I1166*H1166,2)</f>
        <v>0</v>
      </c>
      <c r="K1166" s="205" t="s">
        <v>21</v>
      </c>
      <c r="L1166" s="62"/>
      <c r="M1166" s="210" t="s">
        <v>21</v>
      </c>
      <c r="N1166" s="211" t="s">
        <v>43</v>
      </c>
      <c r="O1166" s="43"/>
      <c r="P1166" s="212">
        <f>O1166*H1166</f>
        <v>0</v>
      </c>
      <c r="Q1166" s="212">
        <v>0</v>
      </c>
      <c r="R1166" s="212">
        <f>Q1166*H1166</f>
        <v>0</v>
      </c>
      <c r="S1166" s="212">
        <v>0</v>
      </c>
      <c r="T1166" s="213">
        <f>S1166*H1166</f>
        <v>0</v>
      </c>
      <c r="AR1166" s="25" t="s">
        <v>153</v>
      </c>
      <c r="AT1166" s="25" t="s">
        <v>149</v>
      </c>
      <c r="AU1166" s="25" t="s">
        <v>81</v>
      </c>
      <c r="AY1166" s="25" t="s">
        <v>146</v>
      </c>
      <c r="BE1166" s="214">
        <f>IF(N1166="základní",J1166,0)</f>
        <v>0</v>
      </c>
      <c r="BF1166" s="214">
        <f>IF(N1166="snížená",J1166,0)</f>
        <v>0</v>
      </c>
      <c r="BG1166" s="214">
        <f>IF(N1166="zákl. přenesená",J1166,0)</f>
        <v>0</v>
      </c>
      <c r="BH1166" s="214">
        <f>IF(N1166="sníž. přenesená",J1166,0)</f>
        <v>0</v>
      </c>
      <c r="BI1166" s="214">
        <f>IF(N1166="nulová",J1166,0)</f>
        <v>0</v>
      </c>
      <c r="BJ1166" s="25" t="s">
        <v>79</v>
      </c>
      <c r="BK1166" s="214">
        <f>ROUND(I1166*H1166,2)</f>
        <v>0</v>
      </c>
      <c r="BL1166" s="25" t="s">
        <v>153</v>
      </c>
      <c r="BM1166" s="25" t="s">
        <v>1743</v>
      </c>
    </row>
    <row r="1167" spans="2:65" s="12" customFormat="1" ht="27">
      <c r="B1167" s="218"/>
      <c r="C1167" s="219"/>
      <c r="D1167" s="220" t="s">
        <v>160</v>
      </c>
      <c r="E1167" s="221" t="s">
        <v>21</v>
      </c>
      <c r="F1167" s="222" t="s">
        <v>1630</v>
      </c>
      <c r="G1167" s="219"/>
      <c r="H1167" s="223" t="s">
        <v>21</v>
      </c>
      <c r="I1167" s="224"/>
      <c r="J1167" s="219"/>
      <c r="K1167" s="219"/>
      <c r="L1167" s="225"/>
      <c r="M1167" s="226"/>
      <c r="N1167" s="227"/>
      <c r="O1167" s="227"/>
      <c r="P1167" s="227"/>
      <c r="Q1167" s="227"/>
      <c r="R1167" s="227"/>
      <c r="S1167" s="227"/>
      <c r="T1167" s="228"/>
      <c r="AT1167" s="229" t="s">
        <v>160</v>
      </c>
      <c r="AU1167" s="229" t="s">
        <v>81</v>
      </c>
      <c r="AV1167" s="12" t="s">
        <v>79</v>
      </c>
      <c r="AW1167" s="12" t="s">
        <v>35</v>
      </c>
      <c r="AX1167" s="12" t="s">
        <v>72</v>
      </c>
      <c r="AY1167" s="229" t="s">
        <v>146</v>
      </c>
    </row>
    <row r="1168" spans="2:65" s="12" customFormat="1" ht="27">
      <c r="B1168" s="218"/>
      <c r="C1168" s="219"/>
      <c r="D1168" s="220" t="s">
        <v>160</v>
      </c>
      <c r="E1168" s="221" t="s">
        <v>21</v>
      </c>
      <c r="F1168" s="222" t="s">
        <v>1631</v>
      </c>
      <c r="G1168" s="219"/>
      <c r="H1168" s="223" t="s">
        <v>21</v>
      </c>
      <c r="I1168" s="224"/>
      <c r="J1168" s="219"/>
      <c r="K1168" s="219"/>
      <c r="L1168" s="225"/>
      <c r="M1168" s="226"/>
      <c r="N1168" s="227"/>
      <c r="O1168" s="227"/>
      <c r="P1168" s="227"/>
      <c r="Q1168" s="227"/>
      <c r="R1168" s="227"/>
      <c r="S1168" s="227"/>
      <c r="T1168" s="228"/>
      <c r="AT1168" s="229" t="s">
        <v>160</v>
      </c>
      <c r="AU1168" s="229" t="s">
        <v>81</v>
      </c>
      <c r="AV1168" s="12" t="s">
        <v>79</v>
      </c>
      <c r="AW1168" s="12" t="s">
        <v>35</v>
      </c>
      <c r="AX1168" s="12" t="s">
        <v>72</v>
      </c>
      <c r="AY1168" s="229" t="s">
        <v>146</v>
      </c>
    </row>
    <row r="1169" spans="2:65" s="12" customFormat="1" ht="13.5">
      <c r="B1169" s="218"/>
      <c r="C1169" s="219"/>
      <c r="D1169" s="220" t="s">
        <v>160</v>
      </c>
      <c r="E1169" s="221" t="s">
        <v>21</v>
      </c>
      <c r="F1169" s="222" t="s">
        <v>1677</v>
      </c>
      <c r="G1169" s="219"/>
      <c r="H1169" s="223" t="s">
        <v>21</v>
      </c>
      <c r="I1169" s="224"/>
      <c r="J1169" s="219"/>
      <c r="K1169" s="219"/>
      <c r="L1169" s="225"/>
      <c r="M1169" s="226"/>
      <c r="N1169" s="227"/>
      <c r="O1169" s="227"/>
      <c r="P1169" s="227"/>
      <c r="Q1169" s="227"/>
      <c r="R1169" s="227"/>
      <c r="S1169" s="227"/>
      <c r="T1169" s="228"/>
      <c r="AT1169" s="229" t="s">
        <v>160</v>
      </c>
      <c r="AU1169" s="229" t="s">
        <v>81</v>
      </c>
      <c r="AV1169" s="12" t="s">
        <v>79</v>
      </c>
      <c r="AW1169" s="12" t="s">
        <v>35</v>
      </c>
      <c r="AX1169" s="12" t="s">
        <v>72</v>
      </c>
      <c r="AY1169" s="229" t="s">
        <v>146</v>
      </c>
    </row>
    <row r="1170" spans="2:65" s="13" customFormat="1" ht="13.5">
      <c r="B1170" s="230"/>
      <c r="C1170" s="231"/>
      <c r="D1170" s="220" t="s">
        <v>160</v>
      </c>
      <c r="E1170" s="232" t="s">
        <v>21</v>
      </c>
      <c r="F1170" s="233" t="s">
        <v>79</v>
      </c>
      <c r="G1170" s="231"/>
      <c r="H1170" s="234">
        <v>1</v>
      </c>
      <c r="I1170" s="235"/>
      <c r="J1170" s="231"/>
      <c r="K1170" s="231"/>
      <c r="L1170" s="236"/>
      <c r="M1170" s="237"/>
      <c r="N1170" s="238"/>
      <c r="O1170" s="238"/>
      <c r="P1170" s="238"/>
      <c r="Q1170" s="238"/>
      <c r="R1170" s="238"/>
      <c r="S1170" s="238"/>
      <c r="T1170" s="239"/>
      <c r="AT1170" s="240" t="s">
        <v>160</v>
      </c>
      <c r="AU1170" s="240" t="s">
        <v>81</v>
      </c>
      <c r="AV1170" s="13" t="s">
        <v>81</v>
      </c>
      <c r="AW1170" s="13" t="s">
        <v>35</v>
      </c>
      <c r="AX1170" s="13" t="s">
        <v>72</v>
      </c>
      <c r="AY1170" s="240" t="s">
        <v>146</v>
      </c>
    </row>
    <row r="1171" spans="2:65" s="14" customFormat="1" ht="13.5">
      <c r="B1171" s="241"/>
      <c r="C1171" s="242"/>
      <c r="D1171" s="215" t="s">
        <v>160</v>
      </c>
      <c r="E1171" s="243" t="s">
        <v>21</v>
      </c>
      <c r="F1171" s="244" t="s">
        <v>171</v>
      </c>
      <c r="G1171" s="242"/>
      <c r="H1171" s="245">
        <v>1</v>
      </c>
      <c r="I1171" s="246"/>
      <c r="J1171" s="242"/>
      <c r="K1171" s="242"/>
      <c r="L1171" s="247"/>
      <c r="M1171" s="248"/>
      <c r="N1171" s="249"/>
      <c r="O1171" s="249"/>
      <c r="P1171" s="249"/>
      <c r="Q1171" s="249"/>
      <c r="R1171" s="249"/>
      <c r="S1171" s="249"/>
      <c r="T1171" s="250"/>
      <c r="AT1171" s="251" t="s">
        <v>160</v>
      </c>
      <c r="AU1171" s="251" t="s">
        <v>81</v>
      </c>
      <c r="AV1171" s="14" t="s">
        <v>153</v>
      </c>
      <c r="AW1171" s="14" t="s">
        <v>35</v>
      </c>
      <c r="AX1171" s="14" t="s">
        <v>79</v>
      </c>
      <c r="AY1171" s="251" t="s">
        <v>146</v>
      </c>
    </row>
    <row r="1172" spans="2:65" s="1" customFormat="1" ht="31.5" customHeight="1">
      <c r="B1172" s="42"/>
      <c r="C1172" s="203" t="s">
        <v>1744</v>
      </c>
      <c r="D1172" s="203" t="s">
        <v>149</v>
      </c>
      <c r="E1172" s="204" t="s">
        <v>1745</v>
      </c>
      <c r="F1172" s="205" t="s">
        <v>1746</v>
      </c>
      <c r="G1172" s="206" t="s">
        <v>1655</v>
      </c>
      <c r="H1172" s="207">
        <v>5</v>
      </c>
      <c r="I1172" s="208"/>
      <c r="J1172" s="209">
        <f>ROUND(I1172*H1172,2)</f>
        <v>0</v>
      </c>
      <c r="K1172" s="205" t="s">
        <v>21</v>
      </c>
      <c r="L1172" s="62"/>
      <c r="M1172" s="210" t="s">
        <v>21</v>
      </c>
      <c r="N1172" s="211" t="s">
        <v>43</v>
      </c>
      <c r="O1172" s="43"/>
      <c r="P1172" s="212">
        <f>O1172*H1172</f>
        <v>0</v>
      </c>
      <c r="Q1172" s="212">
        <v>0</v>
      </c>
      <c r="R1172" s="212">
        <f>Q1172*H1172</f>
        <v>0</v>
      </c>
      <c r="S1172" s="212">
        <v>0</v>
      </c>
      <c r="T1172" s="213">
        <f>S1172*H1172</f>
        <v>0</v>
      </c>
      <c r="AR1172" s="25" t="s">
        <v>153</v>
      </c>
      <c r="AT1172" s="25" t="s">
        <v>149</v>
      </c>
      <c r="AU1172" s="25" t="s">
        <v>81</v>
      </c>
      <c r="AY1172" s="25" t="s">
        <v>146</v>
      </c>
      <c r="BE1172" s="214">
        <f>IF(N1172="základní",J1172,0)</f>
        <v>0</v>
      </c>
      <c r="BF1172" s="214">
        <f>IF(N1172="snížená",J1172,0)</f>
        <v>0</v>
      </c>
      <c r="BG1172" s="214">
        <f>IF(N1172="zákl. přenesená",J1172,0)</f>
        <v>0</v>
      </c>
      <c r="BH1172" s="214">
        <f>IF(N1172="sníž. přenesená",J1172,0)</f>
        <v>0</v>
      </c>
      <c r="BI1172" s="214">
        <f>IF(N1172="nulová",J1172,0)</f>
        <v>0</v>
      </c>
      <c r="BJ1172" s="25" t="s">
        <v>79</v>
      </c>
      <c r="BK1172" s="214">
        <f>ROUND(I1172*H1172,2)</f>
        <v>0</v>
      </c>
      <c r="BL1172" s="25" t="s">
        <v>153</v>
      </c>
      <c r="BM1172" s="25" t="s">
        <v>1747</v>
      </c>
    </row>
    <row r="1173" spans="2:65" s="12" customFormat="1" ht="27">
      <c r="B1173" s="218"/>
      <c r="C1173" s="219"/>
      <c r="D1173" s="220" t="s">
        <v>160</v>
      </c>
      <c r="E1173" s="221" t="s">
        <v>21</v>
      </c>
      <c r="F1173" s="222" t="s">
        <v>1630</v>
      </c>
      <c r="G1173" s="219"/>
      <c r="H1173" s="223" t="s">
        <v>21</v>
      </c>
      <c r="I1173" s="224"/>
      <c r="J1173" s="219"/>
      <c r="K1173" s="219"/>
      <c r="L1173" s="225"/>
      <c r="M1173" s="226"/>
      <c r="N1173" s="227"/>
      <c r="O1173" s="227"/>
      <c r="P1173" s="227"/>
      <c r="Q1173" s="227"/>
      <c r="R1173" s="227"/>
      <c r="S1173" s="227"/>
      <c r="T1173" s="228"/>
      <c r="AT1173" s="229" t="s">
        <v>160</v>
      </c>
      <c r="AU1173" s="229" t="s">
        <v>81</v>
      </c>
      <c r="AV1173" s="12" t="s">
        <v>79</v>
      </c>
      <c r="AW1173" s="12" t="s">
        <v>35</v>
      </c>
      <c r="AX1173" s="12" t="s">
        <v>72</v>
      </c>
      <c r="AY1173" s="229" t="s">
        <v>146</v>
      </c>
    </row>
    <row r="1174" spans="2:65" s="12" customFormat="1" ht="27">
      <c r="B1174" s="218"/>
      <c r="C1174" s="219"/>
      <c r="D1174" s="220" t="s">
        <v>160</v>
      </c>
      <c r="E1174" s="221" t="s">
        <v>21</v>
      </c>
      <c r="F1174" s="222" t="s">
        <v>1631</v>
      </c>
      <c r="G1174" s="219"/>
      <c r="H1174" s="223" t="s">
        <v>21</v>
      </c>
      <c r="I1174" s="224"/>
      <c r="J1174" s="219"/>
      <c r="K1174" s="219"/>
      <c r="L1174" s="225"/>
      <c r="M1174" s="226"/>
      <c r="N1174" s="227"/>
      <c r="O1174" s="227"/>
      <c r="P1174" s="227"/>
      <c r="Q1174" s="227"/>
      <c r="R1174" s="227"/>
      <c r="S1174" s="227"/>
      <c r="T1174" s="228"/>
      <c r="AT1174" s="229" t="s">
        <v>160</v>
      </c>
      <c r="AU1174" s="229" t="s">
        <v>81</v>
      </c>
      <c r="AV1174" s="12" t="s">
        <v>79</v>
      </c>
      <c r="AW1174" s="12" t="s">
        <v>35</v>
      </c>
      <c r="AX1174" s="12" t="s">
        <v>72</v>
      </c>
      <c r="AY1174" s="229" t="s">
        <v>146</v>
      </c>
    </row>
    <row r="1175" spans="2:65" s="12" customFormat="1" ht="13.5">
      <c r="B1175" s="218"/>
      <c r="C1175" s="219"/>
      <c r="D1175" s="220" t="s">
        <v>160</v>
      </c>
      <c r="E1175" s="221" t="s">
        <v>21</v>
      </c>
      <c r="F1175" s="222" t="s">
        <v>1677</v>
      </c>
      <c r="G1175" s="219"/>
      <c r="H1175" s="223" t="s">
        <v>21</v>
      </c>
      <c r="I1175" s="224"/>
      <c r="J1175" s="219"/>
      <c r="K1175" s="219"/>
      <c r="L1175" s="225"/>
      <c r="M1175" s="226"/>
      <c r="N1175" s="227"/>
      <c r="O1175" s="227"/>
      <c r="P1175" s="227"/>
      <c r="Q1175" s="227"/>
      <c r="R1175" s="227"/>
      <c r="S1175" s="227"/>
      <c r="T1175" s="228"/>
      <c r="AT1175" s="229" t="s">
        <v>160</v>
      </c>
      <c r="AU1175" s="229" t="s">
        <v>81</v>
      </c>
      <c r="AV1175" s="12" t="s">
        <v>79</v>
      </c>
      <c r="AW1175" s="12" t="s">
        <v>35</v>
      </c>
      <c r="AX1175" s="12" t="s">
        <v>72</v>
      </c>
      <c r="AY1175" s="229" t="s">
        <v>146</v>
      </c>
    </row>
    <row r="1176" spans="2:65" s="13" customFormat="1" ht="13.5">
      <c r="B1176" s="230"/>
      <c r="C1176" s="231"/>
      <c r="D1176" s="220" t="s">
        <v>160</v>
      </c>
      <c r="E1176" s="232" t="s">
        <v>21</v>
      </c>
      <c r="F1176" s="233" t="s">
        <v>145</v>
      </c>
      <c r="G1176" s="231"/>
      <c r="H1176" s="234">
        <v>5</v>
      </c>
      <c r="I1176" s="235"/>
      <c r="J1176" s="231"/>
      <c r="K1176" s="231"/>
      <c r="L1176" s="236"/>
      <c r="M1176" s="237"/>
      <c r="N1176" s="238"/>
      <c r="O1176" s="238"/>
      <c r="P1176" s="238"/>
      <c r="Q1176" s="238"/>
      <c r="R1176" s="238"/>
      <c r="S1176" s="238"/>
      <c r="T1176" s="239"/>
      <c r="AT1176" s="240" t="s">
        <v>160</v>
      </c>
      <c r="AU1176" s="240" t="s">
        <v>81</v>
      </c>
      <c r="AV1176" s="13" t="s">
        <v>81</v>
      </c>
      <c r="AW1176" s="13" t="s">
        <v>35</v>
      </c>
      <c r="AX1176" s="13" t="s">
        <v>72</v>
      </c>
      <c r="AY1176" s="240" t="s">
        <v>146</v>
      </c>
    </row>
    <row r="1177" spans="2:65" s="14" customFormat="1" ht="13.5">
      <c r="B1177" s="241"/>
      <c r="C1177" s="242"/>
      <c r="D1177" s="215" t="s">
        <v>160</v>
      </c>
      <c r="E1177" s="243" t="s">
        <v>21</v>
      </c>
      <c r="F1177" s="244" t="s">
        <v>171</v>
      </c>
      <c r="G1177" s="242"/>
      <c r="H1177" s="245">
        <v>5</v>
      </c>
      <c r="I1177" s="246"/>
      <c r="J1177" s="242"/>
      <c r="K1177" s="242"/>
      <c r="L1177" s="247"/>
      <c r="M1177" s="248"/>
      <c r="N1177" s="249"/>
      <c r="O1177" s="249"/>
      <c r="P1177" s="249"/>
      <c r="Q1177" s="249"/>
      <c r="R1177" s="249"/>
      <c r="S1177" s="249"/>
      <c r="T1177" s="250"/>
      <c r="AT1177" s="251" t="s">
        <v>160</v>
      </c>
      <c r="AU1177" s="251" t="s">
        <v>81</v>
      </c>
      <c r="AV1177" s="14" t="s">
        <v>153</v>
      </c>
      <c r="AW1177" s="14" t="s">
        <v>35</v>
      </c>
      <c r="AX1177" s="14" t="s">
        <v>79</v>
      </c>
      <c r="AY1177" s="251" t="s">
        <v>146</v>
      </c>
    </row>
    <row r="1178" spans="2:65" s="1" customFormat="1" ht="31.5" customHeight="1">
      <c r="B1178" s="42"/>
      <c r="C1178" s="203" t="s">
        <v>1748</v>
      </c>
      <c r="D1178" s="203" t="s">
        <v>149</v>
      </c>
      <c r="E1178" s="204" t="s">
        <v>1749</v>
      </c>
      <c r="F1178" s="205" t="s">
        <v>1750</v>
      </c>
      <c r="G1178" s="206" t="s">
        <v>1655</v>
      </c>
      <c r="H1178" s="207">
        <v>1</v>
      </c>
      <c r="I1178" s="208"/>
      <c r="J1178" s="209">
        <f>ROUND(I1178*H1178,2)</f>
        <v>0</v>
      </c>
      <c r="K1178" s="205" t="s">
        <v>21</v>
      </c>
      <c r="L1178" s="62"/>
      <c r="M1178" s="210" t="s">
        <v>21</v>
      </c>
      <c r="N1178" s="211" t="s">
        <v>43</v>
      </c>
      <c r="O1178" s="43"/>
      <c r="P1178" s="212">
        <f>O1178*H1178</f>
        <v>0</v>
      </c>
      <c r="Q1178" s="212">
        <v>0</v>
      </c>
      <c r="R1178" s="212">
        <f>Q1178*H1178</f>
        <v>0</v>
      </c>
      <c r="S1178" s="212">
        <v>0</v>
      </c>
      <c r="T1178" s="213">
        <f>S1178*H1178</f>
        <v>0</v>
      </c>
      <c r="AR1178" s="25" t="s">
        <v>153</v>
      </c>
      <c r="AT1178" s="25" t="s">
        <v>149</v>
      </c>
      <c r="AU1178" s="25" t="s">
        <v>81</v>
      </c>
      <c r="AY1178" s="25" t="s">
        <v>146</v>
      </c>
      <c r="BE1178" s="214">
        <f>IF(N1178="základní",J1178,0)</f>
        <v>0</v>
      </c>
      <c r="BF1178" s="214">
        <f>IF(N1178="snížená",J1178,0)</f>
        <v>0</v>
      </c>
      <c r="BG1178" s="214">
        <f>IF(N1178="zákl. přenesená",J1178,0)</f>
        <v>0</v>
      </c>
      <c r="BH1178" s="214">
        <f>IF(N1178="sníž. přenesená",J1178,0)</f>
        <v>0</v>
      </c>
      <c r="BI1178" s="214">
        <f>IF(N1178="nulová",J1178,0)</f>
        <v>0</v>
      </c>
      <c r="BJ1178" s="25" t="s">
        <v>79</v>
      </c>
      <c r="BK1178" s="214">
        <f>ROUND(I1178*H1178,2)</f>
        <v>0</v>
      </c>
      <c r="BL1178" s="25" t="s">
        <v>153</v>
      </c>
      <c r="BM1178" s="25" t="s">
        <v>1751</v>
      </c>
    </row>
    <row r="1179" spans="2:65" s="12" customFormat="1" ht="27">
      <c r="B1179" s="218"/>
      <c r="C1179" s="219"/>
      <c r="D1179" s="220" t="s">
        <v>160</v>
      </c>
      <c r="E1179" s="221" t="s">
        <v>21</v>
      </c>
      <c r="F1179" s="222" t="s">
        <v>1630</v>
      </c>
      <c r="G1179" s="219"/>
      <c r="H1179" s="223" t="s">
        <v>21</v>
      </c>
      <c r="I1179" s="224"/>
      <c r="J1179" s="219"/>
      <c r="K1179" s="219"/>
      <c r="L1179" s="225"/>
      <c r="M1179" s="226"/>
      <c r="N1179" s="227"/>
      <c r="O1179" s="227"/>
      <c r="P1179" s="227"/>
      <c r="Q1179" s="227"/>
      <c r="R1179" s="227"/>
      <c r="S1179" s="227"/>
      <c r="T1179" s="228"/>
      <c r="AT1179" s="229" t="s">
        <v>160</v>
      </c>
      <c r="AU1179" s="229" t="s">
        <v>81</v>
      </c>
      <c r="AV1179" s="12" t="s">
        <v>79</v>
      </c>
      <c r="AW1179" s="12" t="s">
        <v>35</v>
      </c>
      <c r="AX1179" s="12" t="s">
        <v>72</v>
      </c>
      <c r="AY1179" s="229" t="s">
        <v>146</v>
      </c>
    </row>
    <row r="1180" spans="2:65" s="12" customFormat="1" ht="27">
      <c r="B1180" s="218"/>
      <c r="C1180" s="219"/>
      <c r="D1180" s="220" t="s">
        <v>160</v>
      </c>
      <c r="E1180" s="221" t="s">
        <v>21</v>
      </c>
      <c r="F1180" s="222" t="s">
        <v>1631</v>
      </c>
      <c r="G1180" s="219"/>
      <c r="H1180" s="223" t="s">
        <v>21</v>
      </c>
      <c r="I1180" s="224"/>
      <c r="J1180" s="219"/>
      <c r="K1180" s="219"/>
      <c r="L1180" s="225"/>
      <c r="M1180" s="226"/>
      <c r="N1180" s="227"/>
      <c r="O1180" s="227"/>
      <c r="P1180" s="227"/>
      <c r="Q1180" s="227"/>
      <c r="R1180" s="227"/>
      <c r="S1180" s="227"/>
      <c r="T1180" s="228"/>
      <c r="AT1180" s="229" t="s">
        <v>160</v>
      </c>
      <c r="AU1180" s="229" t="s">
        <v>81</v>
      </c>
      <c r="AV1180" s="12" t="s">
        <v>79</v>
      </c>
      <c r="AW1180" s="12" t="s">
        <v>35</v>
      </c>
      <c r="AX1180" s="12" t="s">
        <v>72</v>
      </c>
      <c r="AY1180" s="229" t="s">
        <v>146</v>
      </c>
    </row>
    <row r="1181" spans="2:65" s="12" customFormat="1" ht="13.5">
      <c r="B1181" s="218"/>
      <c r="C1181" s="219"/>
      <c r="D1181" s="220" t="s">
        <v>160</v>
      </c>
      <c r="E1181" s="221" t="s">
        <v>21</v>
      </c>
      <c r="F1181" s="222" t="s">
        <v>1677</v>
      </c>
      <c r="G1181" s="219"/>
      <c r="H1181" s="223" t="s">
        <v>21</v>
      </c>
      <c r="I1181" s="224"/>
      <c r="J1181" s="219"/>
      <c r="K1181" s="219"/>
      <c r="L1181" s="225"/>
      <c r="M1181" s="226"/>
      <c r="N1181" s="227"/>
      <c r="O1181" s="227"/>
      <c r="P1181" s="227"/>
      <c r="Q1181" s="227"/>
      <c r="R1181" s="227"/>
      <c r="S1181" s="227"/>
      <c r="T1181" s="228"/>
      <c r="AT1181" s="229" t="s">
        <v>160</v>
      </c>
      <c r="AU1181" s="229" t="s">
        <v>81</v>
      </c>
      <c r="AV1181" s="12" t="s">
        <v>79</v>
      </c>
      <c r="AW1181" s="12" t="s">
        <v>35</v>
      </c>
      <c r="AX1181" s="12" t="s">
        <v>72</v>
      </c>
      <c r="AY1181" s="229" t="s">
        <v>146</v>
      </c>
    </row>
    <row r="1182" spans="2:65" s="13" customFormat="1" ht="13.5">
      <c r="B1182" s="230"/>
      <c r="C1182" s="231"/>
      <c r="D1182" s="220" t="s">
        <v>160</v>
      </c>
      <c r="E1182" s="232" t="s">
        <v>21</v>
      </c>
      <c r="F1182" s="233" t="s">
        <v>79</v>
      </c>
      <c r="G1182" s="231"/>
      <c r="H1182" s="234">
        <v>1</v>
      </c>
      <c r="I1182" s="235"/>
      <c r="J1182" s="231"/>
      <c r="K1182" s="231"/>
      <c r="L1182" s="236"/>
      <c r="M1182" s="237"/>
      <c r="N1182" s="238"/>
      <c r="O1182" s="238"/>
      <c r="P1182" s="238"/>
      <c r="Q1182" s="238"/>
      <c r="R1182" s="238"/>
      <c r="S1182" s="238"/>
      <c r="T1182" s="239"/>
      <c r="AT1182" s="240" t="s">
        <v>160</v>
      </c>
      <c r="AU1182" s="240" t="s">
        <v>81</v>
      </c>
      <c r="AV1182" s="13" t="s">
        <v>81</v>
      </c>
      <c r="AW1182" s="13" t="s">
        <v>35</v>
      </c>
      <c r="AX1182" s="13" t="s">
        <v>72</v>
      </c>
      <c r="AY1182" s="240" t="s">
        <v>146</v>
      </c>
    </row>
    <row r="1183" spans="2:65" s="14" customFormat="1" ht="13.5">
      <c r="B1183" s="241"/>
      <c r="C1183" s="242"/>
      <c r="D1183" s="215" t="s">
        <v>160</v>
      </c>
      <c r="E1183" s="243" t="s">
        <v>21</v>
      </c>
      <c r="F1183" s="244" t="s">
        <v>171</v>
      </c>
      <c r="G1183" s="242"/>
      <c r="H1183" s="245">
        <v>1</v>
      </c>
      <c r="I1183" s="246"/>
      <c r="J1183" s="242"/>
      <c r="K1183" s="242"/>
      <c r="L1183" s="247"/>
      <c r="M1183" s="248"/>
      <c r="N1183" s="249"/>
      <c r="O1183" s="249"/>
      <c r="P1183" s="249"/>
      <c r="Q1183" s="249"/>
      <c r="R1183" s="249"/>
      <c r="S1183" s="249"/>
      <c r="T1183" s="250"/>
      <c r="AT1183" s="251" t="s">
        <v>160</v>
      </c>
      <c r="AU1183" s="251" t="s">
        <v>81</v>
      </c>
      <c r="AV1183" s="14" t="s">
        <v>153</v>
      </c>
      <c r="AW1183" s="14" t="s">
        <v>35</v>
      </c>
      <c r="AX1183" s="14" t="s">
        <v>79</v>
      </c>
      <c r="AY1183" s="251" t="s">
        <v>146</v>
      </c>
    </row>
    <row r="1184" spans="2:65" s="1" customFormat="1" ht="31.5" customHeight="1">
      <c r="B1184" s="42"/>
      <c r="C1184" s="203" t="s">
        <v>1752</v>
      </c>
      <c r="D1184" s="203" t="s">
        <v>149</v>
      </c>
      <c r="E1184" s="204" t="s">
        <v>1753</v>
      </c>
      <c r="F1184" s="205" t="s">
        <v>1750</v>
      </c>
      <c r="G1184" s="206" t="s">
        <v>1655</v>
      </c>
      <c r="H1184" s="207">
        <v>1</v>
      </c>
      <c r="I1184" s="208"/>
      <c r="J1184" s="209">
        <f>ROUND(I1184*H1184,2)</f>
        <v>0</v>
      </c>
      <c r="K1184" s="205" t="s">
        <v>21</v>
      </c>
      <c r="L1184" s="62"/>
      <c r="M1184" s="210" t="s">
        <v>21</v>
      </c>
      <c r="N1184" s="211" t="s">
        <v>43</v>
      </c>
      <c r="O1184" s="43"/>
      <c r="P1184" s="212">
        <f>O1184*H1184</f>
        <v>0</v>
      </c>
      <c r="Q1184" s="212">
        <v>0</v>
      </c>
      <c r="R1184" s="212">
        <f>Q1184*H1184</f>
        <v>0</v>
      </c>
      <c r="S1184" s="212">
        <v>0</v>
      </c>
      <c r="T1184" s="213">
        <f>S1184*H1184</f>
        <v>0</v>
      </c>
      <c r="AR1184" s="25" t="s">
        <v>153</v>
      </c>
      <c r="AT1184" s="25" t="s">
        <v>149</v>
      </c>
      <c r="AU1184" s="25" t="s">
        <v>81</v>
      </c>
      <c r="AY1184" s="25" t="s">
        <v>146</v>
      </c>
      <c r="BE1184" s="214">
        <f>IF(N1184="základní",J1184,0)</f>
        <v>0</v>
      </c>
      <c r="BF1184" s="214">
        <f>IF(N1184="snížená",J1184,0)</f>
        <v>0</v>
      </c>
      <c r="BG1184" s="214">
        <f>IF(N1184="zákl. přenesená",J1184,0)</f>
        <v>0</v>
      </c>
      <c r="BH1184" s="214">
        <f>IF(N1184="sníž. přenesená",J1184,0)</f>
        <v>0</v>
      </c>
      <c r="BI1184" s="214">
        <f>IF(N1184="nulová",J1184,0)</f>
        <v>0</v>
      </c>
      <c r="BJ1184" s="25" t="s">
        <v>79</v>
      </c>
      <c r="BK1184" s="214">
        <f>ROUND(I1184*H1184,2)</f>
        <v>0</v>
      </c>
      <c r="BL1184" s="25" t="s">
        <v>153</v>
      </c>
      <c r="BM1184" s="25" t="s">
        <v>1754</v>
      </c>
    </row>
    <row r="1185" spans="2:65" s="12" customFormat="1" ht="27">
      <c r="B1185" s="218"/>
      <c r="C1185" s="219"/>
      <c r="D1185" s="220" t="s">
        <v>160</v>
      </c>
      <c r="E1185" s="221" t="s">
        <v>21</v>
      </c>
      <c r="F1185" s="222" t="s">
        <v>1630</v>
      </c>
      <c r="G1185" s="219"/>
      <c r="H1185" s="223" t="s">
        <v>21</v>
      </c>
      <c r="I1185" s="224"/>
      <c r="J1185" s="219"/>
      <c r="K1185" s="219"/>
      <c r="L1185" s="225"/>
      <c r="M1185" s="226"/>
      <c r="N1185" s="227"/>
      <c r="O1185" s="227"/>
      <c r="P1185" s="227"/>
      <c r="Q1185" s="227"/>
      <c r="R1185" s="227"/>
      <c r="S1185" s="227"/>
      <c r="T1185" s="228"/>
      <c r="AT1185" s="229" t="s">
        <v>160</v>
      </c>
      <c r="AU1185" s="229" t="s">
        <v>81</v>
      </c>
      <c r="AV1185" s="12" t="s">
        <v>79</v>
      </c>
      <c r="AW1185" s="12" t="s">
        <v>35</v>
      </c>
      <c r="AX1185" s="12" t="s">
        <v>72</v>
      </c>
      <c r="AY1185" s="229" t="s">
        <v>146</v>
      </c>
    </row>
    <row r="1186" spans="2:65" s="12" customFormat="1" ht="27">
      <c r="B1186" s="218"/>
      <c r="C1186" s="219"/>
      <c r="D1186" s="220" t="s">
        <v>160</v>
      </c>
      <c r="E1186" s="221" t="s">
        <v>21</v>
      </c>
      <c r="F1186" s="222" t="s">
        <v>1631</v>
      </c>
      <c r="G1186" s="219"/>
      <c r="H1186" s="223" t="s">
        <v>21</v>
      </c>
      <c r="I1186" s="224"/>
      <c r="J1186" s="219"/>
      <c r="K1186" s="219"/>
      <c r="L1186" s="225"/>
      <c r="M1186" s="226"/>
      <c r="N1186" s="227"/>
      <c r="O1186" s="227"/>
      <c r="P1186" s="227"/>
      <c r="Q1186" s="227"/>
      <c r="R1186" s="227"/>
      <c r="S1186" s="227"/>
      <c r="T1186" s="228"/>
      <c r="AT1186" s="229" t="s">
        <v>160</v>
      </c>
      <c r="AU1186" s="229" t="s">
        <v>81</v>
      </c>
      <c r="AV1186" s="12" t="s">
        <v>79</v>
      </c>
      <c r="AW1186" s="12" t="s">
        <v>35</v>
      </c>
      <c r="AX1186" s="12" t="s">
        <v>72</v>
      </c>
      <c r="AY1186" s="229" t="s">
        <v>146</v>
      </c>
    </row>
    <row r="1187" spans="2:65" s="12" customFormat="1" ht="13.5">
      <c r="B1187" s="218"/>
      <c r="C1187" s="219"/>
      <c r="D1187" s="220" t="s">
        <v>160</v>
      </c>
      <c r="E1187" s="221" t="s">
        <v>21</v>
      </c>
      <c r="F1187" s="222" t="s">
        <v>1677</v>
      </c>
      <c r="G1187" s="219"/>
      <c r="H1187" s="223" t="s">
        <v>21</v>
      </c>
      <c r="I1187" s="224"/>
      <c r="J1187" s="219"/>
      <c r="K1187" s="219"/>
      <c r="L1187" s="225"/>
      <c r="M1187" s="226"/>
      <c r="N1187" s="227"/>
      <c r="O1187" s="227"/>
      <c r="P1187" s="227"/>
      <c r="Q1187" s="227"/>
      <c r="R1187" s="227"/>
      <c r="S1187" s="227"/>
      <c r="T1187" s="228"/>
      <c r="AT1187" s="229" t="s">
        <v>160</v>
      </c>
      <c r="AU1187" s="229" t="s">
        <v>81</v>
      </c>
      <c r="AV1187" s="12" t="s">
        <v>79</v>
      </c>
      <c r="AW1187" s="12" t="s">
        <v>35</v>
      </c>
      <c r="AX1187" s="12" t="s">
        <v>72</v>
      </c>
      <c r="AY1187" s="229" t="s">
        <v>146</v>
      </c>
    </row>
    <row r="1188" spans="2:65" s="13" customFormat="1" ht="13.5">
      <c r="B1188" s="230"/>
      <c r="C1188" s="231"/>
      <c r="D1188" s="220" t="s">
        <v>160</v>
      </c>
      <c r="E1188" s="232" t="s">
        <v>21</v>
      </c>
      <c r="F1188" s="233" t="s">
        <v>79</v>
      </c>
      <c r="G1188" s="231"/>
      <c r="H1188" s="234">
        <v>1</v>
      </c>
      <c r="I1188" s="235"/>
      <c r="J1188" s="231"/>
      <c r="K1188" s="231"/>
      <c r="L1188" s="236"/>
      <c r="M1188" s="237"/>
      <c r="N1188" s="238"/>
      <c r="O1188" s="238"/>
      <c r="P1188" s="238"/>
      <c r="Q1188" s="238"/>
      <c r="R1188" s="238"/>
      <c r="S1188" s="238"/>
      <c r="T1188" s="239"/>
      <c r="AT1188" s="240" t="s">
        <v>160</v>
      </c>
      <c r="AU1188" s="240" t="s">
        <v>81</v>
      </c>
      <c r="AV1188" s="13" t="s">
        <v>81</v>
      </c>
      <c r="AW1188" s="13" t="s">
        <v>35</v>
      </c>
      <c r="AX1188" s="13" t="s">
        <v>72</v>
      </c>
      <c r="AY1188" s="240" t="s">
        <v>146</v>
      </c>
    </row>
    <row r="1189" spans="2:65" s="14" customFormat="1" ht="13.5">
      <c r="B1189" s="241"/>
      <c r="C1189" s="242"/>
      <c r="D1189" s="215" t="s">
        <v>160</v>
      </c>
      <c r="E1189" s="243" t="s">
        <v>21</v>
      </c>
      <c r="F1189" s="244" t="s">
        <v>171</v>
      </c>
      <c r="G1189" s="242"/>
      <c r="H1189" s="245">
        <v>1</v>
      </c>
      <c r="I1189" s="246"/>
      <c r="J1189" s="242"/>
      <c r="K1189" s="242"/>
      <c r="L1189" s="247"/>
      <c r="M1189" s="248"/>
      <c r="N1189" s="249"/>
      <c r="O1189" s="249"/>
      <c r="P1189" s="249"/>
      <c r="Q1189" s="249"/>
      <c r="R1189" s="249"/>
      <c r="S1189" s="249"/>
      <c r="T1189" s="250"/>
      <c r="AT1189" s="251" t="s">
        <v>160</v>
      </c>
      <c r="AU1189" s="251" t="s">
        <v>81</v>
      </c>
      <c r="AV1189" s="14" t="s">
        <v>153</v>
      </c>
      <c r="AW1189" s="14" t="s">
        <v>35</v>
      </c>
      <c r="AX1189" s="14" t="s">
        <v>79</v>
      </c>
      <c r="AY1189" s="251" t="s">
        <v>146</v>
      </c>
    </row>
    <row r="1190" spans="2:65" s="1" customFormat="1" ht="31.5" customHeight="1">
      <c r="B1190" s="42"/>
      <c r="C1190" s="203" t="s">
        <v>1755</v>
      </c>
      <c r="D1190" s="203" t="s">
        <v>149</v>
      </c>
      <c r="E1190" s="204" t="s">
        <v>1756</v>
      </c>
      <c r="F1190" s="205" t="s">
        <v>1757</v>
      </c>
      <c r="G1190" s="206" t="s">
        <v>1655</v>
      </c>
      <c r="H1190" s="207">
        <v>3</v>
      </c>
      <c r="I1190" s="208"/>
      <c r="J1190" s="209">
        <f>ROUND(I1190*H1190,2)</f>
        <v>0</v>
      </c>
      <c r="K1190" s="205" t="s">
        <v>21</v>
      </c>
      <c r="L1190" s="62"/>
      <c r="M1190" s="210" t="s">
        <v>21</v>
      </c>
      <c r="N1190" s="211" t="s">
        <v>43</v>
      </c>
      <c r="O1190" s="43"/>
      <c r="P1190" s="212">
        <f>O1190*H1190</f>
        <v>0</v>
      </c>
      <c r="Q1190" s="212">
        <v>0</v>
      </c>
      <c r="R1190" s="212">
        <f>Q1190*H1190</f>
        <v>0</v>
      </c>
      <c r="S1190" s="212">
        <v>0</v>
      </c>
      <c r="T1190" s="213">
        <f>S1190*H1190</f>
        <v>0</v>
      </c>
      <c r="AR1190" s="25" t="s">
        <v>153</v>
      </c>
      <c r="AT1190" s="25" t="s">
        <v>149</v>
      </c>
      <c r="AU1190" s="25" t="s">
        <v>81</v>
      </c>
      <c r="AY1190" s="25" t="s">
        <v>146</v>
      </c>
      <c r="BE1190" s="214">
        <f>IF(N1190="základní",J1190,0)</f>
        <v>0</v>
      </c>
      <c r="BF1190" s="214">
        <f>IF(N1190="snížená",J1190,0)</f>
        <v>0</v>
      </c>
      <c r="BG1190" s="214">
        <f>IF(N1190="zákl. přenesená",J1190,0)</f>
        <v>0</v>
      </c>
      <c r="BH1190" s="214">
        <f>IF(N1190="sníž. přenesená",J1190,0)</f>
        <v>0</v>
      </c>
      <c r="BI1190" s="214">
        <f>IF(N1190="nulová",J1190,0)</f>
        <v>0</v>
      </c>
      <c r="BJ1190" s="25" t="s">
        <v>79</v>
      </c>
      <c r="BK1190" s="214">
        <f>ROUND(I1190*H1190,2)</f>
        <v>0</v>
      </c>
      <c r="BL1190" s="25" t="s">
        <v>153</v>
      </c>
      <c r="BM1190" s="25" t="s">
        <v>1758</v>
      </c>
    </row>
    <row r="1191" spans="2:65" s="12" customFormat="1" ht="27">
      <c r="B1191" s="218"/>
      <c r="C1191" s="219"/>
      <c r="D1191" s="220" t="s">
        <v>160</v>
      </c>
      <c r="E1191" s="221" t="s">
        <v>21</v>
      </c>
      <c r="F1191" s="222" t="s">
        <v>1630</v>
      </c>
      <c r="G1191" s="219"/>
      <c r="H1191" s="223" t="s">
        <v>21</v>
      </c>
      <c r="I1191" s="224"/>
      <c r="J1191" s="219"/>
      <c r="K1191" s="219"/>
      <c r="L1191" s="225"/>
      <c r="M1191" s="226"/>
      <c r="N1191" s="227"/>
      <c r="O1191" s="227"/>
      <c r="P1191" s="227"/>
      <c r="Q1191" s="227"/>
      <c r="R1191" s="227"/>
      <c r="S1191" s="227"/>
      <c r="T1191" s="228"/>
      <c r="AT1191" s="229" t="s">
        <v>160</v>
      </c>
      <c r="AU1191" s="229" t="s">
        <v>81</v>
      </c>
      <c r="AV1191" s="12" t="s">
        <v>79</v>
      </c>
      <c r="AW1191" s="12" t="s">
        <v>35</v>
      </c>
      <c r="AX1191" s="12" t="s">
        <v>72</v>
      </c>
      <c r="AY1191" s="229" t="s">
        <v>146</v>
      </c>
    </row>
    <row r="1192" spans="2:65" s="12" customFormat="1" ht="27">
      <c r="B1192" s="218"/>
      <c r="C1192" s="219"/>
      <c r="D1192" s="220" t="s">
        <v>160</v>
      </c>
      <c r="E1192" s="221" t="s">
        <v>21</v>
      </c>
      <c r="F1192" s="222" t="s">
        <v>1631</v>
      </c>
      <c r="G1192" s="219"/>
      <c r="H1192" s="223" t="s">
        <v>21</v>
      </c>
      <c r="I1192" s="224"/>
      <c r="J1192" s="219"/>
      <c r="K1192" s="219"/>
      <c r="L1192" s="225"/>
      <c r="M1192" s="226"/>
      <c r="N1192" s="227"/>
      <c r="O1192" s="227"/>
      <c r="P1192" s="227"/>
      <c r="Q1192" s="227"/>
      <c r="R1192" s="227"/>
      <c r="S1192" s="227"/>
      <c r="T1192" s="228"/>
      <c r="AT1192" s="229" t="s">
        <v>160</v>
      </c>
      <c r="AU1192" s="229" t="s">
        <v>81</v>
      </c>
      <c r="AV1192" s="12" t="s">
        <v>79</v>
      </c>
      <c r="AW1192" s="12" t="s">
        <v>35</v>
      </c>
      <c r="AX1192" s="12" t="s">
        <v>72</v>
      </c>
      <c r="AY1192" s="229" t="s">
        <v>146</v>
      </c>
    </row>
    <row r="1193" spans="2:65" s="12" customFormat="1" ht="13.5">
      <c r="B1193" s="218"/>
      <c r="C1193" s="219"/>
      <c r="D1193" s="220" t="s">
        <v>160</v>
      </c>
      <c r="E1193" s="221" t="s">
        <v>21</v>
      </c>
      <c r="F1193" s="222" t="s">
        <v>1677</v>
      </c>
      <c r="G1193" s="219"/>
      <c r="H1193" s="223" t="s">
        <v>21</v>
      </c>
      <c r="I1193" s="224"/>
      <c r="J1193" s="219"/>
      <c r="K1193" s="219"/>
      <c r="L1193" s="225"/>
      <c r="M1193" s="226"/>
      <c r="N1193" s="227"/>
      <c r="O1193" s="227"/>
      <c r="P1193" s="227"/>
      <c r="Q1193" s="227"/>
      <c r="R1193" s="227"/>
      <c r="S1193" s="227"/>
      <c r="T1193" s="228"/>
      <c r="AT1193" s="229" t="s">
        <v>160</v>
      </c>
      <c r="AU1193" s="229" t="s">
        <v>81</v>
      </c>
      <c r="AV1193" s="12" t="s">
        <v>79</v>
      </c>
      <c r="AW1193" s="12" t="s">
        <v>35</v>
      </c>
      <c r="AX1193" s="12" t="s">
        <v>72</v>
      </c>
      <c r="AY1193" s="229" t="s">
        <v>146</v>
      </c>
    </row>
    <row r="1194" spans="2:65" s="13" customFormat="1" ht="13.5">
      <c r="B1194" s="230"/>
      <c r="C1194" s="231"/>
      <c r="D1194" s="220" t="s">
        <v>160</v>
      </c>
      <c r="E1194" s="232" t="s">
        <v>21</v>
      </c>
      <c r="F1194" s="233" t="s">
        <v>172</v>
      </c>
      <c r="G1194" s="231"/>
      <c r="H1194" s="234">
        <v>3</v>
      </c>
      <c r="I1194" s="235"/>
      <c r="J1194" s="231"/>
      <c r="K1194" s="231"/>
      <c r="L1194" s="236"/>
      <c r="M1194" s="237"/>
      <c r="N1194" s="238"/>
      <c r="O1194" s="238"/>
      <c r="P1194" s="238"/>
      <c r="Q1194" s="238"/>
      <c r="R1194" s="238"/>
      <c r="S1194" s="238"/>
      <c r="T1194" s="239"/>
      <c r="AT1194" s="240" t="s">
        <v>160</v>
      </c>
      <c r="AU1194" s="240" t="s">
        <v>81</v>
      </c>
      <c r="AV1194" s="13" t="s">
        <v>81</v>
      </c>
      <c r="AW1194" s="13" t="s">
        <v>35</v>
      </c>
      <c r="AX1194" s="13" t="s">
        <v>72</v>
      </c>
      <c r="AY1194" s="240" t="s">
        <v>146</v>
      </c>
    </row>
    <row r="1195" spans="2:65" s="14" customFormat="1" ht="13.5">
      <c r="B1195" s="241"/>
      <c r="C1195" s="242"/>
      <c r="D1195" s="215" t="s">
        <v>160</v>
      </c>
      <c r="E1195" s="243" t="s">
        <v>21</v>
      </c>
      <c r="F1195" s="244" t="s">
        <v>171</v>
      </c>
      <c r="G1195" s="242"/>
      <c r="H1195" s="245">
        <v>3</v>
      </c>
      <c r="I1195" s="246"/>
      <c r="J1195" s="242"/>
      <c r="K1195" s="242"/>
      <c r="L1195" s="247"/>
      <c r="M1195" s="248"/>
      <c r="N1195" s="249"/>
      <c r="O1195" s="249"/>
      <c r="P1195" s="249"/>
      <c r="Q1195" s="249"/>
      <c r="R1195" s="249"/>
      <c r="S1195" s="249"/>
      <c r="T1195" s="250"/>
      <c r="AT1195" s="251" t="s">
        <v>160</v>
      </c>
      <c r="AU1195" s="251" t="s">
        <v>81</v>
      </c>
      <c r="AV1195" s="14" t="s">
        <v>153</v>
      </c>
      <c r="AW1195" s="14" t="s">
        <v>35</v>
      </c>
      <c r="AX1195" s="14" t="s">
        <v>79</v>
      </c>
      <c r="AY1195" s="251" t="s">
        <v>146</v>
      </c>
    </row>
    <row r="1196" spans="2:65" s="1" customFormat="1" ht="31.5" customHeight="1">
      <c r="B1196" s="42"/>
      <c r="C1196" s="203" t="s">
        <v>1759</v>
      </c>
      <c r="D1196" s="203" t="s">
        <v>149</v>
      </c>
      <c r="E1196" s="204" t="s">
        <v>1760</v>
      </c>
      <c r="F1196" s="205" t="s">
        <v>1757</v>
      </c>
      <c r="G1196" s="206" t="s">
        <v>1655</v>
      </c>
      <c r="H1196" s="207">
        <v>6</v>
      </c>
      <c r="I1196" s="208"/>
      <c r="J1196" s="209">
        <f>ROUND(I1196*H1196,2)</f>
        <v>0</v>
      </c>
      <c r="K1196" s="205" t="s">
        <v>21</v>
      </c>
      <c r="L1196" s="62"/>
      <c r="M1196" s="210" t="s">
        <v>21</v>
      </c>
      <c r="N1196" s="211" t="s">
        <v>43</v>
      </c>
      <c r="O1196" s="43"/>
      <c r="P1196" s="212">
        <f>O1196*H1196</f>
        <v>0</v>
      </c>
      <c r="Q1196" s="212">
        <v>0</v>
      </c>
      <c r="R1196" s="212">
        <f>Q1196*H1196</f>
        <v>0</v>
      </c>
      <c r="S1196" s="212">
        <v>0</v>
      </c>
      <c r="T1196" s="213">
        <f>S1196*H1196</f>
        <v>0</v>
      </c>
      <c r="AR1196" s="25" t="s">
        <v>153</v>
      </c>
      <c r="AT1196" s="25" t="s">
        <v>149</v>
      </c>
      <c r="AU1196" s="25" t="s">
        <v>81</v>
      </c>
      <c r="AY1196" s="25" t="s">
        <v>146</v>
      </c>
      <c r="BE1196" s="214">
        <f>IF(N1196="základní",J1196,0)</f>
        <v>0</v>
      </c>
      <c r="BF1196" s="214">
        <f>IF(N1196="snížená",J1196,0)</f>
        <v>0</v>
      </c>
      <c r="BG1196" s="214">
        <f>IF(N1196="zákl. přenesená",J1196,0)</f>
        <v>0</v>
      </c>
      <c r="BH1196" s="214">
        <f>IF(N1196="sníž. přenesená",J1196,0)</f>
        <v>0</v>
      </c>
      <c r="BI1196" s="214">
        <f>IF(N1196="nulová",J1196,0)</f>
        <v>0</v>
      </c>
      <c r="BJ1196" s="25" t="s">
        <v>79</v>
      </c>
      <c r="BK1196" s="214">
        <f>ROUND(I1196*H1196,2)</f>
        <v>0</v>
      </c>
      <c r="BL1196" s="25" t="s">
        <v>153</v>
      </c>
      <c r="BM1196" s="25" t="s">
        <v>1761</v>
      </c>
    </row>
    <row r="1197" spans="2:65" s="12" customFormat="1" ht="27">
      <c r="B1197" s="218"/>
      <c r="C1197" s="219"/>
      <c r="D1197" s="220" t="s">
        <v>160</v>
      </c>
      <c r="E1197" s="221" t="s">
        <v>21</v>
      </c>
      <c r="F1197" s="222" t="s">
        <v>1630</v>
      </c>
      <c r="G1197" s="219"/>
      <c r="H1197" s="223" t="s">
        <v>21</v>
      </c>
      <c r="I1197" s="224"/>
      <c r="J1197" s="219"/>
      <c r="K1197" s="219"/>
      <c r="L1197" s="225"/>
      <c r="M1197" s="226"/>
      <c r="N1197" s="227"/>
      <c r="O1197" s="227"/>
      <c r="P1197" s="227"/>
      <c r="Q1197" s="227"/>
      <c r="R1197" s="227"/>
      <c r="S1197" s="227"/>
      <c r="T1197" s="228"/>
      <c r="AT1197" s="229" t="s">
        <v>160</v>
      </c>
      <c r="AU1197" s="229" t="s">
        <v>81</v>
      </c>
      <c r="AV1197" s="12" t="s">
        <v>79</v>
      </c>
      <c r="AW1197" s="12" t="s">
        <v>35</v>
      </c>
      <c r="AX1197" s="12" t="s">
        <v>72</v>
      </c>
      <c r="AY1197" s="229" t="s">
        <v>146</v>
      </c>
    </row>
    <row r="1198" spans="2:65" s="12" customFormat="1" ht="27">
      <c r="B1198" s="218"/>
      <c r="C1198" s="219"/>
      <c r="D1198" s="220" t="s">
        <v>160</v>
      </c>
      <c r="E1198" s="221" t="s">
        <v>21</v>
      </c>
      <c r="F1198" s="222" t="s">
        <v>1631</v>
      </c>
      <c r="G1198" s="219"/>
      <c r="H1198" s="223" t="s">
        <v>21</v>
      </c>
      <c r="I1198" s="224"/>
      <c r="J1198" s="219"/>
      <c r="K1198" s="219"/>
      <c r="L1198" s="225"/>
      <c r="M1198" s="226"/>
      <c r="N1198" s="227"/>
      <c r="O1198" s="227"/>
      <c r="P1198" s="227"/>
      <c r="Q1198" s="227"/>
      <c r="R1198" s="227"/>
      <c r="S1198" s="227"/>
      <c r="T1198" s="228"/>
      <c r="AT1198" s="229" t="s">
        <v>160</v>
      </c>
      <c r="AU1198" s="229" t="s">
        <v>81</v>
      </c>
      <c r="AV1198" s="12" t="s">
        <v>79</v>
      </c>
      <c r="AW1198" s="12" t="s">
        <v>35</v>
      </c>
      <c r="AX1198" s="12" t="s">
        <v>72</v>
      </c>
      <c r="AY1198" s="229" t="s">
        <v>146</v>
      </c>
    </row>
    <row r="1199" spans="2:65" s="12" customFormat="1" ht="13.5">
      <c r="B1199" s="218"/>
      <c r="C1199" s="219"/>
      <c r="D1199" s="220" t="s">
        <v>160</v>
      </c>
      <c r="E1199" s="221" t="s">
        <v>21</v>
      </c>
      <c r="F1199" s="222" t="s">
        <v>1677</v>
      </c>
      <c r="G1199" s="219"/>
      <c r="H1199" s="223" t="s">
        <v>21</v>
      </c>
      <c r="I1199" s="224"/>
      <c r="J1199" s="219"/>
      <c r="K1199" s="219"/>
      <c r="L1199" s="225"/>
      <c r="M1199" s="226"/>
      <c r="N1199" s="227"/>
      <c r="O1199" s="227"/>
      <c r="P1199" s="227"/>
      <c r="Q1199" s="227"/>
      <c r="R1199" s="227"/>
      <c r="S1199" s="227"/>
      <c r="T1199" s="228"/>
      <c r="AT1199" s="229" t="s">
        <v>160</v>
      </c>
      <c r="AU1199" s="229" t="s">
        <v>81</v>
      </c>
      <c r="AV1199" s="12" t="s">
        <v>79</v>
      </c>
      <c r="AW1199" s="12" t="s">
        <v>35</v>
      </c>
      <c r="AX1199" s="12" t="s">
        <v>72</v>
      </c>
      <c r="AY1199" s="229" t="s">
        <v>146</v>
      </c>
    </row>
    <row r="1200" spans="2:65" s="13" customFormat="1" ht="13.5">
      <c r="B1200" s="230"/>
      <c r="C1200" s="231"/>
      <c r="D1200" s="220" t="s">
        <v>160</v>
      </c>
      <c r="E1200" s="232" t="s">
        <v>21</v>
      </c>
      <c r="F1200" s="233" t="s">
        <v>185</v>
      </c>
      <c r="G1200" s="231"/>
      <c r="H1200" s="234">
        <v>6</v>
      </c>
      <c r="I1200" s="235"/>
      <c r="J1200" s="231"/>
      <c r="K1200" s="231"/>
      <c r="L1200" s="236"/>
      <c r="M1200" s="237"/>
      <c r="N1200" s="238"/>
      <c r="O1200" s="238"/>
      <c r="P1200" s="238"/>
      <c r="Q1200" s="238"/>
      <c r="R1200" s="238"/>
      <c r="S1200" s="238"/>
      <c r="T1200" s="239"/>
      <c r="AT1200" s="240" t="s">
        <v>160</v>
      </c>
      <c r="AU1200" s="240" t="s">
        <v>81</v>
      </c>
      <c r="AV1200" s="13" t="s">
        <v>81</v>
      </c>
      <c r="AW1200" s="13" t="s">
        <v>35</v>
      </c>
      <c r="AX1200" s="13" t="s">
        <v>72</v>
      </c>
      <c r="AY1200" s="240" t="s">
        <v>146</v>
      </c>
    </row>
    <row r="1201" spans="2:65" s="14" customFormat="1" ht="13.5">
      <c r="B1201" s="241"/>
      <c r="C1201" s="242"/>
      <c r="D1201" s="215" t="s">
        <v>160</v>
      </c>
      <c r="E1201" s="243" t="s">
        <v>21</v>
      </c>
      <c r="F1201" s="244" t="s">
        <v>171</v>
      </c>
      <c r="G1201" s="242"/>
      <c r="H1201" s="245">
        <v>6</v>
      </c>
      <c r="I1201" s="246"/>
      <c r="J1201" s="242"/>
      <c r="K1201" s="242"/>
      <c r="L1201" s="247"/>
      <c r="M1201" s="248"/>
      <c r="N1201" s="249"/>
      <c r="O1201" s="249"/>
      <c r="P1201" s="249"/>
      <c r="Q1201" s="249"/>
      <c r="R1201" s="249"/>
      <c r="S1201" s="249"/>
      <c r="T1201" s="250"/>
      <c r="AT1201" s="251" t="s">
        <v>160</v>
      </c>
      <c r="AU1201" s="251" t="s">
        <v>81</v>
      </c>
      <c r="AV1201" s="14" t="s">
        <v>153</v>
      </c>
      <c r="AW1201" s="14" t="s">
        <v>35</v>
      </c>
      <c r="AX1201" s="14" t="s">
        <v>79</v>
      </c>
      <c r="AY1201" s="251" t="s">
        <v>146</v>
      </c>
    </row>
    <row r="1202" spans="2:65" s="1" customFormat="1" ht="31.5" customHeight="1">
      <c r="B1202" s="42"/>
      <c r="C1202" s="203" t="s">
        <v>1762</v>
      </c>
      <c r="D1202" s="203" t="s">
        <v>149</v>
      </c>
      <c r="E1202" s="204" t="s">
        <v>1763</v>
      </c>
      <c r="F1202" s="205" t="s">
        <v>1764</v>
      </c>
      <c r="G1202" s="206" t="s">
        <v>1655</v>
      </c>
      <c r="H1202" s="207">
        <v>1</v>
      </c>
      <c r="I1202" s="208"/>
      <c r="J1202" s="209">
        <f>ROUND(I1202*H1202,2)</f>
        <v>0</v>
      </c>
      <c r="K1202" s="205" t="s">
        <v>21</v>
      </c>
      <c r="L1202" s="62"/>
      <c r="M1202" s="210" t="s">
        <v>21</v>
      </c>
      <c r="N1202" s="211" t="s">
        <v>43</v>
      </c>
      <c r="O1202" s="43"/>
      <c r="P1202" s="212">
        <f>O1202*H1202</f>
        <v>0</v>
      </c>
      <c r="Q1202" s="212">
        <v>0</v>
      </c>
      <c r="R1202" s="212">
        <f>Q1202*H1202</f>
        <v>0</v>
      </c>
      <c r="S1202" s="212">
        <v>0</v>
      </c>
      <c r="T1202" s="213">
        <f>S1202*H1202</f>
        <v>0</v>
      </c>
      <c r="AR1202" s="25" t="s">
        <v>153</v>
      </c>
      <c r="AT1202" s="25" t="s">
        <v>149</v>
      </c>
      <c r="AU1202" s="25" t="s">
        <v>81</v>
      </c>
      <c r="AY1202" s="25" t="s">
        <v>146</v>
      </c>
      <c r="BE1202" s="214">
        <f>IF(N1202="základní",J1202,0)</f>
        <v>0</v>
      </c>
      <c r="BF1202" s="214">
        <f>IF(N1202="snížená",J1202,0)</f>
        <v>0</v>
      </c>
      <c r="BG1202" s="214">
        <f>IF(N1202="zákl. přenesená",J1202,0)</f>
        <v>0</v>
      </c>
      <c r="BH1202" s="214">
        <f>IF(N1202="sníž. přenesená",J1202,0)</f>
        <v>0</v>
      </c>
      <c r="BI1202" s="214">
        <f>IF(N1202="nulová",J1202,0)</f>
        <v>0</v>
      </c>
      <c r="BJ1202" s="25" t="s">
        <v>79</v>
      </c>
      <c r="BK1202" s="214">
        <f>ROUND(I1202*H1202,2)</f>
        <v>0</v>
      </c>
      <c r="BL1202" s="25" t="s">
        <v>153</v>
      </c>
      <c r="BM1202" s="25" t="s">
        <v>1765</v>
      </c>
    </row>
    <row r="1203" spans="2:65" s="12" customFormat="1" ht="27">
      <c r="B1203" s="218"/>
      <c r="C1203" s="219"/>
      <c r="D1203" s="220" t="s">
        <v>160</v>
      </c>
      <c r="E1203" s="221" t="s">
        <v>21</v>
      </c>
      <c r="F1203" s="222" t="s">
        <v>1630</v>
      </c>
      <c r="G1203" s="219"/>
      <c r="H1203" s="223" t="s">
        <v>21</v>
      </c>
      <c r="I1203" s="224"/>
      <c r="J1203" s="219"/>
      <c r="K1203" s="219"/>
      <c r="L1203" s="225"/>
      <c r="M1203" s="226"/>
      <c r="N1203" s="227"/>
      <c r="O1203" s="227"/>
      <c r="P1203" s="227"/>
      <c r="Q1203" s="227"/>
      <c r="R1203" s="227"/>
      <c r="S1203" s="227"/>
      <c r="T1203" s="228"/>
      <c r="AT1203" s="229" t="s">
        <v>160</v>
      </c>
      <c r="AU1203" s="229" t="s">
        <v>81</v>
      </c>
      <c r="AV1203" s="12" t="s">
        <v>79</v>
      </c>
      <c r="AW1203" s="12" t="s">
        <v>35</v>
      </c>
      <c r="AX1203" s="12" t="s">
        <v>72</v>
      </c>
      <c r="AY1203" s="229" t="s">
        <v>146</v>
      </c>
    </row>
    <row r="1204" spans="2:65" s="12" customFormat="1" ht="27">
      <c r="B1204" s="218"/>
      <c r="C1204" s="219"/>
      <c r="D1204" s="220" t="s">
        <v>160</v>
      </c>
      <c r="E1204" s="221" t="s">
        <v>21</v>
      </c>
      <c r="F1204" s="222" t="s">
        <v>1631</v>
      </c>
      <c r="G1204" s="219"/>
      <c r="H1204" s="223" t="s">
        <v>21</v>
      </c>
      <c r="I1204" s="224"/>
      <c r="J1204" s="219"/>
      <c r="K1204" s="219"/>
      <c r="L1204" s="225"/>
      <c r="M1204" s="226"/>
      <c r="N1204" s="227"/>
      <c r="O1204" s="227"/>
      <c r="P1204" s="227"/>
      <c r="Q1204" s="227"/>
      <c r="R1204" s="227"/>
      <c r="S1204" s="227"/>
      <c r="T1204" s="228"/>
      <c r="AT1204" s="229" t="s">
        <v>160</v>
      </c>
      <c r="AU1204" s="229" t="s">
        <v>81</v>
      </c>
      <c r="AV1204" s="12" t="s">
        <v>79</v>
      </c>
      <c r="AW1204" s="12" t="s">
        <v>35</v>
      </c>
      <c r="AX1204" s="12" t="s">
        <v>72</v>
      </c>
      <c r="AY1204" s="229" t="s">
        <v>146</v>
      </c>
    </row>
    <row r="1205" spans="2:65" s="12" customFormat="1" ht="13.5">
      <c r="B1205" s="218"/>
      <c r="C1205" s="219"/>
      <c r="D1205" s="220" t="s">
        <v>160</v>
      </c>
      <c r="E1205" s="221" t="s">
        <v>21</v>
      </c>
      <c r="F1205" s="222" t="s">
        <v>1677</v>
      </c>
      <c r="G1205" s="219"/>
      <c r="H1205" s="223" t="s">
        <v>21</v>
      </c>
      <c r="I1205" s="224"/>
      <c r="J1205" s="219"/>
      <c r="K1205" s="219"/>
      <c r="L1205" s="225"/>
      <c r="M1205" s="226"/>
      <c r="N1205" s="227"/>
      <c r="O1205" s="227"/>
      <c r="P1205" s="227"/>
      <c r="Q1205" s="227"/>
      <c r="R1205" s="227"/>
      <c r="S1205" s="227"/>
      <c r="T1205" s="228"/>
      <c r="AT1205" s="229" t="s">
        <v>160</v>
      </c>
      <c r="AU1205" s="229" t="s">
        <v>81</v>
      </c>
      <c r="AV1205" s="12" t="s">
        <v>79</v>
      </c>
      <c r="AW1205" s="12" t="s">
        <v>35</v>
      </c>
      <c r="AX1205" s="12" t="s">
        <v>72</v>
      </c>
      <c r="AY1205" s="229" t="s">
        <v>146</v>
      </c>
    </row>
    <row r="1206" spans="2:65" s="13" customFormat="1" ht="13.5">
      <c r="B1206" s="230"/>
      <c r="C1206" s="231"/>
      <c r="D1206" s="220" t="s">
        <v>160</v>
      </c>
      <c r="E1206" s="232" t="s">
        <v>21</v>
      </c>
      <c r="F1206" s="233" t="s">
        <v>79</v>
      </c>
      <c r="G1206" s="231"/>
      <c r="H1206" s="234">
        <v>1</v>
      </c>
      <c r="I1206" s="235"/>
      <c r="J1206" s="231"/>
      <c r="K1206" s="231"/>
      <c r="L1206" s="236"/>
      <c r="M1206" s="237"/>
      <c r="N1206" s="238"/>
      <c r="O1206" s="238"/>
      <c r="P1206" s="238"/>
      <c r="Q1206" s="238"/>
      <c r="R1206" s="238"/>
      <c r="S1206" s="238"/>
      <c r="T1206" s="239"/>
      <c r="AT1206" s="240" t="s">
        <v>160</v>
      </c>
      <c r="AU1206" s="240" t="s">
        <v>81</v>
      </c>
      <c r="AV1206" s="13" t="s">
        <v>81</v>
      </c>
      <c r="AW1206" s="13" t="s">
        <v>35</v>
      </c>
      <c r="AX1206" s="13" t="s">
        <v>72</v>
      </c>
      <c r="AY1206" s="240" t="s">
        <v>146</v>
      </c>
    </row>
    <row r="1207" spans="2:65" s="14" customFormat="1" ht="13.5">
      <c r="B1207" s="241"/>
      <c r="C1207" s="242"/>
      <c r="D1207" s="215" t="s">
        <v>160</v>
      </c>
      <c r="E1207" s="243" t="s">
        <v>21</v>
      </c>
      <c r="F1207" s="244" t="s">
        <v>171</v>
      </c>
      <c r="G1207" s="242"/>
      <c r="H1207" s="245">
        <v>1</v>
      </c>
      <c r="I1207" s="246"/>
      <c r="J1207" s="242"/>
      <c r="K1207" s="242"/>
      <c r="L1207" s="247"/>
      <c r="M1207" s="248"/>
      <c r="N1207" s="249"/>
      <c r="O1207" s="249"/>
      <c r="P1207" s="249"/>
      <c r="Q1207" s="249"/>
      <c r="R1207" s="249"/>
      <c r="S1207" s="249"/>
      <c r="T1207" s="250"/>
      <c r="AT1207" s="251" t="s">
        <v>160</v>
      </c>
      <c r="AU1207" s="251" t="s">
        <v>81</v>
      </c>
      <c r="AV1207" s="14" t="s">
        <v>153</v>
      </c>
      <c r="AW1207" s="14" t="s">
        <v>35</v>
      </c>
      <c r="AX1207" s="14" t="s">
        <v>79</v>
      </c>
      <c r="AY1207" s="251" t="s">
        <v>146</v>
      </c>
    </row>
    <row r="1208" spans="2:65" s="1" customFormat="1" ht="31.5" customHeight="1">
      <c r="B1208" s="42"/>
      <c r="C1208" s="203" t="s">
        <v>1766</v>
      </c>
      <c r="D1208" s="203" t="s">
        <v>149</v>
      </c>
      <c r="E1208" s="204" t="s">
        <v>1767</v>
      </c>
      <c r="F1208" s="205" t="s">
        <v>1768</v>
      </c>
      <c r="G1208" s="206" t="s">
        <v>1655</v>
      </c>
      <c r="H1208" s="207">
        <v>1</v>
      </c>
      <c r="I1208" s="208"/>
      <c r="J1208" s="209">
        <f>ROUND(I1208*H1208,2)</f>
        <v>0</v>
      </c>
      <c r="K1208" s="205" t="s">
        <v>21</v>
      </c>
      <c r="L1208" s="62"/>
      <c r="M1208" s="210" t="s">
        <v>21</v>
      </c>
      <c r="N1208" s="211" t="s">
        <v>43</v>
      </c>
      <c r="O1208" s="43"/>
      <c r="P1208" s="212">
        <f>O1208*H1208</f>
        <v>0</v>
      </c>
      <c r="Q1208" s="212">
        <v>0</v>
      </c>
      <c r="R1208" s="212">
        <f>Q1208*H1208</f>
        <v>0</v>
      </c>
      <c r="S1208" s="212">
        <v>0</v>
      </c>
      <c r="T1208" s="213">
        <f>S1208*H1208</f>
        <v>0</v>
      </c>
      <c r="AR1208" s="25" t="s">
        <v>153</v>
      </c>
      <c r="AT1208" s="25" t="s">
        <v>149</v>
      </c>
      <c r="AU1208" s="25" t="s">
        <v>81</v>
      </c>
      <c r="AY1208" s="25" t="s">
        <v>146</v>
      </c>
      <c r="BE1208" s="214">
        <f>IF(N1208="základní",J1208,0)</f>
        <v>0</v>
      </c>
      <c r="BF1208" s="214">
        <f>IF(N1208="snížená",J1208,0)</f>
        <v>0</v>
      </c>
      <c r="BG1208" s="214">
        <f>IF(N1208="zákl. přenesená",J1208,0)</f>
        <v>0</v>
      </c>
      <c r="BH1208" s="214">
        <f>IF(N1208="sníž. přenesená",J1208,0)</f>
        <v>0</v>
      </c>
      <c r="BI1208" s="214">
        <f>IF(N1208="nulová",J1208,0)</f>
        <v>0</v>
      </c>
      <c r="BJ1208" s="25" t="s">
        <v>79</v>
      </c>
      <c r="BK1208" s="214">
        <f>ROUND(I1208*H1208,2)</f>
        <v>0</v>
      </c>
      <c r="BL1208" s="25" t="s">
        <v>153</v>
      </c>
      <c r="BM1208" s="25" t="s">
        <v>1769</v>
      </c>
    </row>
    <row r="1209" spans="2:65" s="12" customFormat="1" ht="27">
      <c r="B1209" s="218"/>
      <c r="C1209" s="219"/>
      <c r="D1209" s="220" t="s">
        <v>160</v>
      </c>
      <c r="E1209" s="221" t="s">
        <v>21</v>
      </c>
      <c r="F1209" s="222" t="s">
        <v>1630</v>
      </c>
      <c r="G1209" s="219"/>
      <c r="H1209" s="223" t="s">
        <v>21</v>
      </c>
      <c r="I1209" s="224"/>
      <c r="J1209" s="219"/>
      <c r="K1209" s="219"/>
      <c r="L1209" s="225"/>
      <c r="M1209" s="226"/>
      <c r="N1209" s="227"/>
      <c r="O1209" s="227"/>
      <c r="P1209" s="227"/>
      <c r="Q1209" s="227"/>
      <c r="R1209" s="227"/>
      <c r="S1209" s="227"/>
      <c r="T1209" s="228"/>
      <c r="AT1209" s="229" t="s">
        <v>160</v>
      </c>
      <c r="AU1209" s="229" t="s">
        <v>81</v>
      </c>
      <c r="AV1209" s="12" t="s">
        <v>79</v>
      </c>
      <c r="AW1209" s="12" t="s">
        <v>35</v>
      </c>
      <c r="AX1209" s="12" t="s">
        <v>72</v>
      </c>
      <c r="AY1209" s="229" t="s">
        <v>146</v>
      </c>
    </row>
    <row r="1210" spans="2:65" s="12" customFormat="1" ht="27">
      <c r="B1210" s="218"/>
      <c r="C1210" s="219"/>
      <c r="D1210" s="220" t="s">
        <v>160</v>
      </c>
      <c r="E1210" s="221" t="s">
        <v>21</v>
      </c>
      <c r="F1210" s="222" t="s">
        <v>1631</v>
      </c>
      <c r="G1210" s="219"/>
      <c r="H1210" s="223" t="s">
        <v>21</v>
      </c>
      <c r="I1210" s="224"/>
      <c r="J1210" s="219"/>
      <c r="K1210" s="219"/>
      <c r="L1210" s="225"/>
      <c r="M1210" s="226"/>
      <c r="N1210" s="227"/>
      <c r="O1210" s="227"/>
      <c r="P1210" s="227"/>
      <c r="Q1210" s="227"/>
      <c r="R1210" s="227"/>
      <c r="S1210" s="227"/>
      <c r="T1210" s="228"/>
      <c r="AT1210" s="229" t="s">
        <v>160</v>
      </c>
      <c r="AU1210" s="229" t="s">
        <v>81</v>
      </c>
      <c r="AV1210" s="12" t="s">
        <v>79</v>
      </c>
      <c r="AW1210" s="12" t="s">
        <v>35</v>
      </c>
      <c r="AX1210" s="12" t="s">
        <v>72</v>
      </c>
      <c r="AY1210" s="229" t="s">
        <v>146</v>
      </c>
    </row>
    <row r="1211" spans="2:65" s="12" customFormat="1" ht="13.5">
      <c r="B1211" s="218"/>
      <c r="C1211" s="219"/>
      <c r="D1211" s="220" t="s">
        <v>160</v>
      </c>
      <c r="E1211" s="221" t="s">
        <v>21</v>
      </c>
      <c r="F1211" s="222" t="s">
        <v>1677</v>
      </c>
      <c r="G1211" s="219"/>
      <c r="H1211" s="223" t="s">
        <v>21</v>
      </c>
      <c r="I1211" s="224"/>
      <c r="J1211" s="219"/>
      <c r="K1211" s="219"/>
      <c r="L1211" s="225"/>
      <c r="M1211" s="226"/>
      <c r="N1211" s="227"/>
      <c r="O1211" s="227"/>
      <c r="P1211" s="227"/>
      <c r="Q1211" s="227"/>
      <c r="R1211" s="227"/>
      <c r="S1211" s="227"/>
      <c r="T1211" s="228"/>
      <c r="AT1211" s="229" t="s">
        <v>160</v>
      </c>
      <c r="AU1211" s="229" t="s">
        <v>81</v>
      </c>
      <c r="AV1211" s="12" t="s">
        <v>79</v>
      </c>
      <c r="AW1211" s="12" t="s">
        <v>35</v>
      </c>
      <c r="AX1211" s="12" t="s">
        <v>72</v>
      </c>
      <c r="AY1211" s="229" t="s">
        <v>146</v>
      </c>
    </row>
    <row r="1212" spans="2:65" s="13" customFormat="1" ht="13.5">
      <c r="B1212" s="230"/>
      <c r="C1212" s="231"/>
      <c r="D1212" s="220" t="s">
        <v>160</v>
      </c>
      <c r="E1212" s="232" t="s">
        <v>21</v>
      </c>
      <c r="F1212" s="233" t="s">
        <v>79</v>
      </c>
      <c r="G1212" s="231"/>
      <c r="H1212" s="234">
        <v>1</v>
      </c>
      <c r="I1212" s="235"/>
      <c r="J1212" s="231"/>
      <c r="K1212" s="231"/>
      <c r="L1212" s="236"/>
      <c r="M1212" s="237"/>
      <c r="N1212" s="238"/>
      <c r="O1212" s="238"/>
      <c r="P1212" s="238"/>
      <c r="Q1212" s="238"/>
      <c r="R1212" s="238"/>
      <c r="S1212" s="238"/>
      <c r="T1212" s="239"/>
      <c r="AT1212" s="240" t="s">
        <v>160</v>
      </c>
      <c r="AU1212" s="240" t="s">
        <v>81</v>
      </c>
      <c r="AV1212" s="13" t="s">
        <v>81</v>
      </c>
      <c r="AW1212" s="13" t="s">
        <v>35</v>
      </c>
      <c r="AX1212" s="13" t="s">
        <v>72</v>
      </c>
      <c r="AY1212" s="240" t="s">
        <v>146</v>
      </c>
    </row>
    <row r="1213" spans="2:65" s="14" customFormat="1" ht="13.5">
      <c r="B1213" s="241"/>
      <c r="C1213" s="242"/>
      <c r="D1213" s="215" t="s">
        <v>160</v>
      </c>
      <c r="E1213" s="243" t="s">
        <v>21</v>
      </c>
      <c r="F1213" s="244" t="s">
        <v>171</v>
      </c>
      <c r="G1213" s="242"/>
      <c r="H1213" s="245">
        <v>1</v>
      </c>
      <c r="I1213" s="246"/>
      <c r="J1213" s="242"/>
      <c r="K1213" s="242"/>
      <c r="L1213" s="247"/>
      <c r="M1213" s="248"/>
      <c r="N1213" s="249"/>
      <c r="O1213" s="249"/>
      <c r="P1213" s="249"/>
      <c r="Q1213" s="249"/>
      <c r="R1213" s="249"/>
      <c r="S1213" s="249"/>
      <c r="T1213" s="250"/>
      <c r="AT1213" s="251" t="s">
        <v>160</v>
      </c>
      <c r="AU1213" s="251" t="s">
        <v>81</v>
      </c>
      <c r="AV1213" s="14" t="s">
        <v>153</v>
      </c>
      <c r="AW1213" s="14" t="s">
        <v>35</v>
      </c>
      <c r="AX1213" s="14" t="s">
        <v>79</v>
      </c>
      <c r="AY1213" s="251" t="s">
        <v>146</v>
      </c>
    </row>
    <row r="1214" spans="2:65" s="1" customFormat="1" ht="31.5" customHeight="1">
      <c r="B1214" s="42"/>
      <c r="C1214" s="203" t="s">
        <v>1770</v>
      </c>
      <c r="D1214" s="203" t="s">
        <v>149</v>
      </c>
      <c r="E1214" s="204" t="s">
        <v>1771</v>
      </c>
      <c r="F1214" s="205" t="s">
        <v>1772</v>
      </c>
      <c r="G1214" s="206" t="s">
        <v>1655</v>
      </c>
      <c r="H1214" s="207">
        <v>1</v>
      </c>
      <c r="I1214" s="208"/>
      <c r="J1214" s="209">
        <f>ROUND(I1214*H1214,2)</f>
        <v>0</v>
      </c>
      <c r="K1214" s="205" t="s">
        <v>21</v>
      </c>
      <c r="L1214" s="62"/>
      <c r="M1214" s="210" t="s">
        <v>21</v>
      </c>
      <c r="N1214" s="211" t="s">
        <v>43</v>
      </c>
      <c r="O1214" s="43"/>
      <c r="P1214" s="212">
        <f>O1214*H1214</f>
        <v>0</v>
      </c>
      <c r="Q1214" s="212">
        <v>0</v>
      </c>
      <c r="R1214" s="212">
        <f>Q1214*H1214</f>
        <v>0</v>
      </c>
      <c r="S1214" s="212">
        <v>0</v>
      </c>
      <c r="T1214" s="213">
        <f>S1214*H1214</f>
        <v>0</v>
      </c>
      <c r="AR1214" s="25" t="s">
        <v>153</v>
      </c>
      <c r="AT1214" s="25" t="s">
        <v>149</v>
      </c>
      <c r="AU1214" s="25" t="s">
        <v>81</v>
      </c>
      <c r="AY1214" s="25" t="s">
        <v>146</v>
      </c>
      <c r="BE1214" s="214">
        <f>IF(N1214="základní",J1214,0)</f>
        <v>0</v>
      </c>
      <c r="BF1214" s="214">
        <f>IF(N1214="snížená",J1214,0)</f>
        <v>0</v>
      </c>
      <c r="BG1214" s="214">
        <f>IF(N1214="zákl. přenesená",J1214,0)</f>
        <v>0</v>
      </c>
      <c r="BH1214" s="214">
        <f>IF(N1214="sníž. přenesená",J1214,0)</f>
        <v>0</v>
      </c>
      <c r="BI1214" s="214">
        <f>IF(N1214="nulová",J1214,0)</f>
        <v>0</v>
      </c>
      <c r="BJ1214" s="25" t="s">
        <v>79</v>
      </c>
      <c r="BK1214" s="214">
        <f>ROUND(I1214*H1214,2)</f>
        <v>0</v>
      </c>
      <c r="BL1214" s="25" t="s">
        <v>153</v>
      </c>
      <c r="BM1214" s="25" t="s">
        <v>1773</v>
      </c>
    </row>
    <row r="1215" spans="2:65" s="12" customFormat="1" ht="27">
      <c r="B1215" s="218"/>
      <c r="C1215" s="219"/>
      <c r="D1215" s="220" t="s">
        <v>160</v>
      </c>
      <c r="E1215" s="221" t="s">
        <v>21</v>
      </c>
      <c r="F1215" s="222" t="s">
        <v>1630</v>
      </c>
      <c r="G1215" s="219"/>
      <c r="H1215" s="223" t="s">
        <v>21</v>
      </c>
      <c r="I1215" s="224"/>
      <c r="J1215" s="219"/>
      <c r="K1215" s="219"/>
      <c r="L1215" s="225"/>
      <c r="M1215" s="226"/>
      <c r="N1215" s="227"/>
      <c r="O1215" s="227"/>
      <c r="P1215" s="227"/>
      <c r="Q1215" s="227"/>
      <c r="R1215" s="227"/>
      <c r="S1215" s="227"/>
      <c r="T1215" s="228"/>
      <c r="AT1215" s="229" t="s">
        <v>160</v>
      </c>
      <c r="AU1215" s="229" t="s">
        <v>81</v>
      </c>
      <c r="AV1215" s="12" t="s">
        <v>79</v>
      </c>
      <c r="AW1215" s="12" t="s">
        <v>35</v>
      </c>
      <c r="AX1215" s="12" t="s">
        <v>72</v>
      </c>
      <c r="AY1215" s="229" t="s">
        <v>146</v>
      </c>
    </row>
    <row r="1216" spans="2:65" s="12" customFormat="1" ht="27">
      <c r="B1216" s="218"/>
      <c r="C1216" s="219"/>
      <c r="D1216" s="220" t="s">
        <v>160</v>
      </c>
      <c r="E1216" s="221" t="s">
        <v>21</v>
      </c>
      <c r="F1216" s="222" t="s">
        <v>1631</v>
      </c>
      <c r="G1216" s="219"/>
      <c r="H1216" s="223" t="s">
        <v>21</v>
      </c>
      <c r="I1216" s="224"/>
      <c r="J1216" s="219"/>
      <c r="K1216" s="219"/>
      <c r="L1216" s="225"/>
      <c r="M1216" s="226"/>
      <c r="N1216" s="227"/>
      <c r="O1216" s="227"/>
      <c r="P1216" s="227"/>
      <c r="Q1216" s="227"/>
      <c r="R1216" s="227"/>
      <c r="S1216" s="227"/>
      <c r="T1216" s="228"/>
      <c r="AT1216" s="229" t="s">
        <v>160</v>
      </c>
      <c r="AU1216" s="229" t="s">
        <v>81</v>
      </c>
      <c r="AV1216" s="12" t="s">
        <v>79</v>
      </c>
      <c r="AW1216" s="12" t="s">
        <v>35</v>
      </c>
      <c r="AX1216" s="12" t="s">
        <v>72</v>
      </c>
      <c r="AY1216" s="229" t="s">
        <v>146</v>
      </c>
    </row>
    <row r="1217" spans="2:65" s="12" customFormat="1" ht="13.5">
      <c r="B1217" s="218"/>
      <c r="C1217" s="219"/>
      <c r="D1217" s="220" t="s">
        <v>160</v>
      </c>
      <c r="E1217" s="221" t="s">
        <v>21</v>
      </c>
      <c r="F1217" s="222" t="s">
        <v>1677</v>
      </c>
      <c r="G1217" s="219"/>
      <c r="H1217" s="223" t="s">
        <v>21</v>
      </c>
      <c r="I1217" s="224"/>
      <c r="J1217" s="219"/>
      <c r="K1217" s="219"/>
      <c r="L1217" s="225"/>
      <c r="M1217" s="226"/>
      <c r="N1217" s="227"/>
      <c r="O1217" s="227"/>
      <c r="P1217" s="227"/>
      <c r="Q1217" s="227"/>
      <c r="R1217" s="227"/>
      <c r="S1217" s="227"/>
      <c r="T1217" s="228"/>
      <c r="AT1217" s="229" t="s">
        <v>160</v>
      </c>
      <c r="AU1217" s="229" t="s">
        <v>81</v>
      </c>
      <c r="AV1217" s="12" t="s">
        <v>79</v>
      </c>
      <c r="AW1217" s="12" t="s">
        <v>35</v>
      </c>
      <c r="AX1217" s="12" t="s">
        <v>72</v>
      </c>
      <c r="AY1217" s="229" t="s">
        <v>146</v>
      </c>
    </row>
    <row r="1218" spans="2:65" s="13" customFormat="1" ht="13.5">
      <c r="B1218" s="230"/>
      <c r="C1218" s="231"/>
      <c r="D1218" s="220" t="s">
        <v>160</v>
      </c>
      <c r="E1218" s="232" t="s">
        <v>21</v>
      </c>
      <c r="F1218" s="233" t="s">
        <v>79</v>
      </c>
      <c r="G1218" s="231"/>
      <c r="H1218" s="234">
        <v>1</v>
      </c>
      <c r="I1218" s="235"/>
      <c r="J1218" s="231"/>
      <c r="K1218" s="231"/>
      <c r="L1218" s="236"/>
      <c r="M1218" s="237"/>
      <c r="N1218" s="238"/>
      <c r="O1218" s="238"/>
      <c r="P1218" s="238"/>
      <c r="Q1218" s="238"/>
      <c r="R1218" s="238"/>
      <c r="S1218" s="238"/>
      <c r="T1218" s="239"/>
      <c r="AT1218" s="240" t="s">
        <v>160</v>
      </c>
      <c r="AU1218" s="240" t="s">
        <v>81</v>
      </c>
      <c r="AV1218" s="13" t="s">
        <v>81</v>
      </c>
      <c r="AW1218" s="13" t="s">
        <v>35</v>
      </c>
      <c r="AX1218" s="13" t="s">
        <v>72</v>
      </c>
      <c r="AY1218" s="240" t="s">
        <v>146</v>
      </c>
    </row>
    <row r="1219" spans="2:65" s="14" customFormat="1" ht="13.5">
      <c r="B1219" s="241"/>
      <c r="C1219" s="242"/>
      <c r="D1219" s="215" t="s">
        <v>160</v>
      </c>
      <c r="E1219" s="243" t="s">
        <v>21</v>
      </c>
      <c r="F1219" s="244" t="s">
        <v>171</v>
      </c>
      <c r="G1219" s="242"/>
      <c r="H1219" s="245">
        <v>1</v>
      </c>
      <c r="I1219" s="246"/>
      <c r="J1219" s="242"/>
      <c r="K1219" s="242"/>
      <c r="L1219" s="247"/>
      <c r="M1219" s="248"/>
      <c r="N1219" s="249"/>
      <c r="O1219" s="249"/>
      <c r="P1219" s="249"/>
      <c r="Q1219" s="249"/>
      <c r="R1219" s="249"/>
      <c r="S1219" s="249"/>
      <c r="T1219" s="250"/>
      <c r="AT1219" s="251" t="s">
        <v>160</v>
      </c>
      <c r="AU1219" s="251" t="s">
        <v>81</v>
      </c>
      <c r="AV1219" s="14" t="s">
        <v>153</v>
      </c>
      <c r="AW1219" s="14" t="s">
        <v>35</v>
      </c>
      <c r="AX1219" s="14" t="s">
        <v>79</v>
      </c>
      <c r="AY1219" s="251" t="s">
        <v>146</v>
      </c>
    </row>
    <row r="1220" spans="2:65" s="1" customFormat="1" ht="31.5" customHeight="1">
      <c r="B1220" s="42"/>
      <c r="C1220" s="203" t="s">
        <v>1774</v>
      </c>
      <c r="D1220" s="203" t="s">
        <v>149</v>
      </c>
      <c r="E1220" s="204" t="s">
        <v>1775</v>
      </c>
      <c r="F1220" s="205" t="s">
        <v>1776</v>
      </c>
      <c r="G1220" s="206" t="s">
        <v>1655</v>
      </c>
      <c r="H1220" s="207">
        <v>1</v>
      </c>
      <c r="I1220" s="208"/>
      <c r="J1220" s="209">
        <f>ROUND(I1220*H1220,2)</f>
        <v>0</v>
      </c>
      <c r="K1220" s="205" t="s">
        <v>21</v>
      </c>
      <c r="L1220" s="62"/>
      <c r="M1220" s="210" t="s">
        <v>21</v>
      </c>
      <c r="N1220" s="211" t="s">
        <v>43</v>
      </c>
      <c r="O1220" s="43"/>
      <c r="P1220" s="212">
        <f>O1220*H1220</f>
        <v>0</v>
      </c>
      <c r="Q1220" s="212">
        <v>0</v>
      </c>
      <c r="R1220" s="212">
        <f>Q1220*H1220</f>
        <v>0</v>
      </c>
      <c r="S1220" s="212">
        <v>0</v>
      </c>
      <c r="T1220" s="213">
        <f>S1220*H1220</f>
        <v>0</v>
      </c>
      <c r="AR1220" s="25" t="s">
        <v>153</v>
      </c>
      <c r="AT1220" s="25" t="s">
        <v>149</v>
      </c>
      <c r="AU1220" s="25" t="s">
        <v>81</v>
      </c>
      <c r="AY1220" s="25" t="s">
        <v>146</v>
      </c>
      <c r="BE1220" s="214">
        <f>IF(N1220="základní",J1220,0)</f>
        <v>0</v>
      </c>
      <c r="BF1220" s="214">
        <f>IF(N1220="snížená",J1220,0)</f>
        <v>0</v>
      </c>
      <c r="BG1220" s="214">
        <f>IF(N1220="zákl. přenesená",J1220,0)</f>
        <v>0</v>
      </c>
      <c r="BH1220" s="214">
        <f>IF(N1220="sníž. přenesená",J1220,0)</f>
        <v>0</v>
      </c>
      <c r="BI1220" s="214">
        <f>IF(N1220="nulová",J1220,0)</f>
        <v>0</v>
      </c>
      <c r="BJ1220" s="25" t="s">
        <v>79</v>
      </c>
      <c r="BK1220" s="214">
        <f>ROUND(I1220*H1220,2)</f>
        <v>0</v>
      </c>
      <c r="BL1220" s="25" t="s">
        <v>153</v>
      </c>
      <c r="BM1220" s="25" t="s">
        <v>1777</v>
      </c>
    </row>
    <row r="1221" spans="2:65" s="12" customFormat="1" ht="27">
      <c r="B1221" s="218"/>
      <c r="C1221" s="219"/>
      <c r="D1221" s="220" t="s">
        <v>160</v>
      </c>
      <c r="E1221" s="221" t="s">
        <v>21</v>
      </c>
      <c r="F1221" s="222" t="s">
        <v>1630</v>
      </c>
      <c r="G1221" s="219"/>
      <c r="H1221" s="223" t="s">
        <v>21</v>
      </c>
      <c r="I1221" s="224"/>
      <c r="J1221" s="219"/>
      <c r="K1221" s="219"/>
      <c r="L1221" s="225"/>
      <c r="M1221" s="226"/>
      <c r="N1221" s="227"/>
      <c r="O1221" s="227"/>
      <c r="P1221" s="227"/>
      <c r="Q1221" s="227"/>
      <c r="R1221" s="227"/>
      <c r="S1221" s="227"/>
      <c r="T1221" s="228"/>
      <c r="AT1221" s="229" t="s">
        <v>160</v>
      </c>
      <c r="AU1221" s="229" t="s">
        <v>81</v>
      </c>
      <c r="AV1221" s="12" t="s">
        <v>79</v>
      </c>
      <c r="AW1221" s="12" t="s">
        <v>35</v>
      </c>
      <c r="AX1221" s="12" t="s">
        <v>72</v>
      </c>
      <c r="AY1221" s="229" t="s">
        <v>146</v>
      </c>
    </row>
    <row r="1222" spans="2:65" s="12" customFormat="1" ht="27">
      <c r="B1222" s="218"/>
      <c r="C1222" s="219"/>
      <c r="D1222" s="220" t="s">
        <v>160</v>
      </c>
      <c r="E1222" s="221" t="s">
        <v>21</v>
      </c>
      <c r="F1222" s="222" t="s">
        <v>1631</v>
      </c>
      <c r="G1222" s="219"/>
      <c r="H1222" s="223" t="s">
        <v>21</v>
      </c>
      <c r="I1222" s="224"/>
      <c r="J1222" s="219"/>
      <c r="K1222" s="219"/>
      <c r="L1222" s="225"/>
      <c r="M1222" s="226"/>
      <c r="N1222" s="227"/>
      <c r="O1222" s="227"/>
      <c r="P1222" s="227"/>
      <c r="Q1222" s="227"/>
      <c r="R1222" s="227"/>
      <c r="S1222" s="227"/>
      <c r="T1222" s="228"/>
      <c r="AT1222" s="229" t="s">
        <v>160</v>
      </c>
      <c r="AU1222" s="229" t="s">
        <v>81</v>
      </c>
      <c r="AV1222" s="12" t="s">
        <v>79</v>
      </c>
      <c r="AW1222" s="12" t="s">
        <v>35</v>
      </c>
      <c r="AX1222" s="12" t="s">
        <v>72</v>
      </c>
      <c r="AY1222" s="229" t="s">
        <v>146</v>
      </c>
    </row>
    <row r="1223" spans="2:65" s="12" customFormat="1" ht="13.5">
      <c r="B1223" s="218"/>
      <c r="C1223" s="219"/>
      <c r="D1223" s="220" t="s">
        <v>160</v>
      </c>
      <c r="E1223" s="221" t="s">
        <v>21</v>
      </c>
      <c r="F1223" s="222" t="s">
        <v>1677</v>
      </c>
      <c r="G1223" s="219"/>
      <c r="H1223" s="223" t="s">
        <v>21</v>
      </c>
      <c r="I1223" s="224"/>
      <c r="J1223" s="219"/>
      <c r="K1223" s="219"/>
      <c r="L1223" s="225"/>
      <c r="M1223" s="226"/>
      <c r="N1223" s="227"/>
      <c r="O1223" s="227"/>
      <c r="P1223" s="227"/>
      <c r="Q1223" s="227"/>
      <c r="R1223" s="227"/>
      <c r="S1223" s="227"/>
      <c r="T1223" s="228"/>
      <c r="AT1223" s="229" t="s">
        <v>160</v>
      </c>
      <c r="AU1223" s="229" t="s">
        <v>81</v>
      </c>
      <c r="AV1223" s="12" t="s">
        <v>79</v>
      </c>
      <c r="AW1223" s="12" t="s">
        <v>35</v>
      </c>
      <c r="AX1223" s="12" t="s">
        <v>72</v>
      </c>
      <c r="AY1223" s="229" t="s">
        <v>146</v>
      </c>
    </row>
    <row r="1224" spans="2:65" s="13" customFormat="1" ht="13.5">
      <c r="B1224" s="230"/>
      <c r="C1224" s="231"/>
      <c r="D1224" s="220" t="s">
        <v>160</v>
      </c>
      <c r="E1224" s="232" t="s">
        <v>21</v>
      </c>
      <c r="F1224" s="233" t="s">
        <v>79</v>
      </c>
      <c r="G1224" s="231"/>
      <c r="H1224" s="234">
        <v>1</v>
      </c>
      <c r="I1224" s="235"/>
      <c r="J1224" s="231"/>
      <c r="K1224" s="231"/>
      <c r="L1224" s="236"/>
      <c r="M1224" s="237"/>
      <c r="N1224" s="238"/>
      <c r="O1224" s="238"/>
      <c r="P1224" s="238"/>
      <c r="Q1224" s="238"/>
      <c r="R1224" s="238"/>
      <c r="S1224" s="238"/>
      <c r="T1224" s="239"/>
      <c r="AT1224" s="240" t="s">
        <v>160</v>
      </c>
      <c r="AU1224" s="240" t="s">
        <v>81</v>
      </c>
      <c r="AV1224" s="13" t="s">
        <v>81</v>
      </c>
      <c r="AW1224" s="13" t="s">
        <v>35</v>
      </c>
      <c r="AX1224" s="13" t="s">
        <v>72</v>
      </c>
      <c r="AY1224" s="240" t="s">
        <v>146</v>
      </c>
    </row>
    <row r="1225" spans="2:65" s="14" customFormat="1" ht="13.5">
      <c r="B1225" s="241"/>
      <c r="C1225" s="242"/>
      <c r="D1225" s="215" t="s">
        <v>160</v>
      </c>
      <c r="E1225" s="243" t="s">
        <v>21</v>
      </c>
      <c r="F1225" s="244" t="s">
        <v>171</v>
      </c>
      <c r="G1225" s="242"/>
      <c r="H1225" s="245">
        <v>1</v>
      </c>
      <c r="I1225" s="246"/>
      <c r="J1225" s="242"/>
      <c r="K1225" s="242"/>
      <c r="L1225" s="247"/>
      <c r="M1225" s="248"/>
      <c r="N1225" s="249"/>
      <c r="O1225" s="249"/>
      <c r="P1225" s="249"/>
      <c r="Q1225" s="249"/>
      <c r="R1225" s="249"/>
      <c r="S1225" s="249"/>
      <c r="T1225" s="250"/>
      <c r="AT1225" s="251" t="s">
        <v>160</v>
      </c>
      <c r="AU1225" s="251" t="s">
        <v>81</v>
      </c>
      <c r="AV1225" s="14" t="s">
        <v>153</v>
      </c>
      <c r="AW1225" s="14" t="s">
        <v>35</v>
      </c>
      <c r="AX1225" s="14" t="s">
        <v>79</v>
      </c>
      <c r="AY1225" s="251" t="s">
        <v>146</v>
      </c>
    </row>
    <row r="1226" spans="2:65" s="1" customFormat="1" ht="31.5" customHeight="1">
      <c r="B1226" s="42"/>
      <c r="C1226" s="203" t="s">
        <v>1778</v>
      </c>
      <c r="D1226" s="203" t="s">
        <v>149</v>
      </c>
      <c r="E1226" s="204" t="s">
        <v>1779</v>
      </c>
      <c r="F1226" s="205" t="s">
        <v>1780</v>
      </c>
      <c r="G1226" s="206" t="s">
        <v>1655</v>
      </c>
      <c r="H1226" s="207">
        <v>1</v>
      </c>
      <c r="I1226" s="208"/>
      <c r="J1226" s="209">
        <f>ROUND(I1226*H1226,2)</f>
        <v>0</v>
      </c>
      <c r="K1226" s="205" t="s">
        <v>21</v>
      </c>
      <c r="L1226" s="62"/>
      <c r="M1226" s="210" t="s">
        <v>21</v>
      </c>
      <c r="N1226" s="211" t="s">
        <v>43</v>
      </c>
      <c r="O1226" s="43"/>
      <c r="P1226" s="212">
        <f>O1226*H1226</f>
        <v>0</v>
      </c>
      <c r="Q1226" s="212">
        <v>0</v>
      </c>
      <c r="R1226" s="212">
        <f>Q1226*H1226</f>
        <v>0</v>
      </c>
      <c r="S1226" s="212">
        <v>0</v>
      </c>
      <c r="T1226" s="213">
        <f>S1226*H1226</f>
        <v>0</v>
      </c>
      <c r="AR1226" s="25" t="s">
        <v>153</v>
      </c>
      <c r="AT1226" s="25" t="s">
        <v>149</v>
      </c>
      <c r="AU1226" s="25" t="s">
        <v>81</v>
      </c>
      <c r="AY1226" s="25" t="s">
        <v>146</v>
      </c>
      <c r="BE1226" s="214">
        <f>IF(N1226="základní",J1226,0)</f>
        <v>0</v>
      </c>
      <c r="BF1226" s="214">
        <f>IF(N1226="snížená",J1226,0)</f>
        <v>0</v>
      </c>
      <c r="BG1226" s="214">
        <f>IF(N1226="zákl. přenesená",J1226,0)</f>
        <v>0</v>
      </c>
      <c r="BH1226" s="214">
        <f>IF(N1226="sníž. přenesená",J1226,0)</f>
        <v>0</v>
      </c>
      <c r="BI1226" s="214">
        <f>IF(N1226="nulová",J1226,0)</f>
        <v>0</v>
      </c>
      <c r="BJ1226" s="25" t="s">
        <v>79</v>
      </c>
      <c r="BK1226" s="214">
        <f>ROUND(I1226*H1226,2)</f>
        <v>0</v>
      </c>
      <c r="BL1226" s="25" t="s">
        <v>153</v>
      </c>
      <c r="BM1226" s="25" t="s">
        <v>1781</v>
      </c>
    </row>
    <row r="1227" spans="2:65" s="12" customFormat="1" ht="27">
      <c r="B1227" s="218"/>
      <c r="C1227" s="219"/>
      <c r="D1227" s="220" t="s">
        <v>160</v>
      </c>
      <c r="E1227" s="221" t="s">
        <v>21</v>
      </c>
      <c r="F1227" s="222" t="s">
        <v>1630</v>
      </c>
      <c r="G1227" s="219"/>
      <c r="H1227" s="223" t="s">
        <v>21</v>
      </c>
      <c r="I1227" s="224"/>
      <c r="J1227" s="219"/>
      <c r="K1227" s="219"/>
      <c r="L1227" s="225"/>
      <c r="M1227" s="226"/>
      <c r="N1227" s="227"/>
      <c r="O1227" s="227"/>
      <c r="P1227" s="227"/>
      <c r="Q1227" s="227"/>
      <c r="R1227" s="227"/>
      <c r="S1227" s="227"/>
      <c r="T1227" s="228"/>
      <c r="AT1227" s="229" t="s">
        <v>160</v>
      </c>
      <c r="AU1227" s="229" t="s">
        <v>81</v>
      </c>
      <c r="AV1227" s="12" t="s">
        <v>79</v>
      </c>
      <c r="AW1227" s="12" t="s">
        <v>35</v>
      </c>
      <c r="AX1227" s="12" t="s">
        <v>72</v>
      </c>
      <c r="AY1227" s="229" t="s">
        <v>146</v>
      </c>
    </row>
    <row r="1228" spans="2:65" s="12" customFormat="1" ht="27">
      <c r="B1228" s="218"/>
      <c r="C1228" s="219"/>
      <c r="D1228" s="220" t="s">
        <v>160</v>
      </c>
      <c r="E1228" s="221" t="s">
        <v>21</v>
      </c>
      <c r="F1228" s="222" t="s">
        <v>1631</v>
      </c>
      <c r="G1228" s="219"/>
      <c r="H1228" s="223" t="s">
        <v>21</v>
      </c>
      <c r="I1228" s="224"/>
      <c r="J1228" s="219"/>
      <c r="K1228" s="219"/>
      <c r="L1228" s="225"/>
      <c r="M1228" s="226"/>
      <c r="N1228" s="227"/>
      <c r="O1228" s="227"/>
      <c r="P1228" s="227"/>
      <c r="Q1228" s="227"/>
      <c r="R1228" s="227"/>
      <c r="S1228" s="227"/>
      <c r="T1228" s="228"/>
      <c r="AT1228" s="229" t="s">
        <v>160</v>
      </c>
      <c r="AU1228" s="229" t="s">
        <v>81</v>
      </c>
      <c r="AV1228" s="12" t="s">
        <v>79</v>
      </c>
      <c r="AW1228" s="12" t="s">
        <v>35</v>
      </c>
      <c r="AX1228" s="12" t="s">
        <v>72</v>
      </c>
      <c r="AY1228" s="229" t="s">
        <v>146</v>
      </c>
    </row>
    <row r="1229" spans="2:65" s="12" customFormat="1" ht="13.5">
      <c r="B1229" s="218"/>
      <c r="C1229" s="219"/>
      <c r="D1229" s="220" t="s">
        <v>160</v>
      </c>
      <c r="E1229" s="221" t="s">
        <v>21</v>
      </c>
      <c r="F1229" s="222" t="s">
        <v>1677</v>
      </c>
      <c r="G1229" s="219"/>
      <c r="H1229" s="223" t="s">
        <v>21</v>
      </c>
      <c r="I1229" s="224"/>
      <c r="J1229" s="219"/>
      <c r="K1229" s="219"/>
      <c r="L1229" s="225"/>
      <c r="M1229" s="226"/>
      <c r="N1229" s="227"/>
      <c r="O1229" s="227"/>
      <c r="P1229" s="227"/>
      <c r="Q1229" s="227"/>
      <c r="R1229" s="227"/>
      <c r="S1229" s="227"/>
      <c r="T1229" s="228"/>
      <c r="AT1229" s="229" t="s">
        <v>160</v>
      </c>
      <c r="AU1229" s="229" t="s">
        <v>81</v>
      </c>
      <c r="AV1229" s="12" t="s">
        <v>79</v>
      </c>
      <c r="AW1229" s="12" t="s">
        <v>35</v>
      </c>
      <c r="AX1229" s="12" t="s">
        <v>72</v>
      </c>
      <c r="AY1229" s="229" t="s">
        <v>146</v>
      </c>
    </row>
    <row r="1230" spans="2:65" s="13" customFormat="1" ht="13.5">
      <c r="B1230" s="230"/>
      <c r="C1230" s="231"/>
      <c r="D1230" s="220" t="s">
        <v>160</v>
      </c>
      <c r="E1230" s="232" t="s">
        <v>21</v>
      </c>
      <c r="F1230" s="233" t="s">
        <v>79</v>
      </c>
      <c r="G1230" s="231"/>
      <c r="H1230" s="234">
        <v>1</v>
      </c>
      <c r="I1230" s="235"/>
      <c r="J1230" s="231"/>
      <c r="K1230" s="231"/>
      <c r="L1230" s="236"/>
      <c r="M1230" s="237"/>
      <c r="N1230" s="238"/>
      <c r="O1230" s="238"/>
      <c r="P1230" s="238"/>
      <c r="Q1230" s="238"/>
      <c r="R1230" s="238"/>
      <c r="S1230" s="238"/>
      <c r="T1230" s="239"/>
      <c r="AT1230" s="240" t="s">
        <v>160</v>
      </c>
      <c r="AU1230" s="240" t="s">
        <v>81</v>
      </c>
      <c r="AV1230" s="13" t="s">
        <v>81</v>
      </c>
      <c r="AW1230" s="13" t="s">
        <v>35</v>
      </c>
      <c r="AX1230" s="13" t="s">
        <v>72</v>
      </c>
      <c r="AY1230" s="240" t="s">
        <v>146</v>
      </c>
    </row>
    <row r="1231" spans="2:65" s="14" customFormat="1" ht="13.5">
      <c r="B1231" s="241"/>
      <c r="C1231" s="242"/>
      <c r="D1231" s="215" t="s">
        <v>160</v>
      </c>
      <c r="E1231" s="243" t="s">
        <v>21</v>
      </c>
      <c r="F1231" s="244" t="s">
        <v>171</v>
      </c>
      <c r="G1231" s="242"/>
      <c r="H1231" s="245">
        <v>1</v>
      </c>
      <c r="I1231" s="246"/>
      <c r="J1231" s="242"/>
      <c r="K1231" s="242"/>
      <c r="L1231" s="247"/>
      <c r="M1231" s="248"/>
      <c r="N1231" s="249"/>
      <c r="O1231" s="249"/>
      <c r="P1231" s="249"/>
      <c r="Q1231" s="249"/>
      <c r="R1231" s="249"/>
      <c r="S1231" s="249"/>
      <c r="T1231" s="250"/>
      <c r="AT1231" s="251" t="s">
        <v>160</v>
      </c>
      <c r="AU1231" s="251" t="s">
        <v>81</v>
      </c>
      <c r="AV1231" s="14" t="s">
        <v>153</v>
      </c>
      <c r="AW1231" s="14" t="s">
        <v>35</v>
      </c>
      <c r="AX1231" s="14" t="s">
        <v>79</v>
      </c>
      <c r="AY1231" s="251" t="s">
        <v>146</v>
      </c>
    </row>
    <row r="1232" spans="2:65" s="1" customFormat="1" ht="31.5" customHeight="1">
      <c r="B1232" s="42"/>
      <c r="C1232" s="203" t="s">
        <v>1782</v>
      </c>
      <c r="D1232" s="203" t="s">
        <v>149</v>
      </c>
      <c r="E1232" s="204" t="s">
        <v>1783</v>
      </c>
      <c r="F1232" s="205" t="s">
        <v>1784</v>
      </c>
      <c r="G1232" s="206" t="s">
        <v>1655</v>
      </c>
      <c r="H1232" s="207">
        <v>2</v>
      </c>
      <c r="I1232" s="208"/>
      <c r="J1232" s="209">
        <f>ROUND(I1232*H1232,2)</f>
        <v>0</v>
      </c>
      <c r="K1232" s="205" t="s">
        <v>21</v>
      </c>
      <c r="L1232" s="62"/>
      <c r="M1232" s="210" t="s">
        <v>21</v>
      </c>
      <c r="N1232" s="211" t="s">
        <v>43</v>
      </c>
      <c r="O1232" s="43"/>
      <c r="P1232" s="212">
        <f>O1232*H1232</f>
        <v>0</v>
      </c>
      <c r="Q1232" s="212">
        <v>0</v>
      </c>
      <c r="R1232" s="212">
        <f>Q1232*H1232</f>
        <v>0</v>
      </c>
      <c r="S1232" s="212">
        <v>0</v>
      </c>
      <c r="T1232" s="213">
        <f>S1232*H1232</f>
        <v>0</v>
      </c>
      <c r="AR1232" s="25" t="s">
        <v>153</v>
      </c>
      <c r="AT1232" s="25" t="s">
        <v>149</v>
      </c>
      <c r="AU1232" s="25" t="s">
        <v>81</v>
      </c>
      <c r="AY1232" s="25" t="s">
        <v>146</v>
      </c>
      <c r="BE1232" s="214">
        <f>IF(N1232="základní",J1232,0)</f>
        <v>0</v>
      </c>
      <c r="BF1232" s="214">
        <f>IF(N1232="snížená",J1232,0)</f>
        <v>0</v>
      </c>
      <c r="BG1232" s="214">
        <f>IF(N1232="zákl. přenesená",J1232,0)</f>
        <v>0</v>
      </c>
      <c r="BH1232" s="214">
        <f>IF(N1232="sníž. přenesená",J1232,0)</f>
        <v>0</v>
      </c>
      <c r="BI1232" s="214">
        <f>IF(N1232="nulová",J1232,0)</f>
        <v>0</v>
      </c>
      <c r="BJ1232" s="25" t="s">
        <v>79</v>
      </c>
      <c r="BK1232" s="214">
        <f>ROUND(I1232*H1232,2)</f>
        <v>0</v>
      </c>
      <c r="BL1232" s="25" t="s">
        <v>153</v>
      </c>
      <c r="BM1232" s="25" t="s">
        <v>1785</v>
      </c>
    </row>
    <row r="1233" spans="2:65" s="12" customFormat="1" ht="27">
      <c r="B1233" s="218"/>
      <c r="C1233" s="219"/>
      <c r="D1233" s="220" t="s">
        <v>160</v>
      </c>
      <c r="E1233" s="221" t="s">
        <v>21</v>
      </c>
      <c r="F1233" s="222" t="s">
        <v>1630</v>
      </c>
      <c r="G1233" s="219"/>
      <c r="H1233" s="223" t="s">
        <v>21</v>
      </c>
      <c r="I1233" s="224"/>
      <c r="J1233" s="219"/>
      <c r="K1233" s="219"/>
      <c r="L1233" s="225"/>
      <c r="M1233" s="226"/>
      <c r="N1233" s="227"/>
      <c r="O1233" s="227"/>
      <c r="P1233" s="227"/>
      <c r="Q1233" s="227"/>
      <c r="R1233" s="227"/>
      <c r="S1233" s="227"/>
      <c r="T1233" s="228"/>
      <c r="AT1233" s="229" t="s">
        <v>160</v>
      </c>
      <c r="AU1233" s="229" t="s">
        <v>81</v>
      </c>
      <c r="AV1233" s="12" t="s">
        <v>79</v>
      </c>
      <c r="AW1233" s="12" t="s">
        <v>35</v>
      </c>
      <c r="AX1233" s="12" t="s">
        <v>72</v>
      </c>
      <c r="AY1233" s="229" t="s">
        <v>146</v>
      </c>
    </row>
    <row r="1234" spans="2:65" s="12" customFormat="1" ht="27">
      <c r="B1234" s="218"/>
      <c r="C1234" s="219"/>
      <c r="D1234" s="220" t="s">
        <v>160</v>
      </c>
      <c r="E1234" s="221" t="s">
        <v>21</v>
      </c>
      <c r="F1234" s="222" t="s">
        <v>1631</v>
      </c>
      <c r="G1234" s="219"/>
      <c r="H1234" s="223" t="s">
        <v>21</v>
      </c>
      <c r="I1234" s="224"/>
      <c r="J1234" s="219"/>
      <c r="K1234" s="219"/>
      <c r="L1234" s="225"/>
      <c r="M1234" s="226"/>
      <c r="N1234" s="227"/>
      <c r="O1234" s="227"/>
      <c r="P1234" s="227"/>
      <c r="Q1234" s="227"/>
      <c r="R1234" s="227"/>
      <c r="S1234" s="227"/>
      <c r="T1234" s="228"/>
      <c r="AT1234" s="229" t="s">
        <v>160</v>
      </c>
      <c r="AU1234" s="229" t="s">
        <v>81</v>
      </c>
      <c r="AV1234" s="12" t="s">
        <v>79</v>
      </c>
      <c r="AW1234" s="12" t="s">
        <v>35</v>
      </c>
      <c r="AX1234" s="12" t="s">
        <v>72</v>
      </c>
      <c r="AY1234" s="229" t="s">
        <v>146</v>
      </c>
    </row>
    <row r="1235" spans="2:65" s="12" customFormat="1" ht="13.5">
      <c r="B1235" s="218"/>
      <c r="C1235" s="219"/>
      <c r="D1235" s="220" t="s">
        <v>160</v>
      </c>
      <c r="E1235" s="221" t="s">
        <v>21</v>
      </c>
      <c r="F1235" s="222" t="s">
        <v>1786</v>
      </c>
      <c r="G1235" s="219"/>
      <c r="H1235" s="223" t="s">
        <v>21</v>
      </c>
      <c r="I1235" s="224"/>
      <c r="J1235" s="219"/>
      <c r="K1235" s="219"/>
      <c r="L1235" s="225"/>
      <c r="M1235" s="226"/>
      <c r="N1235" s="227"/>
      <c r="O1235" s="227"/>
      <c r="P1235" s="227"/>
      <c r="Q1235" s="227"/>
      <c r="R1235" s="227"/>
      <c r="S1235" s="227"/>
      <c r="T1235" s="228"/>
      <c r="AT1235" s="229" t="s">
        <v>160</v>
      </c>
      <c r="AU1235" s="229" t="s">
        <v>81</v>
      </c>
      <c r="AV1235" s="12" t="s">
        <v>79</v>
      </c>
      <c r="AW1235" s="12" t="s">
        <v>35</v>
      </c>
      <c r="AX1235" s="12" t="s">
        <v>72</v>
      </c>
      <c r="AY1235" s="229" t="s">
        <v>146</v>
      </c>
    </row>
    <row r="1236" spans="2:65" s="13" customFormat="1" ht="13.5">
      <c r="B1236" s="230"/>
      <c r="C1236" s="231"/>
      <c r="D1236" s="220" t="s">
        <v>160</v>
      </c>
      <c r="E1236" s="232" t="s">
        <v>21</v>
      </c>
      <c r="F1236" s="233" t="s">
        <v>81</v>
      </c>
      <c r="G1236" s="231"/>
      <c r="H1236" s="234">
        <v>2</v>
      </c>
      <c r="I1236" s="235"/>
      <c r="J1236" s="231"/>
      <c r="K1236" s="231"/>
      <c r="L1236" s="236"/>
      <c r="M1236" s="237"/>
      <c r="N1236" s="238"/>
      <c r="O1236" s="238"/>
      <c r="P1236" s="238"/>
      <c r="Q1236" s="238"/>
      <c r="R1236" s="238"/>
      <c r="S1236" s="238"/>
      <c r="T1236" s="239"/>
      <c r="AT1236" s="240" t="s">
        <v>160</v>
      </c>
      <c r="AU1236" s="240" t="s">
        <v>81</v>
      </c>
      <c r="AV1236" s="13" t="s">
        <v>81</v>
      </c>
      <c r="AW1236" s="13" t="s">
        <v>35</v>
      </c>
      <c r="AX1236" s="13" t="s">
        <v>72</v>
      </c>
      <c r="AY1236" s="240" t="s">
        <v>146</v>
      </c>
    </row>
    <row r="1237" spans="2:65" s="14" customFormat="1" ht="13.5">
      <c r="B1237" s="241"/>
      <c r="C1237" s="242"/>
      <c r="D1237" s="215" t="s">
        <v>160</v>
      </c>
      <c r="E1237" s="243" t="s">
        <v>21</v>
      </c>
      <c r="F1237" s="244" t="s">
        <v>171</v>
      </c>
      <c r="G1237" s="242"/>
      <c r="H1237" s="245">
        <v>2</v>
      </c>
      <c r="I1237" s="246"/>
      <c r="J1237" s="242"/>
      <c r="K1237" s="242"/>
      <c r="L1237" s="247"/>
      <c r="M1237" s="248"/>
      <c r="N1237" s="249"/>
      <c r="O1237" s="249"/>
      <c r="P1237" s="249"/>
      <c r="Q1237" s="249"/>
      <c r="R1237" s="249"/>
      <c r="S1237" s="249"/>
      <c r="T1237" s="250"/>
      <c r="AT1237" s="251" t="s">
        <v>160</v>
      </c>
      <c r="AU1237" s="251" t="s">
        <v>81</v>
      </c>
      <c r="AV1237" s="14" t="s">
        <v>153</v>
      </c>
      <c r="AW1237" s="14" t="s">
        <v>35</v>
      </c>
      <c r="AX1237" s="14" t="s">
        <v>79</v>
      </c>
      <c r="AY1237" s="251" t="s">
        <v>146</v>
      </c>
    </row>
    <row r="1238" spans="2:65" s="1" customFormat="1" ht="31.5" customHeight="1">
      <c r="B1238" s="42"/>
      <c r="C1238" s="203" t="s">
        <v>1787</v>
      </c>
      <c r="D1238" s="203" t="s">
        <v>149</v>
      </c>
      <c r="E1238" s="204" t="s">
        <v>1788</v>
      </c>
      <c r="F1238" s="205" t="s">
        <v>1789</v>
      </c>
      <c r="G1238" s="206" t="s">
        <v>1655</v>
      </c>
      <c r="H1238" s="207">
        <v>1</v>
      </c>
      <c r="I1238" s="208"/>
      <c r="J1238" s="209">
        <f>ROUND(I1238*H1238,2)</f>
        <v>0</v>
      </c>
      <c r="K1238" s="205" t="s">
        <v>21</v>
      </c>
      <c r="L1238" s="62"/>
      <c r="M1238" s="210" t="s">
        <v>21</v>
      </c>
      <c r="N1238" s="211" t="s">
        <v>43</v>
      </c>
      <c r="O1238" s="43"/>
      <c r="P1238" s="212">
        <f>O1238*H1238</f>
        <v>0</v>
      </c>
      <c r="Q1238" s="212">
        <v>0</v>
      </c>
      <c r="R1238" s="212">
        <f>Q1238*H1238</f>
        <v>0</v>
      </c>
      <c r="S1238" s="212">
        <v>0</v>
      </c>
      <c r="T1238" s="213">
        <f>S1238*H1238</f>
        <v>0</v>
      </c>
      <c r="AR1238" s="25" t="s">
        <v>153</v>
      </c>
      <c r="AT1238" s="25" t="s">
        <v>149</v>
      </c>
      <c r="AU1238" s="25" t="s">
        <v>81</v>
      </c>
      <c r="AY1238" s="25" t="s">
        <v>146</v>
      </c>
      <c r="BE1238" s="214">
        <f>IF(N1238="základní",J1238,0)</f>
        <v>0</v>
      </c>
      <c r="BF1238" s="214">
        <f>IF(N1238="snížená",J1238,0)</f>
        <v>0</v>
      </c>
      <c r="BG1238" s="214">
        <f>IF(N1238="zákl. přenesená",J1238,0)</f>
        <v>0</v>
      </c>
      <c r="BH1238" s="214">
        <f>IF(N1238="sníž. přenesená",J1238,0)</f>
        <v>0</v>
      </c>
      <c r="BI1238" s="214">
        <f>IF(N1238="nulová",J1238,0)</f>
        <v>0</v>
      </c>
      <c r="BJ1238" s="25" t="s">
        <v>79</v>
      </c>
      <c r="BK1238" s="214">
        <f>ROUND(I1238*H1238,2)</f>
        <v>0</v>
      </c>
      <c r="BL1238" s="25" t="s">
        <v>153</v>
      </c>
      <c r="BM1238" s="25" t="s">
        <v>1790</v>
      </c>
    </row>
    <row r="1239" spans="2:65" s="12" customFormat="1" ht="27">
      <c r="B1239" s="218"/>
      <c r="C1239" s="219"/>
      <c r="D1239" s="220" t="s">
        <v>160</v>
      </c>
      <c r="E1239" s="221" t="s">
        <v>21</v>
      </c>
      <c r="F1239" s="222" t="s">
        <v>1630</v>
      </c>
      <c r="G1239" s="219"/>
      <c r="H1239" s="223" t="s">
        <v>21</v>
      </c>
      <c r="I1239" s="224"/>
      <c r="J1239" s="219"/>
      <c r="K1239" s="219"/>
      <c r="L1239" s="225"/>
      <c r="M1239" s="226"/>
      <c r="N1239" s="227"/>
      <c r="O1239" s="227"/>
      <c r="P1239" s="227"/>
      <c r="Q1239" s="227"/>
      <c r="R1239" s="227"/>
      <c r="S1239" s="227"/>
      <c r="T1239" s="228"/>
      <c r="AT1239" s="229" t="s">
        <v>160</v>
      </c>
      <c r="AU1239" s="229" t="s">
        <v>81</v>
      </c>
      <c r="AV1239" s="12" t="s">
        <v>79</v>
      </c>
      <c r="AW1239" s="12" t="s">
        <v>35</v>
      </c>
      <c r="AX1239" s="12" t="s">
        <v>72</v>
      </c>
      <c r="AY1239" s="229" t="s">
        <v>146</v>
      </c>
    </row>
    <row r="1240" spans="2:65" s="12" customFormat="1" ht="27">
      <c r="B1240" s="218"/>
      <c r="C1240" s="219"/>
      <c r="D1240" s="220" t="s">
        <v>160</v>
      </c>
      <c r="E1240" s="221" t="s">
        <v>21</v>
      </c>
      <c r="F1240" s="222" t="s">
        <v>1631</v>
      </c>
      <c r="G1240" s="219"/>
      <c r="H1240" s="223" t="s">
        <v>21</v>
      </c>
      <c r="I1240" s="224"/>
      <c r="J1240" s="219"/>
      <c r="K1240" s="219"/>
      <c r="L1240" s="225"/>
      <c r="M1240" s="226"/>
      <c r="N1240" s="227"/>
      <c r="O1240" s="227"/>
      <c r="P1240" s="227"/>
      <c r="Q1240" s="227"/>
      <c r="R1240" s="227"/>
      <c r="S1240" s="227"/>
      <c r="T1240" s="228"/>
      <c r="AT1240" s="229" t="s">
        <v>160</v>
      </c>
      <c r="AU1240" s="229" t="s">
        <v>81</v>
      </c>
      <c r="AV1240" s="12" t="s">
        <v>79</v>
      </c>
      <c r="AW1240" s="12" t="s">
        <v>35</v>
      </c>
      <c r="AX1240" s="12" t="s">
        <v>72</v>
      </c>
      <c r="AY1240" s="229" t="s">
        <v>146</v>
      </c>
    </row>
    <row r="1241" spans="2:65" s="12" customFormat="1" ht="13.5">
      <c r="B1241" s="218"/>
      <c r="C1241" s="219"/>
      <c r="D1241" s="220" t="s">
        <v>160</v>
      </c>
      <c r="E1241" s="221" t="s">
        <v>21</v>
      </c>
      <c r="F1241" s="222" t="s">
        <v>1786</v>
      </c>
      <c r="G1241" s="219"/>
      <c r="H1241" s="223" t="s">
        <v>21</v>
      </c>
      <c r="I1241" s="224"/>
      <c r="J1241" s="219"/>
      <c r="K1241" s="219"/>
      <c r="L1241" s="225"/>
      <c r="M1241" s="226"/>
      <c r="N1241" s="227"/>
      <c r="O1241" s="227"/>
      <c r="P1241" s="227"/>
      <c r="Q1241" s="227"/>
      <c r="R1241" s="227"/>
      <c r="S1241" s="227"/>
      <c r="T1241" s="228"/>
      <c r="AT1241" s="229" t="s">
        <v>160</v>
      </c>
      <c r="AU1241" s="229" t="s">
        <v>81</v>
      </c>
      <c r="AV1241" s="12" t="s">
        <v>79</v>
      </c>
      <c r="AW1241" s="12" t="s">
        <v>35</v>
      </c>
      <c r="AX1241" s="12" t="s">
        <v>72</v>
      </c>
      <c r="AY1241" s="229" t="s">
        <v>146</v>
      </c>
    </row>
    <row r="1242" spans="2:65" s="13" customFormat="1" ht="13.5">
      <c r="B1242" s="230"/>
      <c r="C1242" s="231"/>
      <c r="D1242" s="220" t="s">
        <v>160</v>
      </c>
      <c r="E1242" s="232" t="s">
        <v>21</v>
      </c>
      <c r="F1242" s="233" t="s">
        <v>79</v>
      </c>
      <c r="G1242" s="231"/>
      <c r="H1242" s="234">
        <v>1</v>
      </c>
      <c r="I1242" s="235"/>
      <c r="J1242" s="231"/>
      <c r="K1242" s="231"/>
      <c r="L1242" s="236"/>
      <c r="M1242" s="237"/>
      <c r="N1242" s="238"/>
      <c r="O1242" s="238"/>
      <c r="P1242" s="238"/>
      <c r="Q1242" s="238"/>
      <c r="R1242" s="238"/>
      <c r="S1242" s="238"/>
      <c r="T1242" s="239"/>
      <c r="AT1242" s="240" t="s">
        <v>160</v>
      </c>
      <c r="AU1242" s="240" t="s">
        <v>81</v>
      </c>
      <c r="AV1242" s="13" t="s">
        <v>81</v>
      </c>
      <c r="AW1242" s="13" t="s">
        <v>35</v>
      </c>
      <c r="AX1242" s="13" t="s">
        <v>72</v>
      </c>
      <c r="AY1242" s="240" t="s">
        <v>146</v>
      </c>
    </row>
    <row r="1243" spans="2:65" s="14" customFormat="1" ht="13.5">
      <c r="B1243" s="241"/>
      <c r="C1243" s="242"/>
      <c r="D1243" s="215" t="s">
        <v>160</v>
      </c>
      <c r="E1243" s="243" t="s">
        <v>21</v>
      </c>
      <c r="F1243" s="244" t="s">
        <v>171</v>
      </c>
      <c r="G1243" s="242"/>
      <c r="H1243" s="245">
        <v>1</v>
      </c>
      <c r="I1243" s="246"/>
      <c r="J1243" s="242"/>
      <c r="K1243" s="242"/>
      <c r="L1243" s="247"/>
      <c r="M1243" s="248"/>
      <c r="N1243" s="249"/>
      <c r="O1243" s="249"/>
      <c r="P1243" s="249"/>
      <c r="Q1243" s="249"/>
      <c r="R1243" s="249"/>
      <c r="S1243" s="249"/>
      <c r="T1243" s="250"/>
      <c r="AT1243" s="251" t="s">
        <v>160</v>
      </c>
      <c r="AU1243" s="251" t="s">
        <v>81</v>
      </c>
      <c r="AV1243" s="14" t="s">
        <v>153</v>
      </c>
      <c r="AW1243" s="14" t="s">
        <v>35</v>
      </c>
      <c r="AX1243" s="14" t="s">
        <v>79</v>
      </c>
      <c r="AY1243" s="251" t="s">
        <v>146</v>
      </c>
    </row>
    <row r="1244" spans="2:65" s="1" customFormat="1" ht="31.5" customHeight="1">
      <c r="B1244" s="42"/>
      <c r="C1244" s="203" t="s">
        <v>1791</v>
      </c>
      <c r="D1244" s="203" t="s">
        <v>149</v>
      </c>
      <c r="E1244" s="204" t="s">
        <v>1792</v>
      </c>
      <c r="F1244" s="205" t="s">
        <v>1793</v>
      </c>
      <c r="G1244" s="206" t="s">
        <v>1655</v>
      </c>
      <c r="H1244" s="207">
        <v>1</v>
      </c>
      <c r="I1244" s="208"/>
      <c r="J1244" s="209">
        <f>ROUND(I1244*H1244,2)</f>
        <v>0</v>
      </c>
      <c r="K1244" s="205" t="s">
        <v>21</v>
      </c>
      <c r="L1244" s="62"/>
      <c r="M1244" s="210" t="s">
        <v>21</v>
      </c>
      <c r="N1244" s="211" t="s">
        <v>43</v>
      </c>
      <c r="O1244" s="43"/>
      <c r="P1244" s="212">
        <f>O1244*H1244</f>
        <v>0</v>
      </c>
      <c r="Q1244" s="212">
        <v>0</v>
      </c>
      <c r="R1244" s="212">
        <f>Q1244*H1244</f>
        <v>0</v>
      </c>
      <c r="S1244" s="212">
        <v>0</v>
      </c>
      <c r="T1244" s="213">
        <f>S1244*H1244</f>
        <v>0</v>
      </c>
      <c r="AR1244" s="25" t="s">
        <v>153</v>
      </c>
      <c r="AT1244" s="25" t="s">
        <v>149</v>
      </c>
      <c r="AU1244" s="25" t="s">
        <v>81</v>
      </c>
      <c r="AY1244" s="25" t="s">
        <v>146</v>
      </c>
      <c r="BE1244" s="214">
        <f>IF(N1244="základní",J1244,0)</f>
        <v>0</v>
      </c>
      <c r="BF1244" s="214">
        <f>IF(N1244="snížená",J1244,0)</f>
        <v>0</v>
      </c>
      <c r="BG1244" s="214">
        <f>IF(N1244="zákl. přenesená",J1244,0)</f>
        <v>0</v>
      </c>
      <c r="BH1244" s="214">
        <f>IF(N1244="sníž. přenesená",J1244,0)</f>
        <v>0</v>
      </c>
      <c r="BI1244" s="214">
        <f>IF(N1244="nulová",J1244,0)</f>
        <v>0</v>
      </c>
      <c r="BJ1244" s="25" t="s">
        <v>79</v>
      </c>
      <c r="BK1244" s="214">
        <f>ROUND(I1244*H1244,2)</f>
        <v>0</v>
      </c>
      <c r="BL1244" s="25" t="s">
        <v>153</v>
      </c>
      <c r="BM1244" s="25" t="s">
        <v>1794</v>
      </c>
    </row>
    <row r="1245" spans="2:65" s="12" customFormat="1" ht="27">
      <c r="B1245" s="218"/>
      <c r="C1245" s="219"/>
      <c r="D1245" s="220" t="s">
        <v>160</v>
      </c>
      <c r="E1245" s="221" t="s">
        <v>21</v>
      </c>
      <c r="F1245" s="222" t="s">
        <v>1630</v>
      </c>
      <c r="G1245" s="219"/>
      <c r="H1245" s="223" t="s">
        <v>21</v>
      </c>
      <c r="I1245" s="224"/>
      <c r="J1245" s="219"/>
      <c r="K1245" s="219"/>
      <c r="L1245" s="225"/>
      <c r="M1245" s="226"/>
      <c r="N1245" s="227"/>
      <c r="O1245" s="227"/>
      <c r="P1245" s="227"/>
      <c r="Q1245" s="227"/>
      <c r="R1245" s="227"/>
      <c r="S1245" s="227"/>
      <c r="T1245" s="228"/>
      <c r="AT1245" s="229" t="s">
        <v>160</v>
      </c>
      <c r="AU1245" s="229" t="s">
        <v>81</v>
      </c>
      <c r="AV1245" s="12" t="s">
        <v>79</v>
      </c>
      <c r="AW1245" s="12" t="s">
        <v>35</v>
      </c>
      <c r="AX1245" s="12" t="s">
        <v>72</v>
      </c>
      <c r="AY1245" s="229" t="s">
        <v>146</v>
      </c>
    </row>
    <row r="1246" spans="2:65" s="12" customFormat="1" ht="27">
      <c r="B1246" s="218"/>
      <c r="C1246" s="219"/>
      <c r="D1246" s="220" t="s">
        <v>160</v>
      </c>
      <c r="E1246" s="221" t="s">
        <v>21</v>
      </c>
      <c r="F1246" s="222" t="s">
        <v>1631</v>
      </c>
      <c r="G1246" s="219"/>
      <c r="H1246" s="223" t="s">
        <v>21</v>
      </c>
      <c r="I1246" s="224"/>
      <c r="J1246" s="219"/>
      <c r="K1246" s="219"/>
      <c r="L1246" s="225"/>
      <c r="M1246" s="226"/>
      <c r="N1246" s="227"/>
      <c r="O1246" s="227"/>
      <c r="P1246" s="227"/>
      <c r="Q1246" s="227"/>
      <c r="R1246" s="227"/>
      <c r="S1246" s="227"/>
      <c r="T1246" s="228"/>
      <c r="AT1246" s="229" t="s">
        <v>160</v>
      </c>
      <c r="AU1246" s="229" t="s">
        <v>81</v>
      </c>
      <c r="AV1246" s="12" t="s">
        <v>79</v>
      </c>
      <c r="AW1246" s="12" t="s">
        <v>35</v>
      </c>
      <c r="AX1246" s="12" t="s">
        <v>72</v>
      </c>
      <c r="AY1246" s="229" t="s">
        <v>146</v>
      </c>
    </row>
    <row r="1247" spans="2:65" s="12" customFormat="1" ht="13.5">
      <c r="B1247" s="218"/>
      <c r="C1247" s="219"/>
      <c r="D1247" s="220" t="s">
        <v>160</v>
      </c>
      <c r="E1247" s="221" t="s">
        <v>21</v>
      </c>
      <c r="F1247" s="222" t="s">
        <v>1786</v>
      </c>
      <c r="G1247" s="219"/>
      <c r="H1247" s="223" t="s">
        <v>21</v>
      </c>
      <c r="I1247" s="224"/>
      <c r="J1247" s="219"/>
      <c r="K1247" s="219"/>
      <c r="L1247" s="225"/>
      <c r="M1247" s="226"/>
      <c r="N1247" s="227"/>
      <c r="O1247" s="227"/>
      <c r="P1247" s="227"/>
      <c r="Q1247" s="227"/>
      <c r="R1247" s="227"/>
      <c r="S1247" s="227"/>
      <c r="T1247" s="228"/>
      <c r="AT1247" s="229" t="s">
        <v>160</v>
      </c>
      <c r="AU1247" s="229" t="s">
        <v>81</v>
      </c>
      <c r="AV1247" s="12" t="s">
        <v>79</v>
      </c>
      <c r="AW1247" s="12" t="s">
        <v>35</v>
      </c>
      <c r="AX1247" s="12" t="s">
        <v>72</v>
      </c>
      <c r="AY1247" s="229" t="s">
        <v>146</v>
      </c>
    </row>
    <row r="1248" spans="2:65" s="13" customFormat="1" ht="13.5">
      <c r="B1248" s="230"/>
      <c r="C1248" s="231"/>
      <c r="D1248" s="220" t="s">
        <v>160</v>
      </c>
      <c r="E1248" s="232" t="s">
        <v>21</v>
      </c>
      <c r="F1248" s="233" t="s">
        <v>79</v>
      </c>
      <c r="G1248" s="231"/>
      <c r="H1248" s="234">
        <v>1</v>
      </c>
      <c r="I1248" s="235"/>
      <c r="J1248" s="231"/>
      <c r="K1248" s="231"/>
      <c r="L1248" s="236"/>
      <c r="M1248" s="237"/>
      <c r="N1248" s="238"/>
      <c r="O1248" s="238"/>
      <c r="P1248" s="238"/>
      <c r="Q1248" s="238"/>
      <c r="R1248" s="238"/>
      <c r="S1248" s="238"/>
      <c r="T1248" s="239"/>
      <c r="AT1248" s="240" t="s">
        <v>160</v>
      </c>
      <c r="AU1248" s="240" t="s">
        <v>81</v>
      </c>
      <c r="AV1248" s="13" t="s">
        <v>81</v>
      </c>
      <c r="AW1248" s="13" t="s">
        <v>35</v>
      </c>
      <c r="AX1248" s="13" t="s">
        <v>72</v>
      </c>
      <c r="AY1248" s="240" t="s">
        <v>146</v>
      </c>
    </row>
    <row r="1249" spans="2:65" s="14" customFormat="1" ht="13.5">
      <c r="B1249" s="241"/>
      <c r="C1249" s="242"/>
      <c r="D1249" s="215" t="s">
        <v>160</v>
      </c>
      <c r="E1249" s="243" t="s">
        <v>21</v>
      </c>
      <c r="F1249" s="244" t="s">
        <v>171</v>
      </c>
      <c r="G1249" s="242"/>
      <c r="H1249" s="245">
        <v>1</v>
      </c>
      <c r="I1249" s="246"/>
      <c r="J1249" s="242"/>
      <c r="K1249" s="242"/>
      <c r="L1249" s="247"/>
      <c r="M1249" s="248"/>
      <c r="N1249" s="249"/>
      <c r="O1249" s="249"/>
      <c r="P1249" s="249"/>
      <c r="Q1249" s="249"/>
      <c r="R1249" s="249"/>
      <c r="S1249" s="249"/>
      <c r="T1249" s="250"/>
      <c r="AT1249" s="251" t="s">
        <v>160</v>
      </c>
      <c r="AU1249" s="251" t="s">
        <v>81</v>
      </c>
      <c r="AV1249" s="14" t="s">
        <v>153</v>
      </c>
      <c r="AW1249" s="14" t="s">
        <v>35</v>
      </c>
      <c r="AX1249" s="14" t="s">
        <v>79</v>
      </c>
      <c r="AY1249" s="251" t="s">
        <v>146</v>
      </c>
    </row>
    <row r="1250" spans="2:65" s="1" customFormat="1" ht="31.5" customHeight="1">
      <c r="B1250" s="42"/>
      <c r="C1250" s="203" t="s">
        <v>1795</v>
      </c>
      <c r="D1250" s="203" t="s">
        <v>149</v>
      </c>
      <c r="E1250" s="204" t="s">
        <v>1796</v>
      </c>
      <c r="F1250" s="205" t="s">
        <v>1797</v>
      </c>
      <c r="G1250" s="206" t="s">
        <v>1655</v>
      </c>
      <c r="H1250" s="207">
        <v>4</v>
      </c>
      <c r="I1250" s="208"/>
      <c r="J1250" s="209">
        <f>ROUND(I1250*H1250,2)</f>
        <v>0</v>
      </c>
      <c r="K1250" s="205" t="s">
        <v>21</v>
      </c>
      <c r="L1250" s="62"/>
      <c r="M1250" s="210" t="s">
        <v>21</v>
      </c>
      <c r="N1250" s="211" t="s">
        <v>43</v>
      </c>
      <c r="O1250" s="43"/>
      <c r="P1250" s="212">
        <f>O1250*H1250</f>
        <v>0</v>
      </c>
      <c r="Q1250" s="212">
        <v>0</v>
      </c>
      <c r="R1250" s="212">
        <f>Q1250*H1250</f>
        <v>0</v>
      </c>
      <c r="S1250" s="212">
        <v>0</v>
      </c>
      <c r="T1250" s="213">
        <f>S1250*H1250</f>
        <v>0</v>
      </c>
      <c r="AR1250" s="25" t="s">
        <v>153</v>
      </c>
      <c r="AT1250" s="25" t="s">
        <v>149</v>
      </c>
      <c r="AU1250" s="25" t="s">
        <v>81</v>
      </c>
      <c r="AY1250" s="25" t="s">
        <v>146</v>
      </c>
      <c r="BE1250" s="214">
        <f>IF(N1250="základní",J1250,0)</f>
        <v>0</v>
      </c>
      <c r="BF1250" s="214">
        <f>IF(N1250="snížená",J1250,0)</f>
        <v>0</v>
      </c>
      <c r="BG1250" s="214">
        <f>IF(N1250="zákl. přenesená",J1250,0)</f>
        <v>0</v>
      </c>
      <c r="BH1250" s="214">
        <f>IF(N1250="sníž. přenesená",J1250,0)</f>
        <v>0</v>
      </c>
      <c r="BI1250" s="214">
        <f>IF(N1250="nulová",J1250,0)</f>
        <v>0</v>
      </c>
      <c r="BJ1250" s="25" t="s">
        <v>79</v>
      </c>
      <c r="BK1250" s="214">
        <f>ROUND(I1250*H1250,2)</f>
        <v>0</v>
      </c>
      <c r="BL1250" s="25" t="s">
        <v>153</v>
      </c>
      <c r="BM1250" s="25" t="s">
        <v>1798</v>
      </c>
    </row>
    <row r="1251" spans="2:65" s="12" customFormat="1" ht="27">
      <c r="B1251" s="218"/>
      <c r="C1251" s="219"/>
      <c r="D1251" s="220" t="s">
        <v>160</v>
      </c>
      <c r="E1251" s="221" t="s">
        <v>21</v>
      </c>
      <c r="F1251" s="222" t="s">
        <v>1630</v>
      </c>
      <c r="G1251" s="219"/>
      <c r="H1251" s="223" t="s">
        <v>21</v>
      </c>
      <c r="I1251" s="224"/>
      <c r="J1251" s="219"/>
      <c r="K1251" s="219"/>
      <c r="L1251" s="225"/>
      <c r="M1251" s="226"/>
      <c r="N1251" s="227"/>
      <c r="O1251" s="227"/>
      <c r="P1251" s="227"/>
      <c r="Q1251" s="227"/>
      <c r="R1251" s="227"/>
      <c r="S1251" s="227"/>
      <c r="T1251" s="228"/>
      <c r="AT1251" s="229" t="s">
        <v>160</v>
      </c>
      <c r="AU1251" s="229" t="s">
        <v>81</v>
      </c>
      <c r="AV1251" s="12" t="s">
        <v>79</v>
      </c>
      <c r="AW1251" s="12" t="s">
        <v>35</v>
      </c>
      <c r="AX1251" s="12" t="s">
        <v>72</v>
      </c>
      <c r="AY1251" s="229" t="s">
        <v>146</v>
      </c>
    </row>
    <row r="1252" spans="2:65" s="12" customFormat="1" ht="27">
      <c r="B1252" s="218"/>
      <c r="C1252" s="219"/>
      <c r="D1252" s="220" t="s">
        <v>160</v>
      </c>
      <c r="E1252" s="221" t="s">
        <v>21</v>
      </c>
      <c r="F1252" s="222" t="s">
        <v>1631</v>
      </c>
      <c r="G1252" s="219"/>
      <c r="H1252" s="223" t="s">
        <v>21</v>
      </c>
      <c r="I1252" s="224"/>
      <c r="J1252" s="219"/>
      <c r="K1252" s="219"/>
      <c r="L1252" s="225"/>
      <c r="M1252" s="226"/>
      <c r="N1252" s="227"/>
      <c r="O1252" s="227"/>
      <c r="P1252" s="227"/>
      <c r="Q1252" s="227"/>
      <c r="R1252" s="227"/>
      <c r="S1252" s="227"/>
      <c r="T1252" s="228"/>
      <c r="AT1252" s="229" t="s">
        <v>160</v>
      </c>
      <c r="AU1252" s="229" t="s">
        <v>81</v>
      </c>
      <c r="AV1252" s="12" t="s">
        <v>79</v>
      </c>
      <c r="AW1252" s="12" t="s">
        <v>35</v>
      </c>
      <c r="AX1252" s="12" t="s">
        <v>72</v>
      </c>
      <c r="AY1252" s="229" t="s">
        <v>146</v>
      </c>
    </row>
    <row r="1253" spans="2:65" s="12" customFormat="1" ht="13.5">
      <c r="B1253" s="218"/>
      <c r="C1253" s="219"/>
      <c r="D1253" s="220" t="s">
        <v>160</v>
      </c>
      <c r="E1253" s="221" t="s">
        <v>21</v>
      </c>
      <c r="F1253" s="222" t="s">
        <v>1786</v>
      </c>
      <c r="G1253" s="219"/>
      <c r="H1253" s="223" t="s">
        <v>21</v>
      </c>
      <c r="I1253" s="224"/>
      <c r="J1253" s="219"/>
      <c r="K1253" s="219"/>
      <c r="L1253" s="225"/>
      <c r="M1253" s="226"/>
      <c r="N1253" s="227"/>
      <c r="O1253" s="227"/>
      <c r="P1253" s="227"/>
      <c r="Q1253" s="227"/>
      <c r="R1253" s="227"/>
      <c r="S1253" s="227"/>
      <c r="T1253" s="228"/>
      <c r="AT1253" s="229" t="s">
        <v>160</v>
      </c>
      <c r="AU1253" s="229" t="s">
        <v>81</v>
      </c>
      <c r="AV1253" s="12" t="s">
        <v>79</v>
      </c>
      <c r="AW1253" s="12" t="s">
        <v>35</v>
      </c>
      <c r="AX1253" s="12" t="s">
        <v>72</v>
      </c>
      <c r="AY1253" s="229" t="s">
        <v>146</v>
      </c>
    </row>
    <row r="1254" spans="2:65" s="13" customFormat="1" ht="13.5">
      <c r="B1254" s="230"/>
      <c r="C1254" s="231"/>
      <c r="D1254" s="220" t="s">
        <v>160</v>
      </c>
      <c r="E1254" s="232" t="s">
        <v>21</v>
      </c>
      <c r="F1254" s="233" t="s">
        <v>153</v>
      </c>
      <c r="G1254" s="231"/>
      <c r="H1254" s="234">
        <v>4</v>
      </c>
      <c r="I1254" s="235"/>
      <c r="J1254" s="231"/>
      <c r="K1254" s="231"/>
      <c r="L1254" s="236"/>
      <c r="M1254" s="237"/>
      <c r="N1254" s="238"/>
      <c r="O1254" s="238"/>
      <c r="P1254" s="238"/>
      <c r="Q1254" s="238"/>
      <c r="R1254" s="238"/>
      <c r="S1254" s="238"/>
      <c r="T1254" s="239"/>
      <c r="AT1254" s="240" t="s">
        <v>160</v>
      </c>
      <c r="AU1254" s="240" t="s">
        <v>81</v>
      </c>
      <c r="AV1254" s="13" t="s">
        <v>81</v>
      </c>
      <c r="AW1254" s="13" t="s">
        <v>35</v>
      </c>
      <c r="AX1254" s="13" t="s">
        <v>72</v>
      </c>
      <c r="AY1254" s="240" t="s">
        <v>146</v>
      </c>
    </row>
    <row r="1255" spans="2:65" s="14" customFormat="1" ht="13.5">
      <c r="B1255" s="241"/>
      <c r="C1255" s="242"/>
      <c r="D1255" s="215" t="s">
        <v>160</v>
      </c>
      <c r="E1255" s="243" t="s">
        <v>21</v>
      </c>
      <c r="F1255" s="244" t="s">
        <v>171</v>
      </c>
      <c r="G1255" s="242"/>
      <c r="H1255" s="245">
        <v>4</v>
      </c>
      <c r="I1255" s="246"/>
      <c r="J1255" s="242"/>
      <c r="K1255" s="242"/>
      <c r="L1255" s="247"/>
      <c r="M1255" s="248"/>
      <c r="N1255" s="249"/>
      <c r="O1255" s="249"/>
      <c r="P1255" s="249"/>
      <c r="Q1255" s="249"/>
      <c r="R1255" s="249"/>
      <c r="S1255" s="249"/>
      <c r="T1255" s="250"/>
      <c r="AT1255" s="251" t="s">
        <v>160</v>
      </c>
      <c r="AU1255" s="251" t="s">
        <v>81</v>
      </c>
      <c r="AV1255" s="14" t="s">
        <v>153</v>
      </c>
      <c r="AW1255" s="14" t="s">
        <v>35</v>
      </c>
      <c r="AX1255" s="14" t="s">
        <v>79</v>
      </c>
      <c r="AY1255" s="251" t="s">
        <v>146</v>
      </c>
    </row>
    <row r="1256" spans="2:65" s="1" customFormat="1" ht="31.5" customHeight="1">
      <c r="B1256" s="42"/>
      <c r="C1256" s="203" t="s">
        <v>1799</v>
      </c>
      <c r="D1256" s="203" t="s">
        <v>149</v>
      </c>
      <c r="E1256" s="204" t="s">
        <v>1800</v>
      </c>
      <c r="F1256" s="205" t="s">
        <v>1801</v>
      </c>
      <c r="G1256" s="206" t="s">
        <v>1655</v>
      </c>
      <c r="H1256" s="207">
        <v>1</v>
      </c>
      <c r="I1256" s="208"/>
      <c r="J1256" s="209">
        <f>ROUND(I1256*H1256,2)</f>
        <v>0</v>
      </c>
      <c r="K1256" s="205" t="s">
        <v>21</v>
      </c>
      <c r="L1256" s="62"/>
      <c r="M1256" s="210" t="s">
        <v>21</v>
      </c>
      <c r="N1256" s="211" t="s">
        <v>43</v>
      </c>
      <c r="O1256" s="43"/>
      <c r="P1256" s="212">
        <f>O1256*H1256</f>
        <v>0</v>
      </c>
      <c r="Q1256" s="212">
        <v>0</v>
      </c>
      <c r="R1256" s="212">
        <f>Q1256*H1256</f>
        <v>0</v>
      </c>
      <c r="S1256" s="212">
        <v>0</v>
      </c>
      <c r="T1256" s="213">
        <f>S1256*H1256</f>
        <v>0</v>
      </c>
      <c r="AR1256" s="25" t="s">
        <v>153</v>
      </c>
      <c r="AT1256" s="25" t="s">
        <v>149</v>
      </c>
      <c r="AU1256" s="25" t="s">
        <v>81</v>
      </c>
      <c r="AY1256" s="25" t="s">
        <v>146</v>
      </c>
      <c r="BE1256" s="214">
        <f>IF(N1256="základní",J1256,0)</f>
        <v>0</v>
      </c>
      <c r="BF1256" s="214">
        <f>IF(N1256="snížená",J1256,0)</f>
        <v>0</v>
      </c>
      <c r="BG1256" s="214">
        <f>IF(N1256="zákl. přenesená",J1256,0)</f>
        <v>0</v>
      </c>
      <c r="BH1256" s="214">
        <f>IF(N1256="sníž. přenesená",J1256,0)</f>
        <v>0</v>
      </c>
      <c r="BI1256" s="214">
        <f>IF(N1256="nulová",J1256,0)</f>
        <v>0</v>
      </c>
      <c r="BJ1256" s="25" t="s">
        <v>79</v>
      </c>
      <c r="BK1256" s="214">
        <f>ROUND(I1256*H1256,2)</f>
        <v>0</v>
      </c>
      <c r="BL1256" s="25" t="s">
        <v>153</v>
      </c>
      <c r="BM1256" s="25" t="s">
        <v>1802</v>
      </c>
    </row>
    <row r="1257" spans="2:65" s="12" customFormat="1" ht="27">
      <c r="B1257" s="218"/>
      <c r="C1257" s="219"/>
      <c r="D1257" s="220" t="s">
        <v>160</v>
      </c>
      <c r="E1257" s="221" t="s">
        <v>21</v>
      </c>
      <c r="F1257" s="222" t="s">
        <v>1630</v>
      </c>
      <c r="G1257" s="219"/>
      <c r="H1257" s="223" t="s">
        <v>21</v>
      </c>
      <c r="I1257" s="224"/>
      <c r="J1257" s="219"/>
      <c r="K1257" s="219"/>
      <c r="L1257" s="225"/>
      <c r="M1257" s="226"/>
      <c r="N1257" s="227"/>
      <c r="O1257" s="227"/>
      <c r="P1257" s="227"/>
      <c r="Q1257" s="227"/>
      <c r="R1257" s="227"/>
      <c r="S1257" s="227"/>
      <c r="T1257" s="228"/>
      <c r="AT1257" s="229" t="s">
        <v>160</v>
      </c>
      <c r="AU1257" s="229" t="s">
        <v>81</v>
      </c>
      <c r="AV1257" s="12" t="s">
        <v>79</v>
      </c>
      <c r="AW1257" s="12" t="s">
        <v>35</v>
      </c>
      <c r="AX1257" s="12" t="s">
        <v>72</v>
      </c>
      <c r="AY1257" s="229" t="s">
        <v>146</v>
      </c>
    </row>
    <row r="1258" spans="2:65" s="12" customFormat="1" ht="27">
      <c r="B1258" s="218"/>
      <c r="C1258" s="219"/>
      <c r="D1258" s="220" t="s">
        <v>160</v>
      </c>
      <c r="E1258" s="221" t="s">
        <v>21</v>
      </c>
      <c r="F1258" s="222" t="s">
        <v>1631</v>
      </c>
      <c r="G1258" s="219"/>
      <c r="H1258" s="223" t="s">
        <v>21</v>
      </c>
      <c r="I1258" s="224"/>
      <c r="J1258" s="219"/>
      <c r="K1258" s="219"/>
      <c r="L1258" s="225"/>
      <c r="M1258" s="226"/>
      <c r="N1258" s="227"/>
      <c r="O1258" s="227"/>
      <c r="P1258" s="227"/>
      <c r="Q1258" s="227"/>
      <c r="R1258" s="227"/>
      <c r="S1258" s="227"/>
      <c r="T1258" s="228"/>
      <c r="AT1258" s="229" t="s">
        <v>160</v>
      </c>
      <c r="AU1258" s="229" t="s">
        <v>81</v>
      </c>
      <c r="AV1258" s="12" t="s">
        <v>79</v>
      </c>
      <c r="AW1258" s="12" t="s">
        <v>35</v>
      </c>
      <c r="AX1258" s="12" t="s">
        <v>72</v>
      </c>
      <c r="AY1258" s="229" t="s">
        <v>146</v>
      </c>
    </row>
    <row r="1259" spans="2:65" s="12" customFormat="1" ht="13.5">
      <c r="B1259" s="218"/>
      <c r="C1259" s="219"/>
      <c r="D1259" s="220" t="s">
        <v>160</v>
      </c>
      <c r="E1259" s="221" t="s">
        <v>21</v>
      </c>
      <c r="F1259" s="222" t="s">
        <v>1786</v>
      </c>
      <c r="G1259" s="219"/>
      <c r="H1259" s="223" t="s">
        <v>21</v>
      </c>
      <c r="I1259" s="224"/>
      <c r="J1259" s="219"/>
      <c r="K1259" s="219"/>
      <c r="L1259" s="225"/>
      <c r="M1259" s="226"/>
      <c r="N1259" s="227"/>
      <c r="O1259" s="227"/>
      <c r="P1259" s="227"/>
      <c r="Q1259" s="227"/>
      <c r="R1259" s="227"/>
      <c r="S1259" s="227"/>
      <c r="T1259" s="228"/>
      <c r="AT1259" s="229" t="s">
        <v>160</v>
      </c>
      <c r="AU1259" s="229" t="s">
        <v>81</v>
      </c>
      <c r="AV1259" s="12" t="s">
        <v>79</v>
      </c>
      <c r="AW1259" s="12" t="s">
        <v>35</v>
      </c>
      <c r="AX1259" s="12" t="s">
        <v>72</v>
      </c>
      <c r="AY1259" s="229" t="s">
        <v>146</v>
      </c>
    </row>
    <row r="1260" spans="2:65" s="13" customFormat="1" ht="13.5">
      <c r="B1260" s="230"/>
      <c r="C1260" s="231"/>
      <c r="D1260" s="220" t="s">
        <v>160</v>
      </c>
      <c r="E1260" s="232" t="s">
        <v>21</v>
      </c>
      <c r="F1260" s="233" t="s">
        <v>79</v>
      </c>
      <c r="G1260" s="231"/>
      <c r="H1260" s="234">
        <v>1</v>
      </c>
      <c r="I1260" s="235"/>
      <c r="J1260" s="231"/>
      <c r="K1260" s="231"/>
      <c r="L1260" s="236"/>
      <c r="M1260" s="237"/>
      <c r="N1260" s="238"/>
      <c r="O1260" s="238"/>
      <c r="P1260" s="238"/>
      <c r="Q1260" s="238"/>
      <c r="R1260" s="238"/>
      <c r="S1260" s="238"/>
      <c r="T1260" s="239"/>
      <c r="AT1260" s="240" t="s">
        <v>160</v>
      </c>
      <c r="AU1260" s="240" t="s">
        <v>81</v>
      </c>
      <c r="AV1260" s="13" t="s">
        <v>81</v>
      </c>
      <c r="AW1260" s="13" t="s">
        <v>35</v>
      </c>
      <c r="AX1260" s="13" t="s">
        <v>72</v>
      </c>
      <c r="AY1260" s="240" t="s">
        <v>146</v>
      </c>
    </row>
    <row r="1261" spans="2:65" s="14" customFormat="1" ht="13.5">
      <c r="B1261" s="241"/>
      <c r="C1261" s="242"/>
      <c r="D1261" s="215" t="s">
        <v>160</v>
      </c>
      <c r="E1261" s="243" t="s">
        <v>21</v>
      </c>
      <c r="F1261" s="244" t="s">
        <v>171</v>
      </c>
      <c r="G1261" s="242"/>
      <c r="H1261" s="245">
        <v>1</v>
      </c>
      <c r="I1261" s="246"/>
      <c r="J1261" s="242"/>
      <c r="K1261" s="242"/>
      <c r="L1261" s="247"/>
      <c r="M1261" s="248"/>
      <c r="N1261" s="249"/>
      <c r="O1261" s="249"/>
      <c r="P1261" s="249"/>
      <c r="Q1261" s="249"/>
      <c r="R1261" s="249"/>
      <c r="S1261" s="249"/>
      <c r="T1261" s="250"/>
      <c r="AT1261" s="251" t="s">
        <v>160</v>
      </c>
      <c r="AU1261" s="251" t="s">
        <v>81</v>
      </c>
      <c r="AV1261" s="14" t="s">
        <v>153</v>
      </c>
      <c r="AW1261" s="14" t="s">
        <v>35</v>
      </c>
      <c r="AX1261" s="14" t="s">
        <v>79</v>
      </c>
      <c r="AY1261" s="251" t="s">
        <v>146</v>
      </c>
    </row>
    <row r="1262" spans="2:65" s="1" customFormat="1" ht="31.5" customHeight="1">
      <c r="B1262" s="42"/>
      <c r="C1262" s="203" t="s">
        <v>1803</v>
      </c>
      <c r="D1262" s="203" t="s">
        <v>149</v>
      </c>
      <c r="E1262" s="204" t="s">
        <v>1804</v>
      </c>
      <c r="F1262" s="205" t="s">
        <v>1805</v>
      </c>
      <c r="G1262" s="206" t="s">
        <v>1655</v>
      </c>
      <c r="H1262" s="207">
        <v>3</v>
      </c>
      <c r="I1262" s="208"/>
      <c r="J1262" s="209">
        <f>ROUND(I1262*H1262,2)</f>
        <v>0</v>
      </c>
      <c r="K1262" s="205" t="s">
        <v>21</v>
      </c>
      <c r="L1262" s="62"/>
      <c r="M1262" s="210" t="s">
        <v>21</v>
      </c>
      <c r="N1262" s="211" t="s">
        <v>43</v>
      </c>
      <c r="O1262" s="43"/>
      <c r="P1262" s="212">
        <f>O1262*H1262</f>
        <v>0</v>
      </c>
      <c r="Q1262" s="212">
        <v>0</v>
      </c>
      <c r="R1262" s="212">
        <f>Q1262*H1262</f>
        <v>0</v>
      </c>
      <c r="S1262" s="212">
        <v>0</v>
      </c>
      <c r="T1262" s="213">
        <f>S1262*H1262</f>
        <v>0</v>
      </c>
      <c r="AR1262" s="25" t="s">
        <v>153</v>
      </c>
      <c r="AT1262" s="25" t="s">
        <v>149</v>
      </c>
      <c r="AU1262" s="25" t="s">
        <v>81</v>
      </c>
      <c r="AY1262" s="25" t="s">
        <v>146</v>
      </c>
      <c r="BE1262" s="214">
        <f>IF(N1262="základní",J1262,0)</f>
        <v>0</v>
      </c>
      <c r="BF1262" s="214">
        <f>IF(N1262="snížená",J1262,0)</f>
        <v>0</v>
      </c>
      <c r="BG1262" s="214">
        <f>IF(N1262="zákl. přenesená",J1262,0)</f>
        <v>0</v>
      </c>
      <c r="BH1262" s="214">
        <f>IF(N1262="sníž. přenesená",J1262,0)</f>
        <v>0</v>
      </c>
      <c r="BI1262" s="214">
        <f>IF(N1262="nulová",J1262,0)</f>
        <v>0</v>
      </c>
      <c r="BJ1262" s="25" t="s">
        <v>79</v>
      </c>
      <c r="BK1262" s="214">
        <f>ROUND(I1262*H1262,2)</f>
        <v>0</v>
      </c>
      <c r="BL1262" s="25" t="s">
        <v>153</v>
      </c>
      <c r="BM1262" s="25" t="s">
        <v>1806</v>
      </c>
    </row>
    <row r="1263" spans="2:65" s="12" customFormat="1" ht="27">
      <c r="B1263" s="218"/>
      <c r="C1263" s="219"/>
      <c r="D1263" s="220" t="s">
        <v>160</v>
      </c>
      <c r="E1263" s="221" t="s">
        <v>21</v>
      </c>
      <c r="F1263" s="222" t="s">
        <v>1630</v>
      </c>
      <c r="G1263" s="219"/>
      <c r="H1263" s="223" t="s">
        <v>21</v>
      </c>
      <c r="I1263" s="224"/>
      <c r="J1263" s="219"/>
      <c r="K1263" s="219"/>
      <c r="L1263" s="225"/>
      <c r="M1263" s="226"/>
      <c r="N1263" s="227"/>
      <c r="O1263" s="227"/>
      <c r="P1263" s="227"/>
      <c r="Q1263" s="227"/>
      <c r="R1263" s="227"/>
      <c r="S1263" s="227"/>
      <c r="T1263" s="228"/>
      <c r="AT1263" s="229" t="s">
        <v>160</v>
      </c>
      <c r="AU1263" s="229" t="s">
        <v>81</v>
      </c>
      <c r="AV1263" s="12" t="s">
        <v>79</v>
      </c>
      <c r="AW1263" s="12" t="s">
        <v>35</v>
      </c>
      <c r="AX1263" s="12" t="s">
        <v>72</v>
      </c>
      <c r="AY1263" s="229" t="s">
        <v>146</v>
      </c>
    </row>
    <row r="1264" spans="2:65" s="12" customFormat="1" ht="27">
      <c r="B1264" s="218"/>
      <c r="C1264" s="219"/>
      <c r="D1264" s="220" t="s">
        <v>160</v>
      </c>
      <c r="E1264" s="221" t="s">
        <v>21</v>
      </c>
      <c r="F1264" s="222" t="s">
        <v>1631</v>
      </c>
      <c r="G1264" s="219"/>
      <c r="H1264" s="223" t="s">
        <v>21</v>
      </c>
      <c r="I1264" s="224"/>
      <c r="J1264" s="219"/>
      <c r="K1264" s="219"/>
      <c r="L1264" s="225"/>
      <c r="M1264" s="226"/>
      <c r="N1264" s="227"/>
      <c r="O1264" s="227"/>
      <c r="P1264" s="227"/>
      <c r="Q1264" s="227"/>
      <c r="R1264" s="227"/>
      <c r="S1264" s="227"/>
      <c r="T1264" s="228"/>
      <c r="AT1264" s="229" t="s">
        <v>160</v>
      </c>
      <c r="AU1264" s="229" t="s">
        <v>81</v>
      </c>
      <c r="AV1264" s="12" t="s">
        <v>79</v>
      </c>
      <c r="AW1264" s="12" t="s">
        <v>35</v>
      </c>
      <c r="AX1264" s="12" t="s">
        <v>72</v>
      </c>
      <c r="AY1264" s="229" t="s">
        <v>146</v>
      </c>
    </row>
    <row r="1265" spans="2:65" s="12" customFormat="1" ht="13.5">
      <c r="B1265" s="218"/>
      <c r="C1265" s="219"/>
      <c r="D1265" s="220" t="s">
        <v>160</v>
      </c>
      <c r="E1265" s="221" t="s">
        <v>21</v>
      </c>
      <c r="F1265" s="222" t="s">
        <v>1786</v>
      </c>
      <c r="G1265" s="219"/>
      <c r="H1265" s="223" t="s">
        <v>21</v>
      </c>
      <c r="I1265" s="224"/>
      <c r="J1265" s="219"/>
      <c r="K1265" s="219"/>
      <c r="L1265" s="225"/>
      <c r="M1265" s="226"/>
      <c r="N1265" s="227"/>
      <c r="O1265" s="227"/>
      <c r="P1265" s="227"/>
      <c r="Q1265" s="227"/>
      <c r="R1265" s="227"/>
      <c r="S1265" s="227"/>
      <c r="T1265" s="228"/>
      <c r="AT1265" s="229" t="s">
        <v>160</v>
      </c>
      <c r="AU1265" s="229" t="s">
        <v>81</v>
      </c>
      <c r="AV1265" s="12" t="s">
        <v>79</v>
      </c>
      <c r="AW1265" s="12" t="s">
        <v>35</v>
      </c>
      <c r="AX1265" s="12" t="s">
        <v>72</v>
      </c>
      <c r="AY1265" s="229" t="s">
        <v>146</v>
      </c>
    </row>
    <row r="1266" spans="2:65" s="13" customFormat="1" ht="13.5">
      <c r="B1266" s="230"/>
      <c r="C1266" s="231"/>
      <c r="D1266" s="220" t="s">
        <v>160</v>
      </c>
      <c r="E1266" s="232" t="s">
        <v>21</v>
      </c>
      <c r="F1266" s="233" t="s">
        <v>172</v>
      </c>
      <c r="G1266" s="231"/>
      <c r="H1266" s="234">
        <v>3</v>
      </c>
      <c r="I1266" s="235"/>
      <c r="J1266" s="231"/>
      <c r="K1266" s="231"/>
      <c r="L1266" s="236"/>
      <c r="M1266" s="237"/>
      <c r="N1266" s="238"/>
      <c r="O1266" s="238"/>
      <c r="P1266" s="238"/>
      <c r="Q1266" s="238"/>
      <c r="R1266" s="238"/>
      <c r="S1266" s="238"/>
      <c r="T1266" s="239"/>
      <c r="AT1266" s="240" t="s">
        <v>160</v>
      </c>
      <c r="AU1266" s="240" t="s">
        <v>81</v>
      </c>
      <c r="AV1266" s="13" t="s">
        <v>81</v>
      </c>
      <c r="AW1266" s="13" t="s">
        <v>35</v>
      </c>
      <c r="AX1266" s="13" t="s">
        <v>72</v>
      </c>
      <c r="AY1266" s="240" t="s">
        <v>146</v>
      </c>
    </row>
    <row r="1267" spans="2:65" s="14" customFormat="1" ht="13.5">
      <c r="B1267" s="241"/>
      <c r="C1267" s="242"/>
      <c r="D1267" s="215" t="s">
        <v>160</v>
      </c>
      <c r="E1267" s="243" t="s">
        <v>21</v>
      </c>
      <c r="F1267" s="244" t="s">
        <v>171</v>
      </c>
      <c r="G1267" s="242"/>
      <c r="H1267" s="245">
        <v>3</v>
      </c>
      <c r="I1267" s="246"/>
      <c r="J1267" s="242"/>
      <c r="K1267" s="242"/>
      <c r="L1267" s="247"/>
      <c r="M1267" s="248"/>
      <c r="N1267" s="249"/>
      <c r="O1267" s="249"/>
      <c r="P1267" s="249"/>
      <c r="Q1267" s="249"/>
      <c r="R1267" s="249"/>
      <c r="S1267" s="249"/>
      <c r="T1267" s="250"/>
      <c r="AT1267" s="251" t="s">
        <v>160</v>
      </c>
      <c r="AU1267" s="251" t="s">
        <v>81</v>
      </c>
      <c r="AV1267" s="14" t="s">
        <v>153</v>
      </c>
      <c r="AW1267" s="14" t="s">
        <v>35</v>
      </c>
      <c r="AX1267" s="14" t="s">
        <v>79</v>
      </c>
      <c r="AY1267" s="251" t="s">
        <v>146</v>
      </c>
    </row>
    <row r="1268" spans="2:65" s="1" customFormat="1" ht="31.5" customHeight="1">
      <c r="B1268" s="42"/>
      <c r="C1268" s="203" t="s">
        <v>1807</v>
      </c>
      <c r="D1268" s="203" t="s">
        <v>149</v>
      </c>
      <c r="E1268" s="204" t="s">
        <v>1808</v>
      </c>
      <c r="F1268" s="205" t="s">
        <v>1809</v>
      </c>
      <c r="G1268" s="206" t="s">
        <v>1655</v>
      </c>
      <c r="H1268" s="207">
        <v>4</v>
      </c>
      <c r="I1268" s="208"/>
      <c r="J1268" s="209">
        <f>ROUND(I1268*H1268,2)</f>
        <v>0</v>
      </c>
      <c r="K1268" s="205" t="s">
        <v>21</v>
      </c>
      <c r="L1268" s="62"/>
      <c r="M1268" s="210" t="s">
        <v>21</v>
      </c>
      <c r="N1268" s="211" t="s">
        <v>43</v>
      </c>
      <c r="O1268" s="43"/>
      <c r="P1268" s="212">
        <f>O1268*H1268</f>
        <v>0</v>
      </c>
      <c r="Q1268" s="212">
        <v>0</v>
      </c>
      <c r="R1268" s="212">
        <f>Q1268*H1268</f>
        <v>0</v>
      </c>
      <c r="S1268" s="212">
        <v>0</v>
      </c>
      <c r="T1268" s="213">
        <f>S1268*H1268</f>
        <v>0</v>
      </c>
      <c r="AR1268" s="25" t="s">
        <v>153</v>
      </c>
      <c r="AT1268" s="25" t="s">
        <v>149</v>
      </c>
      <c r="AU1268" s="25" t="s">
        <v>81</v>
      </c>
      <c r="AY1268" s="25" t="s">
        <v>146</v>
      </c>
      <c r="BE1268" s="214">
        <f>IF(N1268="základní",J1268,0)</f>
        <v>0</v>
      </c>
      <c r="BF1268" s="214">
        <f>IF(N1268="snížená",J1268,0)</f>
        <v>0</v>
      </c>
      <c r="BG1268" s="214">
        <f>IF(N1268="zákl. přenesená",J1268,0)</f>
        <v>0</v>
      </c>
      <c r="BH1268" s="214">
        <f>IF(N1268="sníž. přenesená",J1268,0)</f>
        <v>0</v>
      </c>
      <c r="BI1268" s="214">
        <f>IF(N1268="nulová",J1268,0)</f>
        <v>0</v>
      </c>
      <c r="BJ1268" s="25" t="s">
        <v>79</v>
      </c>
      <c r="BK1268" s="214">
        <f>ROUND(I1268*H1268,2)</f>
        <v>0</v>
      </c>
      <c r="BL1268" s="25" t="s">
        <v>153</v>
      </c>
      <c r="BM1268" s="25" t="s">
        <v>1810</v>
      </c>
    </row>
    <row r="1269" spans="2:65" s="12" customFormat="1" ht="27">
      <c r="B1269" s="218"/>
      <c r="C1269" s="219"/>
      <c r="D1269" s="220" t="s">
        <v>160</v>
      </c>
      <c r="E1269" s="221" t="s">
        <v>21</v>
      </c>
      <c r="F1269" s="222" t="s">
        <v>1630</v>
      </c>
      <c r="G1269" s="219"/>
      <c r="H1269" s="223" t="s">
        <v>21</v>
      </c>
      <c r="I1269" s="224"/>
      <c r="J1269" s="219"/>
      <c r="K1269" s="219"/>
      <c r="L1269" s="225"/>
      <c r="M1269" s="226"/>
      <c r="N1269" s="227"/>
      <c r="O1269" s="227"/>
      <c r="P1269" s="227"/>
      <c r="Q1269" s="227"/>
      <c r="R1269" s="227"/>
      <c r="S1269" s="227"/>
      <c r="T1269" s="228"/>
      <c r="AT1269" s="229" t="s">
        <v>160</v>
      </c>
      <c r="AU1269" s="229" t="s">
        <v>81</v>
      </c>
      <c r="AV1269" s="12" t="s">
        <v>79</v>
      </c>
      <c r="AW1269" s="12" t="s">
        <v>35</v>
      </c>
      <c r="AX1269" s="12" t="s">
        <v>72</v>
      </c>
      <c r="AY1269" s="229" t="s">
        <v>146</v>
      </c>
    </row>
    <row r="1270" spans="2:65" s="12" customFormat="1" ht="27">
      <c r="B1270" s="218"/>
      <c r="C1270" s="219"/>
      <c r="D1270" s="220" t="s">
        <v>160</v>
      </c>
      <c r="E1270" s="221" t="s">
        <v>21</v>
      </c>
      <c r="F1270" s="222" t="s">
        <v>1631</v>
      </c>
      <c r="G1270" s="219"/>
      <c r="H1270" s="223" t="s">
        <v>21</v>
      </c>
      <c r="I1270" s="224"/>
      <c r="J1270" s="219"/>
      <c r="K1270" s="219"/>
      <c r="L1270" s="225"/>
      <c r="M1270" s="226"/>
      <c r="N1270" s="227"/>
      <c r="O1270" s="227"/>
      <c r="P1270" s="227"/>
      <c r="Q1270" s="227"/>
      <c r="R1270" s="227"/>
      <c r="S1270" s="227"/>
      <c r="T1270" s="228"/>
      <c r="AT1270" s="229" t="s">
        <v>160</v>
      </c>
      <c r="AU1270" s="229" t="s">
        <v>81</v>
      </c>
      <c r="AV1270" s="12" t="s">
        <v>79</v>
      </c>
      <c r="AW1270" s="12" t="s">
        <v>35</v>
      </c>
      <c r="AX1270" s="12" t="s">
        <v>72</v>
      </c>
      <c r="AY1270" s="229" t="s">
        <v>146</v>
      </c>
    </row>
    <row r="1271" spans="2:65" s="12" customFormat="1" ht="13.5">
      <c r="B1271" s="218"/>
      <c r="C1271" s="219"/>
      <c r="D1271" s="220" t="s">
        <v>160</v>
      </c>
      <c r="E1271" s="221" t="s">
        <v>21</v>
      </c>
      <c r="F1271" s="222" t="s">
        <v>1786</v>
      </c>
      <c r="G1271" s="219"/>
      <c r="H1271" s="223" t="s">
        <v>21</v>
      </c>
      <c r="I1271" s="224"/>
      <c r="J1271" s="219"/>
      <c r="K1271" s="219"/>
      <c r="L1271" s="225"/>
      <c r="M1271" s="226"/>
      <c r="N1271" s="227"/>
      <c r="O1271" s="227"/>
      <c r="P1271" s="227"/>
      <c r="Q1271" s="227"/>
      <c r="R1271" s="227"/>
      <c r="S1271" s="227"/>
      <c r="T1271" s="228"/>
      <c r="AT1271" s="229" t="s">
        <v>160</v>
      </c>
      <c r="AU1271" s="229" t="s">
        <v>81</v>
      </c>
      <c r="AV1271" s="12" t="s">
        <v>79</v>
      </c>
      <c r="AW1271" s="12" t="s">
        <v>35</v>
      </c>
      <c r="AX1271" s="12" t="s">
        <v>72</v>
      </c>
      <c r="AY1271" s="229" t="s">
        <v>146</v>
      </c>
    </row>
    <row r="1272" spans="2:65" s="13" customFormat="1" ht="13.5">
      <c r="B1272" s="230"/>
      <c r="C1272" s="231"/>
      <c r="D1272" s="220" t="s">
        <v>160</v>
      </c>
      <c r="E1272" s="232" t="s">
        <v>21</v>
      </c>
      <c r="F1272" s="233" t="s">
        <v>153</v>
      </c>
      <c r="G1272" s="231"/>
      <c r="H1272" s="234">
        <v>4</v>
      </c>
      <c r="I1272" s="235"/>
      <c r="J1272" s="231"/>
      <c r="K1272" s="231"/>
      <c r="L1272" s="236"/>
      <c r="M1272" s="237"/>
      <c r="N1272" s="238"/>
      <c r="O1272" s="238"/>
      <c r="P1272" s="238"/>
      <c r="Q1272" s="238"/>
      <c r="R1272" s="238"/>
      <c r="S1272" s="238"/>
      <c r="T1272" s="239"/>
      <c r="AT1272" s="240" t="s">
        <v>160</v>
      </c>
      <c r="AU1272" s="240" t="s">
        <v>81</v>
      </c>
      <c r="AV1272" s="13" t="s">
        <v>81</v>
      </c>
      <c r="AW1272" s="13" t="s">
        <v>35</v>
      </c>
      <c r="AX1272" s="13" t="s">
        <v>72</v>
      </c>
      <c r="AY1272" s="240" t="s">
        <v>146</v>
      </c>
    </row>
    <row r="1273" spans="2:65" s="14" customFormat="1" ht="13.5">
      <c r="B1273" s="241"/>
      <c r="C1273" s="242"/>
      <c r="D1273" s="215" t="s">
        <v>160</v>
      </c>
      <c r="E1273" s="243" t="s">
        <v>21</v>
      </c>
      <c r="F1273" s="244" t="s">
        <v>171</v>
      </c>
      <c r="G1273" s="242"/>
      <c r="H1273" s="245">
        <v>4</v>
      </c>
      <c r="I1273" s="246"/>
      <c r="J1273" s="242"/>
      <c r="K1273" s="242"/>
      <c r="L1273" s="247"/>
      <c r="M1273" s="248"/>
      <c r="N1273" s="249"/>
      <c r="O1273" s="249"/>
      <c r="P1273" s="249"/>
      <c r="Q1273" s="249"/>
      <c r="R1273" s="249"/>
      <c r="S1273" s="249"/>
      <c r="T1273" s="250"/>
      <c r="AT1273" s="251" t="s">
        <v>160</v>
      </c>
      <c r="AU1273" s="251" t="s">
        <v>81</v>
      </c>
      <c r="AV1273" s="14" t="s">
        <v>153</v>
      </c>
      <c r="AW1273" s="14" t="s">
        <v>35</v>
      </c>
      <c r="AX1273" s="14" t="s">
        <v>79</v>
      </c>
      <c r="AY1273" s="251" t="s">
        <v>146</v>
      </c>
    </row>
    <row r="1274" spans="2:65" s="1" customFormat="1" ht="31.5" customHeight="1">
      <c r="B1274" s="42"/>
      <c r="C1274" s="203" t="s">
        <v>1811</v>
      </c>
      <c r="D1274" s="203" t="s">
        <v>149</v>
      </c>
      <c r="E1274" s="204" t="s">
        <v>1812</v>
      </c>
      <c r="F1274" s="205" t="s">
        <v>1813</v>
      </c>
      <c r="G1274" s="206" t="s">
        <v>1655</v>
      </c>
      <c r="H1274" s="207">
        <v>4</v>
      </c>
      <c r="I1274" s="208"/>
      <c r="J1274" s="209">
        <f>ROUND(I1274*H1274,2)</f>
        <v>0</v>
      </c>
      <c r="K1274" s="205" t="s">
        <v>21</v>
      </c>
      <c r="L1274" s="62"/>
      <c r="M1274" s="210" t="s">
        <v>21</v>
      </c>
      <c r="N1274" s="211" t="s">
        <v>43</v>
      </c>
      <c r="O1274" s="43"/>
      <c r="P1274" s="212">
        <f>O1274*H1274</f>
        <v>0</v>
      </c>
      <c r="Q1274" s="212">
        <v>0</v>
      </c>
      <c r="R1274" s="212">
        <f>Q1274*H1274</f>
        <v>0</v>
      </c>
      <c r="S1274" s="212">
        <v>0</v>
      </c>
      <c r="T1274" s="213">
        <f>S1274*H1274</f>
        <v>0</v>
      </c>
      <c r="AR1274" s="25" t="s">
        <v>153</v>
      </c>
      <c r="AT1274" s="25" t="s">
        <v>149</v>
      </c>
      <c r="AU1274" s="25" t="s">
        <v>81</v>
      </c>
      <c r="AY1274" s="25" t="s">
        <v>146</v>
      </c>
      <c r="BE1274" s="214">
        <f>IF(N1274="základní",J1274,0)</f>
        <v>0</v>
      </c>
      <c r="BF1274" s="214">
        <f>IF(N1274="snížená",J1274,0)</f>
        <v>0</v>
      </c>
      <c r="BG1274" s="214">
        <f>IF(N1274="zákl. přenesená",J1274,0)</f>
        <v>0</v>
      </c>
      <c r="BH1274" s="214">
        <f>IF(N1274="sníž. přenesená",J1274,0)</f>
        <v>0</v>
      </c>
      <c r="BI1274" s="214">
        <f>IF(N1274="nulová",J1274,0)</f>
        <v>0</v>
      </c>
      <c r="BJ1274" s="25" t="s">
        <v>79</v>
      </c>
      <c r="BK1274" s="214">
        <f>ROUND(I1274*H1274,2)</f>
        <v>0</v>
      </c>
      <c r="BL1274" s="25" t="s">
        <v>153</v>
      </c>
      <c r="BM1274" s="25" t="s">
        <v>1814</v>
      </c>
    </row>
    <row r="1275" spans="2:65" s="12" customFormat="1" ht="27">
      <c r="B1275" s="218"/>
      <c r="C1275" s="219"/>
      <c r="D1275" s="220" t="s">
        <v>160</v>
      </c>
      <c r="E1275" s="221" t="s">
        <v>21</v>
      </c>
      <c r="F1275" s="222" t="s">
        <v>1630</v>
      </c>
      <c r="G1275" s="219"/>
      <c r="H1275" s="223" t="s">
        <v>21</v>
      </c>
      <c r="I1275" s="224"/>
      <c r="J1275" s="219"/>
      <c r="K1275" s="219"/>
      <c r="L1275" s="225"/>
      <c r="M1275" s="226"/>
      <c r="N1275" s="227"/>
      <c r="O1275" s="227"/>
      <c r="P1275" s="227"/>
      <c r="Q1275" s="227"/>
      <c r="R1275" s="227"/>
      <c r="S1275" s="227"/>
      <c r="T1275" s="228"/>
      <c r="AT1275" s="229" t="s">
        <v>160</v>
      </c>
      <c r="AU1275" s="229" t="s">
        <v>81</v>
      </c>
      <c r="AV1275" s="12" t="s">
        <v>79</v>
      </c>
      <c r="AW1275" s="12" t="s">
        <v>35</v>
      </c>
      <c r="AX1275" s="12" t="s">
        <v>72</v>
      </c>
      <c r="AY1275" s="229" t="s">
        <v>146</v>
      </c>
    </row>
    <row r="1276" spans="2:65" s="12" customFormat="1" ht="27">
      <c r="B1276" s="218"/>
      <c r="C1276" s="219"/>
      <c r="D1276" s="220" t="s">
        <v>160</v>
      </c>
      <c r="E1276" s="221" t="s">
        <v>21</v>
      </c>
      <c r="F1276" s="222" t="s">
        <v>1631</v>
      </c>
      <c r="G1276" s="219"/>
      <c r="H1276" s="223" t="s">
        <v>21</v>
      </c>
      <c r="I1276" s="224"/>
      <c r="J1276" s="219"/>
      <c r="K1276" s="219"/>
      <c r="L1276" s="225"/>
      <c r="M1276" s="226"/>
      <c r="N1276" s="227"/>
      <c r="O1276" s="227"/>
      <c r="P1276" s="227"/>
      <c r="Q1276" s="227"/>
      <c r="R1276" s="227"/>
      <c r="S1276" s="227"/>
      <c r="T1276" s="228"/>
      <c r="AT1276" s="229" t="s">
        <v>160</v>
      </c>
      <c r="AU1276" s="229" t="s">
        <v>81</v>
      </c>
      <c r="AV1276" s="12" t="s">
        <v>79</v>
      </c>
      <c r="AW1276" s="12" t="s">
        <v>35</v>
      </c>
      <c r="AX1276" s="12" t="s">
        <v>72</v>
      </c>
      <c r="AY1276" s="229" t="s">
        <v>146</v>
      </c>
    </row>
    <row r="1277" spans="2:65" s="12" customFormat="1" ht="13.5">
      <c r="B1277" s="218"/>
      <c r="C1277" s="219"/>
      <c r="D1277" s="220" t="s">
        <v>160</v>
      </c>
      <c r="E1277" s="221" t="s">
        <v>21</v>
      </c>
      <c r="F1277" s="222" t="s">
        <v>1786</v>
      </c>
      <c r="G1277" s="219"/>
      <c r="H1277" s="223" t="s">
        <v>21</v>
      </c>
      <c r="I1277" s="224"/>
      <c r="J1277" s="219"/>
      <c r="K1277" s="219"/>
      <c r="L1277" s="225"/>
      <c r="M1277" s="226"/>
      <c r="N1277" s="227"/>
      <c r="O1277" s="227"/>
      <c r="P1277" s="227"/>
      <c r="Q1277" s="227"/>
      <c r="R1277" s="227"/>
      <c r="S1277" s="227"/>
      <c r="T1277" s="228"/>
      <c r="AT1277" s="229" t="s">
        <v>160</v>
      </c>
      <c r="AU1277" s="229" t="s">
        <v>81</v>
      </c>
      <c r="AV1277" s="12" t="s">
        <v>79</v>
      </c>
      <c r="AW1277" s="12" t="s">
        <v>35</v>
      </c>
      <c r="AX1277" s="12" t="s">
        <v>72</v>
      </c>
      <c r="AY1277" s="229" t="s">
        <v>146</v>
      </c>
    </row>
    <row r="1278" spans="2:65" s="13" customFormat="1" ht="13.5">
      <c r="B1278" s="230"/>
      <c r="C1278" s="231"/>
      <c r="D1278" s="220" t="s">
        <v>160</v>
      </c>
      <c r="E1278" s="232" t="s">
        <v>21</v>
      </c>
      <c r="F1278" s="233" t="s">
        <v>153</v>
      </c>
      <c r="G1278" s="231"/>
      <c r="H1278" s="234">
        <v>4</v>
      </c>
      <c r="I1278" s="235"/>
      <c r="J1278" s="231"/>
      <c r="K1278" s="231"/>
      <c r="L1278" s="236"/>
      <c r="M1278" s="237"/>
      <c r="N1278" s="238"/>
      <c r="O1278" s="238"/>
      <c r="P1278" s="238"/>
      <c r="Q1278" s="238"/>
      <c r="R1278" s="238"/>
      <c r="S1278" s="238"/>
      <c r="T1278" s="239"/>
      <c r="AT1278" s="240" t="s">
        <v>160</v>
      </c>
      <c r="AU1278" s="240" t="s">
        <v>81</v>
      </c>
      <c r="AV1278" s="13" t="s">
        <v>81</v>
      </c>
      <c r="AW1278" s="13" t="s">
        <v>35</v>
      </c>
      <c r="AX1278" s="13" t="s">
        <v>72</v>
      </c>
      <c r="AY1278" s="240" t="s">
        <v>146</v>
      </c>
    </row>
    <row r="1279" spans="2:65" s="14" customFormat="1" ht="13.5">
      <c r="B1279" s="241"/>
      <c r="C1279" s="242"/>
      <c r="D1279" s="215" t="s">
        <v>160</v>
      </c>
      <c r="E1279" s="243" t="s">
        <v>21</v>
      </c>
      <c r="F1279" s="244" t="s">
        <v>171</v>
      </c>
      <c r="G1279" s="242"/>
      <c r="H1279" s="245">
        <v>4</v>
      </c>
      <c r="I1279" s="246"/>
      <c r="J1279" s="242"/>
      <c r="K1279" s="242"/>
      <c r="L1279" s="247"/>
      <c r="M1279" s="248"/>
      <c r="N1279" s="249"/>
      <c r="O1279" s="249"/>
      <c r="P1279" s="249"/>
      <c r="Q1279" s="249"/>
      <c r="R1279" s="249"/>
      <c r="S1279" s="249"/>
      <c r="T1279" s="250"/>
      <c r="AT1279" s="251" t="s">
        <v>160</v>
      </c>
      <c r="AU1279" s="251" t="s">
        <v>81</v>
      </c>
      <c r="AV1279" s="14" t="s">
        <v>153</v>
      </c>
      <c r="AW1279" s="14" t="s">
        <v>35</v>
      </c>
      <c r="AX1279" s="14" t="s">
        <v>79</v>
      </c>
      <c r="AY1279" s="251" t="s">
        <v>146</v>
      </c>
    </row>
    <row r="1280" spans="2:65" s="1" customFormat="1" ht="22.5" customHeight="1">
      <c r="B1280" s="42"/>
      <c r="C1280" s="203" t="s">
        <v>1815</v>
      </c>
      <c r="D1280" s="203" t="s">
        <v>149</v>
      </c>
      <c r="E1280" s="204" t="s">
        <v>1816</v>
      </c>
      <c r="F1280" s="205" t="s">
        <v>1817</v>
      </c>
      <c r="G1280" s="206" t="s">
        <v>1655</v>
      </c>
      <c r="H1280" s="207">
        <v>2</v>
      </c>
      <c r="I1280" s="208"/>
      <c r="J1280" s="209">
        <f>ROUND(I1280*H1280,2)</f>
        <v>0</v>
      </c>
      <c r="K1280" s="205" t="s">
        <v>21</v>
      </c>
      <c r="L1280" s="62"/>
      <c r="M1280" s="210" t="s">
        <v>21</v>
      </c>
      <c r="N1280" s="211" t="s">
        <v>43</v>
      </c>
      <c r="O1280" s="43"/>
      <c r="P1280" s="212">
        <f>O1280*H1280</f>
        <v>0</v>
      </c>
      <c r="Q1280" s="212">
        <v>0</v>
      </c>
      <c r="R1280" s="212">
        <f>Q1280*H1280</f>
        <v>0</v>
      </c>
      <c r="S1280" s="212">
        <v>0</v>
      </c>
      <c r="T1280" s="213">
        <f>S1280*H1280</f>
        <v>0</v>
      </c>
      <c r="AR1280" s="25" t="s">
        <v>153</v>
      </c>
      <c r="AT1280" s="25" t="s">
        <v>149</v>
      </c>
      <c r="AU1280" s="25" t="s">
        <v>81</v>
      </c>
      <c r="AY1280" s="25" t="s">
        <v>146</v>
      </c>
      <c r="BE1280" s="214">
        <f>IF(N1280="základní",J1280,0)</f>
        <v>0</v>
      </c>
      <c r="BF1280" s="214">
        <f>IF(N1280="snížená",J1280,0)</f>
        <v>0</v>
      </c>
      <c r="BG1280" s="214">
        <f>IF(N1280="zákl. přenesená",J1280,0)</f>
        <v>0</v>
      </c>
      <c r="BH1280" s="214">
        <f>IF(N1280="sníž. přenesená",J1280,0)</f>
        <v>0</v>
      </c>
      <c r="BI1280" s="214">
        <f>IF(N1280="nulová",J1280,0)</f>
        <v>0</v>
      </c>
      <c r="BJ1280" s="25" t="s">
        <v>79</v>
      </c>
      <c r="BK1280" s="214">
        <f>ROUND(I1280*H1280,2)</f>
        <v>0</v>
      </c>
      <c r="BL1280" s="25" t="s">
        <v>153</v>
      </c>
      <c r="BM1280" s="25" t="s">
        <v>1818</v>
      </c>
    </row>
    <row r="1281" spans="2:65" s="12" customFormat="1" ht="27">
      <c r="B1281" s="218"/>
      <c r="C1281" s="219"/>
      <c r="D1281" s="220" t="s">
        <v>160</v>
      </c>
      <c r="E1281" s="221" t="s">
        <v>21</v>
      </c>
      <c r="F1281" s="222" t="s">
        <v>1630</v>
      </c>
      <c r="G1281" s="219"/>
      <c r="H1281" s="223" t="s">
        <v>21</v>
      </c>
      <c r="I1281" s="224"/>
      <c r="J1281" s="219"/>
      <c r="K1281" s="219"/>
      <c r="L1281" s="225"/>
      <c r="M1281" s="226"/>
      <c r="N1281" s="227"/>
      <c r="O1281" s="227"/>
      <c r="P1281" s="227"/>
      <c r="Q1281" s="227"/>
      <c r="R1281" s="227"/>
      <c r="S1281" s="227"/>
      <c r="T1281" s="228"/>
      <c r="AT1281" s="229" t="s">
        <v>160</v>
      </c>
      <c r="AU1281" s="229" t="s">
        <v>81</v>
      </c>
      <c r="AV1281" s="12" t="s">
        <v>79</v>
      </c>
      <c r="AW1281" s="12" t="s">
        <v>35</v>
      </c>
      <c r="AX1281" s="12" t="s">
        <v>72</v>
      </c>
      <c r="AY1281" s="229" t="s">
        <v>146</v>
      </c>
    </row>
    <row r="1282" spans="2:65" s="12" customFormat="1" ht="27">
      <c r="B1282" s="218"/>
      <c r="C1282" s="219"/>
      <c r="D1282" s="220" t="s">
        <v>160</v>
      </c>
      <c r="E1282" s="221" t="s">
        <v>21</v>
      </c>
      <c r="F1282" s="222" t="s">
        <v>1631</v>
      </c>
      <c r="G1282" s="219"/>
      <c r="H1282" s="223" t="s">
        <v>21</v>
      </c>
      <c r="I1282" s="224"/>
      <c r="J1282" s="219"/>
      <c r="K1282" s="219"/>
      <c r="L1282" s="225"/>
      <c r="M1282" s="226"/>
      <c r="N1282" s="227"/>
      <c r="O1282" s="227"/>
      <c r="P1282" s="227"/>
      <c r="Q1282" s="227"/>
      <c r="R1282" s="227"/>
      <c r="S1282" s="227"/>
      <c r="T1282" s="228"/>
      <c r="AT1282" s="229" t="s">
        <v>160</v>
      </c>
      <c r="AU1282" s="229" t="s">
        <v>81</v>
      </c>
      <c r="AV1282" s="12" t="s">
        <v>79</v>
      </c>
      <c r="AW1282" s="12" t="s">
        <v>35</v>
      </c>
      <c r="AX1282" s="12" t="s">
        <v>72</v>
      </c>
      <c r="AY1282" s="229" t="s">
        <v>146</v>
      </c>
    </row>
    <row r="1283" spans="2:65" s="12" customFormat="1" ht="13.5">
      <c r="B1283" s="218"/>
      <c r="C1283" s="219"/>
      <c r="D1283" s="220" t="s">
        <v>160</v>
      </c>
      <c r="E1283" s="221" t="s">
        <v>21</v>
      </c>
      <c r="F1283" s="222" t="s">
        <v>1786</v>
      </c>
      <c r="G1283" s="219"/>
      <c r="H1283" s="223" t="s">
        <v>21</v>
      </c>
      <c r="I1283" s="224"/>
      <c r="J1283" s="219"/>
      <c r="K1283" s="219"/>
      <c r="L1283" s="225"/>
      <c r="M1283" s="226"/>
      <c r="N1283" s="227"/>
      <c r="O1283" s="227"/>
      <c r="P1283" s="227"/>
      <c r="Q1283" s="227"/>
      <c r="R1283" s="227"/>
      <c r="S1283" s="227"/>
      <c r="T1283" s="228"/>
      <c r="AT1283" s="229" t="s">
        <v>160</v>
      </c>
      <c r="AU1283" s="229" t="s">
        <v>81</v>
      </c>
      <c r="AV1283" s="12" t="s">
        <v>79</v>
      </c>
      <c r="AW1283" s="12" t="s">
        <v>35</v>
      </c>
      <c r="AX1283" s="12" t="s">
        <v>72</v>
      </c>
      <c r="AY1283" s="229" t="s">
        <v>146</v>
      </c>
    </row>
    <row r="1284" spans="2:65" s="13" customFormat="1" ht="13.5">
      <c r="B1284" s="230"/>
      <c r="C1284" s="231"/>
      <c r="D1284" s="220" t="s">
        <v>160</v>
      </c>
      <c r="E1284" s="232" t="s">
        <v>21</v>
      </c>
      <c r="F1284" s="233" t="s">
        <v>81</v>
      </c>
      <c r="G1284" s="231"/>
      <c r="H1284" s="234">
        <v>2</v>
      </c>
      <c r="I1284" s="235"/>
      <c r="J1284" s="231"/>
      <c r="K1284" s="231"/>
      <c r="L1284" s="236"/>
      <c r="M1284" s="237"/>
      <c r="N1284" s="238"/>
      <c r="O1284" s="238"/>
      <c r="P1284" s="238"/>
      <c r="Q1284" s="238"/>
      <c r="R1284" s="238"/>
      <c r="S1284" s="238"/>
      <c r="T1284" s="239"/>
      <c r="AT1284" s="240" t="s">
        <v>160</v>
      </c>
      <c r="AU1284" s="240" t="s">
        <v>81</v>
      </c>
      <c r="AV1284" s="13" t="s">
        <v>81</v>
      </c>
      <c r="AW1284" s="13" t="s">
        <v>35</v>
      </c>
      <c r="AX1284" s="13" t="s">
        <v>72</v>
      </c>
      <c r="AY1284" s="240" t="s">
        <v>146</v>
      </c>
    </row>
    <row r="1285" spans="2:65" s="14" customFormat="1" ht="13.5">
      <c r="B1285" s="241"/>
      <c r="C1285" s="242"/>
      <c r="D1285" s="215" t="s">
        <v>160</v>
      </c>
      <c r="E1285" s="243" t="s">
        <v>21</v>
      </c>
      <c r="F1285" s="244" t="s">
        <v>171</v>
      </c>
      <c r="G1285" s="242"/>
      <c r="H1285" s="245">
        <v>2</v>
      </c>
      <c r="I1285" s="246"/>
      <c r="J1285" s="242"/>
      <c r="K1285" s="242"/>
      <c r="L1285" s="247"/>
      <c r="M1285" s="248"/>
      <c r="N1285" s="249"/>
      <c r="O1285" s="249"/>
      <c r="P1285" s="249"/>
      <c r="Q1285" s="249"/>
      <c r="R1285" s="249"/>
      <c r="S1285" s="249"/>
      <c r="T1285" s="250"/>
      <c r="AT1285" s="251" t="s">
        <v>160</v>
      </c>
      <c r="AU1285" s="251" t="s">
        <v>81</v>
      </c>
      <c r="AV1285" s="14" t="s">
        <v>153</v>
      </c>
      <c r="AW1285" s="14" t="s">
        <v>35</v>
      </c>
      <c r="AX1285" s="14" t="s">
        <v>79</v>
      </c>
      <c r="AY1285" s="251" t="s">
        <v>146</v>
      </c>
    </row>
    <row r="1286" spans="2:65" s="1" customFormat="1" ht="22.5" customHeight="1">
      <c r="B1286" s="42"/>
      <c r="C1286" s="203" t="s">
        <v>1819</v>
      </c>
      <c r="D1286" s="203" t="s">
        <v>149</v>
      </c>
      <c r="E1286" s="204" t="s">
        <v>1820</v>
      </c>
      <c r="F1286" s="205" t="s">
        <v>1821</v>
      </c>
      <c r="G1286" s="206" t="s">
        <v>299</v>
      </c>
      <c r="H1286" s="207">
        <v>24</v>
      </c>
      <c r="I1286" s="208"/>
      <c r="J1286" s="209">
        <f>ROUND(I1286*H1286,2)</f>
        <v>0</v>
      </c>
      <c r="K1286" s="205" t="s">
        <v>308</v>
      </c>
      <c r="L1286" s="62"/>
      <c r="M1286" s="210" t="s">
        <v>21</v>
      </c>
      <c r="N1286" s="211" t="s">
        <v>43</v>
      </c>
      <c r="O1286" s="43"/>
      <c r="P1286" s="212">
        <f>O1286*H1286</f>
        <v>0</v>
      </c>
      <c r="Q1286" s="212">
        <v>0</v>
      </c>
      <c r="R1286" s="212">
        <f>Q1286*H1286</f>
        <v>0</v>
      </c>
      <c r="S1286" s="212">
        <v>2.4E-2</v>
      </c>
      <c r="T1286" s="213">
        <f>S1286*H1286</f>
        <v>0.57600000000000007</v>
      </c>
      <c r="AR1286" s="25" t="s">
        <v>226</v>
      </c>
      <c r="AT1286" s="25" t="s">
        <v>149</v>
      </c>
      <c r="AU1286" s="25" t="s">
        <v>81</v>
      </c>
      <c r="AY1286" s="25" t="s">
        <v>146</v>
      </c>
      <c r="BE1286" s="214">
        <f>IF(N1286="základní",J1286,0)</f>
        <v>0</v>
      </c>
      <c r="BF1286" s="214">
        <f>IF(N1286="snížená",J1286,0)</f>
        <v>0</v>
      </c>
      <c r="BG1286" s="214">
        <f>IF(N1286="zákl. přenesená",J1286,0)</f>
        <v>0</v>
      </c>
      <c r="BH1286" s="214">
        <f>IF(N1286="sníž. přenesená",J1286,0)</f>
        <v>0</v>
      </c>
      <c r="BI1286" s="214">
        <f>IF(N1286="nulová",J1286,0)</f>
        <v>0</v>
      </c>
      <c r="BJ1286" s="25" t="s">
        <v>79</v>
      </c>
      <c r="BK1286" s="214">
        <f>ROUND(I1286*H1286,2)</f>
        <v>0</v>
      </c>
      <c r="BL1286" s="25" t="s">
        <v>226</v>
      </c>
      <c r="BM1286" s="25" t="s">
        <v>1822</v>
      </c>
    </row>
    <row r="1287" spans="2:65" s="12" customFormat="1" ht="13.5">
      <c r="B1287" s="218"/>
      <c r="C1287" s="219"/>
      <c r="D1287" s="220" t="s">
        <v>160</v>
      </c>
      <c r="E1287" s="221" t="s">
        <v>21</v>
      </c>
      <c r="F1287" s="222" t="s">
        <v>495</v>
      </c>
      <c r="G1287" s="219"/>
      <c r="H1287" s="223" t="s">
        <v>21</v>
      </c>
      <c r="I1287" s="224"/>
      <c r="J1287" s="219"/>
      <c r="K1287" s="219"/>
      <c r="L1287" s="225"/>
      <c r="M1287" s="226"/>
      <c r="N1287" s="227"/>
      <c r="O1287" s="227"/>
      <c r="P1287" s="227"/>
      <c r="Q1287" s="227"/>
      <c r="R1287" s="227"/>
      <c r="S1287" s="227"/>
      <c r="T1287" s="228"/>
      <c r="AT1287" s="229" t="s">
        <v>160</v>
      </c>
      <c r="AU1287" s="229" t="s">
        <v>81</v>
      </c>
      <c r="AV1287" s="12" t="s">
        <v>79</v>
      </c>
      <c r="AW1287" s="12" t="s">
        <v>35</v>
      </c>
      <c r="AX1287" s="12" t="s">
        <v>72</v>
      </c>
      <c r="AY1287" s="229" t="s">
        <v>146</v>
      </c>
    </row>
    <row r="1288" spans="2:65" s="13" customFormat="1" ht="13.5">
      <c r="B1288" s="230"/>
      <c r="C1288" s="231"/>
      <c r="D1288" s="220" t="s">
        <v>160</v>
      </c>
      <c r="E1288" s="232" t="s">
        <v>21</v>
      </c>
      <c r="F1288" s="233" t="s">
        <v>1823</v>
      </c>
      <c r="G1288" s="231"/>
      <c r="H1288" s="234">
        <v>24</v>
      </c>
      <c r="I1288" s="235"/>
      <c r="J1288" s="231"/>
      <c r="K1288" s="231"/>
      <c r="L1288" s="236"/>
      <c r="M1288" s="237"/>
      <c r="N1288" s="238"/>
      <c r="O1288" s="238"/>
      <c r="P1288" s="238"/>
      <c r="Q1288" s="238"/>
      <c r="R1288" s="238"/>
      <c r="S1288" s="238"/>
      <c r="T1288" s="239"/>
      <c r="AT1288" s="240" t="s">
        <v>160</v>
      </c>
      <c r="AU1288" s="240" t="s">
        <v>81</v>
      </c>
      <c r="AV1288" s="13" t="s">
        <v>81</v>
      </c>
      <c r="AW1288" s="13" t="s">
        <v>35</v>
      </c>
      <c r="AX1288" s="13" t="s">
        <v>72</v>
      </c>
      <c r="AY1288" s="240" t="s">
        <v>146</v>
      </c>
    </row>
    <row r="1289" spans="2:65" s="14" customFormat="1" ht="13.5">
      <c r="B1289" s="241"/>
      <c r="C1289" s="242"/>
      <c r="D1289" s="215" t="s">
        <v>160</v>
      </c>
      <c r="E1289" s="243" t="s">
        <v>21</v>
      </c>
      <c r="F1289" s="244" t="s">
        <v>171</v>
      </c>
      <c r="G1289" s="242"/>
      <c r="H1289" s="245">
        <v>24</v>
      </c>
      <c r="I1289" s="246"/>
      <c r="J1289" s="242"/>
      <c r="K1289" s="242"/>
      <c r="L1289" s="247"/>
      <c r="M1289" s="248"/>
      <c r="N1289" s="249"/>
      <c r="O1289" s="249"/>
      <c r="P1289" s="249"/>
      <c r="Q1289" s="249"/>
      <c r="R1289" s="249"/>
      <c r="S1289" s="249"/>
      <c r="T1289" s="250"/>
      <c r="AT1289" s="251" t="s">
        <v>160</v>
      </c>
      <c r="AU1289" s="251" t="s">
        <v>81</v>
      </c>
      <c r="AV1289" s="14" t="s">
        <v>153</v>
      </c>
      <c r="AW1289" s="14" t="s">
        <v>35</v>
      </c>
      <c r="AX1289" s="14" t="s">
        <v>79</v>
      </c>
      <c r="AY1289" s="251" t="s">
        <v>146</v>
      </c>
    </row>
    <row r="1290" spans="2:65" s="1" customFormat="1" ht="22.5" customHeight="1">
      <c r="B1290" s="42"/>
      <c r="C1290" s="203" t="s">
        <v>1824</v>
      </c>
      <c r="D1290" s="203" t="s">
        <v>149</v>
      </c>
      <c r="E1290" s="204" t="s">
        <v>1825</v>
      </c>
      <c r="F1290" s="205" t="s">
        <v>1826</v>
      </c>
      <c r="G1290" s="206" t="s">
        <v>1148</v>
      </c>
      <c r="H1290" s="283"/>
      <c r="I1290" s="208"/>
      <c r="J1290" s="209">
        <f>ROUND(I1290*H1290,2)</f>
        <v>0</v>
      </c>
      <c r="K1290" s="205" t="s">
        <v>308</v>
      </c>
      <c r="L1290" s="62"/>
      <c r="M1290" s="210" t="s">
        <v>21</v>
      </c>
      <c r="N1290" s="211" t="s">
        <v>43</v>
      </c>
      <c r="O1290" s="43"/>
      <c r="P1290" s="212">
        <f>O1290*H1290</f>
        <v>0</v>
      </c>
      <c r="Q1290" s="212">
        <v>0</v>
      </c>
      <c r="R1290" s="212">
        <f>Q1290*H1290</f>
        <v>0</v>
      </c>
      <c r="S1290" s="212">
        <v>0</v>
      </c>
      <c r="T1290" s="213">
        <f>S1290*H1290</f>
        <v>0</v>
      </c>
      <c r="AR1290" s="25" t="s">
        <v>226</v>
      </c>
      <c r="AT1290" s="25" t="s">
        <v>149</v>
      </c>
      <c r="AU1290" s="25" t="s">
        <v>81</v>
      </c>
      <c r="AY1290" s="25" t="s">
        <v>146</v>
      </c>
      <c r="BE1290" s="214">
        <f>IF(N1290="základní",J1290,0)</f>
        <v>0</v>
      </c>
      <c r="BF1290" s="214">
        <f>IF(N1290="snížená",J1290,0)</f>
        <v>0</v>
      </c>
      <c r="BG1290" s="214">
        <f>IF(N1290="zákl. přenesená",J1290,0)</f>
        <v>0</v>
      </c>
      <c r="BH1290" s="214">
        <f>IF(N1290="sníž. přenesená",J1290,0)</f>
        <v>0</v>
      </c>
      <c r="BI1290" s="214">
        <f>IF(N1290="nulová",J1290,0)</f>
        <v>0</v>
      </c>
      <c r="BJ1290" s="25" t="s">
        <v>79</v>
      </c>
      <c r="BK1290" s="214">
        <f>ROUND(I1290*H1290,2)</f>
        <v>0</v>
      </c>
      <c r="BL1290" s="25" t="s">
        <v>226</v>
      </c>
      <c r="BM1290" s="25" t="s">
        <v>1827</v>
      </c>
    </row>
    <row r="1291" spans="2:65" s="11" customFormat="1" ht="29.85" customHeight="1">
      <c r="B1291" s="186"/>
      <c r="C1291" s="187"/>
      <c r="D1291" s="200" t="s">
        <v>71</v>
      </c>
      <c r="E1291" s="201" t="s">
        <v>1828</v>
      </c>
      <c r="F1291" s="201" t="s">
        <v>1829</v>
      </c>
      <c r="G1291" s="187"/>
      <c r="H1291" s="187"/>
      <c r="I1291" s="190"/>
      <c r="J1291" s="202">
        <f>BK1291</f>
        <v>0</v>
      </c>
      <c r="K1291" s="187"/>
      <c r="L1291" s="192"/>
      <c r="M1291" s="193"/>
      <c r="N1291" s="194"/>
      <c r="O1291" s="194"/>
      <c r="P1291" s="195">
        <f>SUM(P1292:P1595)</f>
        <v>0</v>
      </c>
      <c r="Q1291" s="194"/>
      <c r="R1291" s="195">
        <f>SUM(R1292:R1595)</f>
        <v>0</v>
      </c>
      <c r="S1291" s="194"/>
      <c r="T1291" s="196">
        <f>SUM(T1292:T1595)</f>
        <v>4.5742240000000001</v>
      </c>
      <c r="AR1291" s="197" t="s">
        <v>81</v>
      </c>
      <c r="AT1291" s="198" t="s">
        <v>71</v>
      </c>
      <c r="AU1291" s="198" t="s">
        <v>79</v>
      </c>
      <c r="AY1291" s="197" t="s">
        <v>146</v>
      </c>
      <c r="BK1291" s="199">
        <f>SUM(BK1292:BK1595)</f>
        <v>0</v>
      </c>
    </row>
    <row r="1292" spans="2:65" s="1" customFormat="1" ht="31.5" customHeight="1">
      <c r="B1292" s="42"/>
      <c r="C1292" s="203" t="s">
        <v>1830</v>
      </c>
      <c r="D1292" s="203" t="s">
        <v>149</v>
      </c>
      <c r="E1292" s="204" t="s">
        <v>1831</v>
      </c>
      <c r="F1292" s="205" t="s">
        <v>1832</v>
      </c>
      <c r="G1292" s="206" t="s">
        <v>1655</v>
      </c>
      <c r="H1292" s="207">
        <v>6</v>
      </c>
      <c r="I1292" s="208"/>
      <c r="J1292" s="209">
        <f>ROUND(I1292*H1292,2)</f>
        <v>0</v>
      </c>
      <c r="K1292" s="205" t="s">
        <v>21</v>
      </c>
      <c r="L1292" s="62"/>
      <c r="M1292" s="210" t="s">
        <v>21</v>
      </c>
      <c r="N1292" s="211" t="s">
        <v>43</v>
      </c>
      <c r="O1292" s="43"/>
      <c r="P1292" s="212">
        <f>O1292*H1292</f>
        <v>0</v>
      </c>
      <c r="Q1292" s="212">
        <v>0</v>
      </c>
      <c r="R1292" s="212">
        <f>Q1292*H1292</f>
        <v>0</v>
      </c>
      <c r="S1292" s="212">
        <v>0</v>
      </c>
      <c r="T1292" s="213">
        <f>S1292*H1292</f>
        <v>0</v>
      </c>
      <c r="AR1292" s="25" t="s">
        <v>153</v>
      </c>
      <c r="AT1292" s="25" t="s">
        <v>149</v>
      </c>
      <c r="AU1292" s="25" t="s">
        <v>81</v>
      </c>
      <c r="AY1292" s="25" t="s">
        <v>146</v>
      </c>
      <c r="BE1292" s="214">
        <f>IF(N1292="základní",J1292,0)</f>
        <v>0</v>
      </c>
      <c r="BF1292" s="214">
        <f>IF(N1292="snížená",J1292,0)</f>
        <v>0</v>
      </c>
      <c r="BG1292" s="214">
        <f>IF(N1292="zákl. přenesená",J1292,0)</f>
        <v>0</v>
      </c>
      <c r="BH1292" s="214">
        <f>IF(N1292="sníž. přenesená",J1292,0)</f>
        <v>0</v>
      </c>
      <c r="BI1292" s="214">
        <f>IF(N1292="nulová",J1292,0)</f>
        <v>0</v>
      </c>
      <c r="BJ1292" s="25" t="s">
        <v>79</v>
      </c>
      <c r="BK1292" s="214">
        <f>ROUND(I1292*H1292,2)</f>
        <v>0</v>
      </c>
      <c r="BL1292" s="25" t="s">
        <v>153</v>
      </c>
      <c r="BM1292" s="25" t="s">
        <v>1833</v>
      </c>
    </row>
    <row r="1293" spans="2:65" s="12" customFormat="1" ht="27">
      <c r="B1293" s="218"/>
      <c r="C1293" s="219"/>
      <c r="D1293" s="220" t="s">
        <v>160</v>
      </c>
      <c r="E1293" s="221" t="s">
        <v>21</v>
      </c>
      <c r="F1293" s="222" t="s">
        <v>1630</v>
      </c>
      <c r="G1293" s="219"/>
      <c r="H1293" s="223" t="s">
        <v>21</v>
      </c>
      <c r="I1293" s="224"/>
      <c r="J1293" s="219"/>
      <c r="K1293" s="219"/>
      <c r="L1293" s="225"/>
      <c r="M1293" s="226"/>
      <c r="N1293" s="227"/>
      <c r="O1293" s="227"/>
      <c r="P1293" s="227"/>
      <c r="Q1293" s="227"/>
      <c r="R1293" s="227"/>
      <c r="S1293" s="227"/>
      <c r="T1293" s="228"/>
      <c r="AT1293" s="229" t="s">
        <v>160</v>
      </c>
      <c r="AU1293" s="229" t="s">
        <v>81</v>
      </c>
      <c r="AV1293" s="12" t="s">
        <v>79</v>
      </c>
      <c r="AW1293" s="12" t="s">
        <v>35</v>
      </c>
      <c r="AX1293" s="12" t="s">
        <v>72</v>
      </c>
      <c r="AY1293" s="229" t="s">
        <v>146</v>
      </c>
    </row>
    <row r="1294" spans="2:65" s="12" customFormat="1" ht="27">
      <c r="B1294" s="218"/>
      <c r="C1294" s="219"/>
      <c r="D1294" s="220" t="s">
        <v>160</v>
      </c>
      <c r="E1294" s="221" t="s">
        <v>21</v>
      </c>
      <c r="F1294" s="222" t="s">
        <v>1631</v>
      </c>
      <c r="G1294" s="219"/>
      <c r="H1294" s="223" t="s">
        <v>21</v>
      </c>
      <c r="I1294" s="224"/>
      <c r="J1294" s="219"/>
      <c r="K1294" s="219"/>
      <c r="L1294" s="225"/>
      <c r="M1294" s="226"/>
      <c r="N1294" s="227"/>
      <c r="O1294" s="227"/>
      <c r="P1294" s="227"/>
      <c r="Q1294" s="227"/>
      <c r="R1294" s="227"/>
      <c r="S1294" s="227"/>
      <c r="T1294" s="228"/>
      <c r="AT1294" s="229" t="s">
        <v>160</v>
      </c>
      <c r="AU1294" s="229" t="s">
        <v>81</v>
      </c>
      <c r="AV1294" s="12" t="s">
        <v>79</v>
      </c>
      <c r="AW1294" s="12" t="s">
        <v>35</v>
      </c>
      <c r="AX1294" s="12" t="s">
        <v>72</v>
      </c>
      <c r="AY1294" s="229" t="s">
        <v>146</v>
      </c>
    </row>
    <row r="1295" spans="2:65" s="12" customFormat="1" ht="13.5">
      <c r="B1295" s="218"/>
      <c r="C1295" s="219"/>
      <c r="D1295" s="220" t="s">
        <v>160</v>
      </c>
      <c r="E1295" s="221" t="s">
        <v>21</v>
      </c>
      <c r="F1295" s="222" t="s">
        <v>1834</v>
      </c>
      <c r="G1295" s="219"/>
      <c r="H1295" s="223" t="s">
        <v>21</v>
      </c>
      <c r="I1295" s="224"/>
      <c r="J1295" s="219"/>
      <c r="K1295" s="219"/>
      <c r="L1295" s="225"/>
      <c r="M1295" s="226"/>
      <c r="N1295" s="227"/>
      <c r="O1295" s="227"/>
      <c r="P1295" s="227"/>
      <c r="Q1295" s="227"/>
      <c r="R1295" s="227"/>
      <c r="S1295" s="227"/>
      <c r="T1295" s="228"/>
      <c r="AT1295" s="229" t="s">
        <v>160</v>
      </c>
      <c r="AU1295" s="229" t="s">
        <v>81</v>
      </c>
      <c r="AV1295" s="12" t="s">
        <v>79</v>
      </c>
      <c r="AW1295" s="12" t="s">
        <v>35</v>
      </c>
      <c r="AX1295" s="12" t="s">
        <v>72</v>
      </c>
      <c r="AY1295" s="229" t="s">
        <v>146</v>
      </c>
    </row>
    <row r="1296" spans="2:65" s="13" customFormat="1" ht="13.5">
      <c r="B1296" s="230"/>
      <c r="C1296" s="231"/>
      <c r="D1296" s="220" t="s">
        <v>160</v>
      </c>
      <c r="E1296" s="232" t="s">
        <v>21</v>
      </c>
      <c r="F1296" s="233" t="s">
        <v>185</v>
      </c>
      <c r="G1296" s="231"/>
      <c r="H1296" s="234">
        <v>6</v>
      </c>
      <c r="I1296" s="235"/>
      <c r="J1296" s="231"/>
      <c r="K1296" s="231"/>
      <c r="L1296" s="236"/>
      <c r="M1296" s="237"/>
      <c r="N1296" s="238"/>
      <c r="O1296" s="238"/>
      <c r="P1296" s="238"/>
      <c r="Q1296" s="238"/>
      <c r="R1296" s="238"/>
      <c r="S1296" s="238"/>
      <c r="T1296" s="239"/>
      <c r="AT1296" s="240" t="s">
        <v>160</v>
      </c>
      <c r="AU1296" s="240" t="s">
        <v>81</v>
      </c>
      <c r="AV1296" s="13" t="s">
        <v>81</v>
      </c>
      <c r="AW1296" s="13" t="s">
        <v>35</v>
      </c>
      <c r="AX1296" s="13" t="s">
        <v>72</v>
      </c>
      <c r="AY1296" s="240" t="s">
        <v>146</v>
      </c>
    </row>
    <row r="1297" spans="2:65" s="14" customFormat="1" ht="13.5">
      <c r="B1297" s="241"/>
      <c r="C1297" s="242"/>
      <c r="D1297" s="215" t="s">
        <v>160</v>
      </c>
      <c r="E1297" s="243" t="s">
        <v>21</v>
      </c>
      <c r="F1297" s="244" t="s">
        <v>171</v>
      </c>
      <c r="G1297" s="242"/>
      <c r="H1297" s="245">
        <v>6</v>
      </c>
      <c r="I1297" s="246"/>
      <c r="J1297" s="242"/>
      <c r="K1297" s="242"/>
      <c r="L1297" s="247"/>
      <c r="M1297" s="248"/>
      <c r="N1297" s="249"/>
      <c r="O1297" s="249"/>
      <c r="P1297" s="249"/>
      <c r="Q1297" s="249"/>
      <c r="R1297" s="249"/>
      <c r="S1297" s="249"/>
      <c r="T1297" s="250"/>
      <c r="AT1297" s="251" t="s">
        <v>160</v>
      </c>
      <c r="AU1297" s="251" t="s">
        <v>81</v>
      </c>
      <c r="AV1297" s="14" t="s">
        <v>153</v>
      </c>
      <c r="AW1297" s="14" t="s">
        <v>35</v>
      </c>
      <c r="AX1297" s="14" t="s">
        <v>79</v>
      </c>
      <c r="AY1297" s="251" t="s">
        <v>146</v>
      </c>
    </row>
    <row r="1298" spans="2:65" s="1" customFormat="1" ht="31.5" customHeight="1">
      <c r="B1298" s="42"/>
      <c r="C1298" s="203" t="s">
        <v>1835</v>
      </c>
      <c r="D1298" s="203" t="s">
        <v>149</v>
      </c>
      <c r="E1298" s="204" t="s">
        <v>1836</v>
      </c>
      <c r="F1298" s="205" t="s">
        <v>1837</v>
      </c>
      <c r="G1298" s="206" t="s">
        <v>1655</v>
      </c>
      <c r="H1298" s="207">
        <v>1</v>
      </c>
      <c r="I1298" s="208"/>
      <c r="J1298" s="209">
        <f>ROUND(I1298*H1298,2)</f>
        <v>0</v>
      </c>
      <c r="K1298" s="205" t="s">
        <v>21</v>
      </c>
      <c r="L1298" s="62"/>
      <c r="M1298" s="210" t="s">
        <v>21</v>
      </c>
      <c r="N1298" s="211" t="s">
        <v>43</v>
      </c>
      <c r="O1298" s="43"/>
      <c r="P1298" s="212">
        <f>O1298*H1298</f>
        <v>0</v>
      </c>
      <c r="Q1298" s="212">
        <v>0</v>
      </c>
      <c r="R1298" s="212">
        <f>Q1298*H1298</f>
        <v>0</v>
      </c>
      <c r="S1298" s="212">
        <v>0</v>
      </c>
      <c r="T1298" s="213">
        <f>S1298*H1298</f>
        <v>0</v>
      </c>
      <c r="AR1298" s="25" t="s">
        <v>153</v>
      </c>
      <c r="AT1298" s="25" t="s">
        <v>149</v>
      </c>
      <c r="AU1298" s="25" t="s">
        <v>81</v>
      </c>
      <c r="AY1298" s="25" t="s">
        <v>146</v>
      </c>
      <c r="BE1298" s="214">
        <f>IF(N1298="základní",J1298,0)</f>
        <v>0</v>
      </c>
      <c r="BF1298" s="214">
        <f>IF(N1298="snížená",J1298,0)</f>
        <v>0</v>
      </c>
      <c r="BG1298" s="214">
        <f>IF(N1298="zákl. přenesená",J1298,0)</f>
        <v>0</v>
      </c>
      <c r="BH1298" s="214">
        <f>IF(N1298="sníž. přenesená",J1298,0)</f>
        <v>0</v>
      </c>
      <c r="BI1298" s="214">
        <f>IF(N1298="nulová",J1298,0)</f>
        <v>0</v>
      </c>
      <c r="BJ1298" s="25" t="s">
        <v>79</v>
      </c>
      <c r="BK1298" s="214">
        <f>ROUND(I1298*H1298,2)</f>
        <v>0</v>
      </c>
      <c r="BL1298" s="25" t="s">
        <v>153</v>
      </c>
      <c r="BM1298" s="25" t="s">
        <v>1838</v>
      </c>
    </row>
    <row r="1299" spans="2:65" s="12" customFormat="1" ht="27">
      <c r="B1299" s="218"/>
      <c r="C1299" s="219"/>
      <c r="D1299" s="220" t="s">
        <v>160</v>
      </c>
      <c r="E1299" s="221" t="s">
        <v>21</v>
      </c>
      <c r="F1299" s="222" t="s">
        <v>1630</v>
      </c>
      <c r="G1299" s="219"/>
      <c r="H1299" s="223" t="s">
        <v>21</v>
      </c>
      <c r="I1299" s="224"/>
      <c r="J1299" s="219"/>
      <c r="K1299" s="219"/>
      <c r="L1299" s="225"/>
      <c r="M1299" s="226"/>
      <c r="N1299" s="227"/>
      <c r="O1299" s="227"/>
      <c r="P1299" s="227"/>
      <c r="Q1299" s="227"/>
      <c r="R1299" s="227"/>
      <c r="S1299" s="227"/>
      <c r="T1299" s="228"/>
      <c r="AT1299" s="229" t="s">
        <v>160</v>
      </c>
      <c r="AU1299" s="229" t="s">
        <v>81</v>
      </c>
      <c r="AV1299" s="12" t="s">
        <v>79</v>
      </c>
      <c r="AW1299" s="12" t="s">
        <v>35</v>
      </c>
      <c r="AX1299" s="12" t="s">
        <v>72</v>
      </c>
      <c r="AY1299" s="229" t="s">
        <v>146</v>
      </c>
    </row>
    <row r="1300" spans="2:65" s="12" customFormat="1" ht="27">
      <c r="B1300" s="218"/>
      <c r="C1300" s="219"/>
      <c r="D1300" s="220" t="s">
        <v>160</v>
      </c>
      <c r="E1300" s="221" t="s">
        <v>21</v>
      </c>
      <c r="F1300" s="222" t="s">
        <v>1631</v>
      </c>
      <c r="G1300" s="219"/>
      <c r="H1300" s="223" t="s">
        <v>21</v>
      </c>
      <c r="I1300" s="224"/>
      <c r="J1300" s="219"/>
      <c r="K1300" s="219"/>
      <c r="L1300" s="225"/>
      <c r="M1300" s="226"/>
      <c r="N1300" s="227"/>
      <c r="O1300" s="227"/>
      <c r="P1300" s="227"/>
      <c r="Q1300" s="227"/>
      <c r="R1300" s="227"/>
      <c r="S1300" s="227"/>
      <c r="T1300" s="228"/>
      <c r="AT1300" s="229" t="s">
        <v>160</v>
      </c>
      <c r="AU1300" s="229" t="s">
        <v>81</v>
      </c>
      <c r="AV1300" s="12" t="s">
        <v>79</v>
      </c>
      <c r="AW1300" s="12" t="s">
        <v>35</v>
      </c>
      <c r="AX1300" s="12" t="s">
        <v>72</v>
      </c>
      <c r="AY1300" s="229" t="s">
        <v>146</v>
      </c>
    </row>
    <row r="1301" spans="2:65" s="12" customFormat="1" ht="13.5">
      <c r="B1301" s="218"/>
      <c r="C1301" s="219"/>
      <c r="D1301" s="220" t="s">
        <v>160</v>
      </c>
      <c r="E1301" s="221" t="s">
        <v>21</v>
      </c>
      <c r="F1301" s="222" t="s">
        <v>1834</v>
      </c>
      <c r="G1301" s="219"/>
      <c r="H1301" s="223" t="s">
        <v>21</v>
      </c>
      <c r="I1301" s="224"/>
      <c r="J1301" s="219"/>
      <c r="K1301" s="219"/>
      <c r="L1301" s="225"/>
      <c r="M1301" s="226"/>
      <c r="N1301" s="227"/>
      <c r="O1301" s="227"/>
      <c r="P1301" s="227"/>
      <c r="Q1301" s="227"/>
      <c r="R1301" s="227"/>
      <c r="S1301" s="227"/>
      <c r="T1301" s="228"/>
      <c r="AT1301" s="229" t="s">
        <v>160</v>
      </c>
      <c r="AU1301" s="229" t="s">
        <v>81</v>
      </c>
      <c r="AV1301" s="12" t="s">
        <v>79</v>
      </c>
      <c r="AW1301" s="12" t="s">
        <v>35</v>
      </c>
      <c r="AX1301" s="12" t="s">
        <v>72</v>
      </c>
      <c r="AY1301" s="229" t="s">
        <v>146</v>
      </c>
    </row>
    <row r="1302" spans="2:65" s="13" customFormat="1" ht="13.5">
      <c r="B1302" s="230"/>
      <c r="C1302" s="231"/>
      <c r="D1302" s="220" t="s">
        <v>160</v>
      </c>
      <c r="E1302" s="232" t="s">
        <v>21</v>
      </c>
      <c r="F1302" s="233" t="s">
        <v>79</v>
      </c>
      <c r="G1302" s="231"/>
      <c r="H1302" s="234">
        <v>1</v>
      </c>
      <c r="I1302" s="235"/>
      <c r="J1302" s="231"/>
      <c r="K1302" s="231"/>
      <c r="L1302" s="236"/>
      <c r="M1302" s="237"/>
      <c r="N1302" s="238"/>
      <c r="O1302" s="238"/>
      <c r="P1302" s="238"/>
      <c r="Q1302" s="238"/>
      <c r="R1302" s="238"/>
      <c r="S1302" s="238"/>
      <c r="T1302" s="239"/>
      <c r="AT1302" s="240" t="s">
        <v>160</v>
      </c>
      <c r="AU1302" s="240" t="s">
        <v>81</v>
      </c>
      <c r="AV1302" s="13" t="s">
        <v>81</v>
      </c>
      <c r="AW1302" s="13" t="s">
        <v>35</v>
      </c>
      <c r="AX1302" s="13" t="s">
        <v>72</v>
      </c>
      <c r="AY1302" s="240" t="s">
        <v>146</v>
      </c>
    </row>
    <row r="1303" spans="2:65" s="14" customFormat="1" ht="13.5">
      <c r="B1303" s="241"/>
      <c r="C1303" s="242"/>
      <c r="D1303" s="215" t="s">
        <v>160</v>
      </c>
      <c r="E1303" s="243" t="s">
        <v>21</v>
      </c>
      <c r="F1303" s="244" t="s">
        <v>171</v>
      </c>
      <c r="G1303" s="242"/>
      <c r="H1303" s="245">
        <v>1</v>
      </c>
      <c r="I1303" s="246"/>
      <c r="J1303" s="242"/>
      <c r="K1303" s="242"/>
      <c r="L1303" s="247"/>
      <c r="M1303" s="248"/>
      <c r="N1303" s="249"/>
      <c r="O1303" s="249"/>
      <c r="P1303" s="249"/>
      <c r="Q1303" s="249"/>
      <c r="R1303" s="249"/>
      <c r="S1303" s="249"/>
      <c r="T1303" s="250"/>
      <c r="AT1303" s="251" t="s">
        <v>160</v>
      </c>
      <c r="AU1303" s="251" t="s">
        <v>81</v>
      </c>
      <c r="AV1303" s="14" t="s">
        <v>153</v>
      </c>
      <c r="AW1303" s="14" t="s">
        <v>35</v>
      </c>
      <c r="AX1303" s="14" t="s">
        <v>79</v>
      </c>
      <c r="AY1303" s="251" t="s">
        <v>146</v>
      </c>
    </row>
    <row r="1304" spans="2:65" s="1" customFormat="1" ht="31.5" customHeight="1">
      <c r="B1304" s="42"/>
      <c r="C1304" s="203" t="s">
        <v>1839</v>
      </c>
      <c r="D1304" s="203" t="s">
        <v>149</v>
      </c>
      <c r="E1304" s="204" t="s">
        <v>1840</v>
      </c>
      <c r="F1304" s="205" t="s">
        <v>1841</v>
      </c>
      <c r="G1304" s="206" t="s">
        <v>1655</v>
      </c>
      <c r="H1304" s="207">
        <v>1</v>
      </c>
      <c r="I1304" s="208"/>
      <c r="J1304" s="209">
        <f>ROUND(I1304*H1304,2)</f>
        <v>0</v>
      </c>
      <c r="K1304" s="205" t="s">
        <v>21</v>
      </c>
      <c r="L1304" s="62"/>
      <c r="M1304" s="210" t="s">
        <v>21</v>
      </c>
      <c r="N1304" s="211" t="s">
        <v>43</v>
      </c>
      <c r="O1304" s="43"/>
      <c r="P1304" s="212">
        <f>O1304*H1304</f>
        <v>0</v>
      </c>
      <c r="Q1304" s="212">
        <v>0</v>
      </c>
      <c r="R1304" s="212">
        <f>Q1304*H1304</f>
        <v>0</v>
      </c>
      <c r="S1304" s="212">
        <v>0</v>
      </c>
      <c r="T1304" s="213">
        <f>S1304*H1304</f>
        <v>0</v>
      </c>
      <c r="AR1304" s="25" t="s">
        <v>153</v>
      </c>
      <c r="AT1304" s="25" t="s">
        <v>149</v>
      </c>
      <c r="AU1304" s="25" t="s">
        <v>81</v>
      </c>
      <c r="AY1304" s="25" t="s">
        <v>146</v>
      </c>
      <c r="BE1304" s="214">
        <f>IF(N1304="základní",J1304,0)</f>
        <v>0</v>
      </c>
      <c r="BF1304" s="214">
        <f>IF(N1304="snížená",J1304,0)</f>
        <v>0</v>
      </c>
      <c r="BG1304" s="214">
        <f>IF(N1304="zákl. přenesená",J1304,0)</f>
        <v>0</v>
      </c>
      <c r="BH1304" s="214">
        <f>IF(N1304="sníž. přenesená",J1304,0)</f>
        <v>0</v>
      </c>
      <c r="BI1304" s="214">
        <f>IF(N1304="nulová",J1304,0)</f>
        <v>0</v>
      </c>
      <c r="BJ1304" s="25" t="s">
        <v>79</v>
      </c>
      <c r="BK1304" s="214">
        <f>ROUND(I1304*H1304,2)</f>
        <v>0</v>
      </c>
      <c r="BL1304" s="25" t="s">
        <v>153</v>
      </c>
      <c r="BM1304" s="25" t="s">
        <v>1842</v>
      </c>
    </row>
    <row r="1305" spans="2:65" s="12" customFormat="1" ht="27">
      <c r="B1305" s="218"/>
      <c r="C1305" s="219"/>
      <c r="D1305" s="220" t="s">
        <v>160</v>
      </c>
      <c r="E1305" s="221" t="s">
        <v>21</v>
      </c>
      <c r="F1305" s="222" t="s">
        <v>1630</v>
      </c>
      <c r="G1305" s="219"/>
      <c r="H1305" s="223" t="s">
        <v>21</v>
      </c>
      <c r="I1305" s="224"/>
      <c r="J1305" s="219"/>
      <c r="K1305" s="219"/>
      <c r="L1305" s="225"/>
      <c r="M1305" s="226"/>
      <c r="N1305" s="227"/>
      <c r="O1305" s="227"/>
      <c r="P1305" s="227"/>
      <c r="Q1305" s="227"/>
      <c r="R1305" s="227"/>
      <c r="S1305" s="227"/>
      <c r="T1305" s="228"/>
      <c r="AT1305" s="229" t="s">
        <v>160</v>
      </c>
      <c r="AU1305" s="229" t="s">
        <v>81</v>
      </c>
      <c r="AV1305" s="12" t="s">
        <v>79</v>
      </c>
      <c r="AW1305" s="12" t="s">
        <v>35</v>
      </c>
      <c r="AX1305" s="12" t="s">
        <v>72</v>
      </c>
      <c r="AY1305" s="229" t="s">
        <v>146</v>
      </c>
    </row>
    <row r="1306" spans="2:65" s="12" customFormat="1" ht="27">
      <c r="B1306" s="218"/>
      <c r="C1306" s="219"/>
      <c r="D1306" s="220" t="s">
        <v>160</v>
      </c>
      <c r="E1306" s="221" t="s">
        <v>21</v>
      </c>
      <c r="F1306" s="222" t="s">
        <v>1631</v>
      </c>
      <c r="G1306" s="219"/>
      <c r="H1306" s="223" t="s">
        <v>21</v>
      </c>
      <c r="I1306" s="224"/>
      <c r="J1306" s="219"/>
      <c r="K1306" s="219"/>
      <c r="L1306" s="225"/>
      <c r="M1306" s="226"/>
      <c r="N1306" s="227"/>
      <c r="O1306" s="227"/>
      <c r="P1306" s="227"/>
      <c r="Q1306" s="227"/>
      <c r="R1306" s="227"/>
      <c r="S1306" s="227"/>
      <c r="T1306" s="228"/>
      <c r="AT1306" s="229" t="s">
        <v>160</v>
      </c>
      <c r="AU1306" s="229" t="s">
        <v>81</v>
      </c>
      <c r="AV1306" s="12" t="s">
        <v>79</v>
      </c>
      <c r="AW1306" s="12" t="s">
        <v>35</v>
      </c>
      <c r="AX1306" s="12" t="s">
        <v>72</v>
      </c>
      <c r="AY1306" s="229" t="s">
        <v>146</v>
      </c>
    </row>
    <row r="1307" spans="2:65" s="12" customFormat="1" ht="13.5">
      <c r="B1307" s="218"/>
      <c r="C1307" s="219"/>
      <c r="D1307" s="220" t="s">
        <v>160</v>
      </c>
      <c r="E1307" s="221" t="s">
        <v>21</v>
      </c>
      <c r="F1307" s="222" t="s">
        <v>1834</v>
      </c>
      <c r="G1307" s="219"/>
      <c r="H1307" s="223" t="s">
        <v>21</v>
      </c>
      <c r="I1307" s="224"/>
      <c r="J1307" s="219"/>
      <c r="K1307" s="219"/>
      <c r="L1307" s="225"/>
      <c r="M1307" s="226"/>
      <c r="N1307" s="227"/>
      <c r="O1307" s="227"/>
      <c r="P1307" s="227"/>
      <c r="Q1307" s="227"/>
      <c r="R1307" s="227"/>
      <c r="S1307" s="227"/>
      <c r="T1307" s="228"/>
      <c r="AT1307" s="229" t="s">
        <v>160</v>
      </c>
      <c r="AU1307" s="229" t="s">
        <v>81</v>
      </c>
      <c r="AV1307" s="12" t="s">
        <v>79</v>
      </c>
      <c r="AW1307" s="12" t="s">
        <v>35</v>
      </c>
      <c r="AX1307" s="12" t="s">
        <v>72</v>
      </c>
      <c r="AY1307" s="229" t="s">
        <v>146</v>
      </c>
    </row>
    <row r="1308" spans="2:65" s="13" customFormat="1" ht="13.5">
      <c r="B1308" s="230"/>
      <c r="C1308" s="231"/>
      <c r="D1308" s="220" t="s">
        <v>160</v>
      </c>
      <c r="E1308" s="232" t="s">
        <v>21</v>
      </c>
      <c r="F1308" s="233" t="s">
        <v>79</v>
      </c>
      <c r="G1308" s="231"/>
      <c r="H1308" s="234">
        <v>1</v>
      </c>
      <c r="I1308" s="235"/>
      <c r="J1308" s="231"/>
      <c r="K1308" s="231"/>
      <c r="L1308" s="236"/>
      <c r="M1308" s="237"/>
      <c r="N1308" s="238"/>
      <c r="O1308" s="238"/>
      <c r="P1308" s="238"/>
      <c r="Q1308" s="238"/>
      <c r="R1308" s="238"/>
      <c r="S1308" s="238"/>
      <c r="T1308" s="239"/>
      <c r="AT1308" s="240" t="s">
        <v>160</v>
      </c>
      <c r="AU1308" s="240" t="s">
        <v>81</v>
      </c>
      <c r="AV1308" s="13" t="s">
        <v>81</v>
      </c>
      <c r="AW1308" s="13" t="s">
        <v>35</v>
      </c>
      <c r="AX1308" s="13" t="s">
        <v>72</v>
      </c>
      <c r="AY1308" s="240" t="s">
        <v>146</v>
      </c>
    </row>
    <row r="1309" spans="2:65" s="14" customFormat="1" ht="13.5">
      <c r="B1309" s="241"/>
      <c r="C1309" s="242"/>
      <c r="D1309" s="215" t="s">
        <v>160</v>
      </c>
      <c r="E1309" s="243" t="s">
        <v>21</v>
      </c>
      <c r="F1309" s="244" t="s">
        <v>171</v>
      </c>
      <c r="G1309" s="242"/>
      <c r="H1309" s="245">
        <v>1</v>
      </c>
      <c r="I1309" s="246"/>
      <c r="J1309" s="242"/>
      <c r="K1309" s="242"/>
      <c r="L1309" s="247"/>
      <c r="M1309" s="248"/>
      <c r="N1309" s="249"/>
      <c r="O1309" s="249"/>
      <c r="P1309" s="249"/>
      <c r="Q1309" s="249"/>
      <c r="R1309" s="249"/>
      <c r="S1309" s="249"/>
      <c r="T1309" s="250"/>
      <c r="AT1309" s="251" t="s">
        <v>160</v>
      </c>
      <c r="AU1309" s="251" t="s">
        <v>81</v>
      </c>
      <c r="AV1309" s="14" t="s">
        <v>153</v>
      </c>
      <c r="AW1309" s="14" t="s">
        <v>35</v>
      </c>
      <c r="AX1309" s="14" t="s">
        <v>79</v>
      </c>
      <c r="AY1309" s="251" t="s">
        <v>146</v>
      </c>
    </row>
    <row r="1310" spans="2:65" s="1" customFormat="1" ht="31.5" customHeight="1">
      <c r="B1310" s="42"/>
      <c r="C1310" s="203" t="s">
        <v>1843</v>
      </c>
      <c r="D1310" s="203" t="s">
        <v>149</v>
      </c>
      <c r="E1310" s="204" t="s">
        <v>1844</v>
      </c>
      <c r="F1310" s="205" t="s">
        <v>1845</v>
      </c>
      <c r="G1310" s="206" t="s">
        <v>1655</v>
      </c>
      <c r="H1310" s="207">
        <v>1</v>
      </c>
      <c r="I1310" s="208"/>
      <c r="J1310" s="209">
        <f>ROUND(I1310*H1310,2)</f>
        <v>0</v>
      </c>
      <c r="K1310" s="205" t="s">
        <v>21</v>
      </c>
      <c r="L1310" s="62"/>
      <c r="M1310" s="210" t="s">
        <v>21</v>
      </c>
      <c r="N1310" s="211" t="s">
        <v>43</v>
      </c>
      <c r="O1310" s="43"/>
      <c r="P1310" s="212">
        <f>O1310*H1310</f>
        <v>0</v>
      </c>
      <c r="Q1310" s="212">
        <v>0</v>
      </c>
      <c r="R1310" s="212">
        <f>Q1310*H1310</f>
        <v>0</v>
      </c>
      <c r="S1310" s="212">
        <v>0</v>
      </c>
      <c r="T1310" s="213">
        <f>S1310*H1310</f>
        <v>0</v>
      </c>
      <c r="AR1310" s="25" t="s">
        <v>153</v>
      </c>
      <c r="AT1310" s="25" t="s">
        <v>149</v>
      </c>
      <c r="AU1310" s="25" t="s">
        <v>81</v>
      </c>
      <c r="AY1310" s="25" t="s">
        <v>146</v>
      </c>
      <c r="BE1310" s="214">
        <f>IF(N1310="základní",J1310,0)</f>
        <v>0</v>
      </c>
      <c r="BF1310" s="214">
        <f>IF(N1310="snížená",J1310,0)</f>
        <v>0</v>
      </c>
      <c r="BG1310" s="214">
        <f>IF(N1310="zákl. přenesená",J1310,0)</f>
        <v>0</v>
      </c>
      <c r="BH1310" s="214">
        <f>IF(N1310="sníž. přenesená",J1310,0)</f>
        <v>0</v>
      </c>
      <c r="BI1310" s="214">
        <f>IF(N1310="nulová",J1310,0)</f>
        <v>0</v>
      </c>
      <c r="BJ1310" s="25" t="s">
        <v>79</v>
      </c>
      <c r="BK1310" s="214">
        <f>ROUND(I1310*H1310,2)</f>
        <v>0</v>
      </c>
      <c r="BL1310" s="25" t="s">
        <v>153</v>
      </c>
      <c r="BM1310" s="25" t="s">
        <v>1846</v>
      </c>
    </row>
    <row r="1311" spans="2:65" s="12" customFormat="1" ht="27">
      <c r="B1311" s="218"/>
      <c r="C1311" s="219"/>
      <c r="D1311" s="220" t="s">
        <v>160</v>
      </c>
      <c r="E1311" s="221" t="s">
        <v>21</v>
      </c>
      <c r="F1311" s="222" t="s">
        <v>1630</v>
      </c>
      <c r="G1311" s="219"/>
      <c r="H1311" s="223" t="s">
        <v>21</v>
      </c>
      <c r="I1311" s="224"/>
      <c r="J1311" s="219"/>
      <c r="K1311" s="219"/>
      <c r="L1311" s="225"/>
      <c r="M1311" s="226"/>
      <c r="N1311" s="227"/>
      <c r="O1311" s="227"/>
      <c r="P1311" s="227"/>
      <c r="Q1311" s="227"/>
      <c r="R1311" s="227"/>
      <c r="S1311" s="227"/>
      <c r="T1311" s="228"/>
      <c r="AT1311" s="229" t="s">
        <v>160</v>
      </c>
      <c r="AU1311" s="229" t="s">
        <v>81</v>
      </c>
      <c r="AV1311" s="12" t="s">
        <v>79</v>
      </c>
      <c r="AW1311" s="12" t="s">
        <v>35</v>
      </c>
      <c r="AX1311" s="12" t="s">
        <v>72</v>
      </c>
      <c r="AY1311" s="229" t="s">
        <v>146</v>
      </c>
    </row>
    <row r="1312" spans="2:65" s="12" customFormat="1" ht="27">
      <c r="B1312" s="218"/>
      <c r="C1312" s="219"/>
      <c r="D1312" s="220" t="s">
        <v>160</v>
      </c>
      <c r="E1312" s="221" t="s">
        <v>21</v>
      </c>
      <c r="F1312" s="222" t="s">
        <v>1631</v>
      </c>
      <c r="G1312" s="219"/>
      <c r="H1312" s="223" t="s">
        <v>21</v>
      </c>
      <c r="I1312" s="224"/>
      <c r="J1312" s="219"/>
      <c r="K1312" s="219"/>
      <c r="L1312" s="225"/>
      <c r="M1312" s="226"/>
      <c r="N1312" s="227"/>
      <c r="O1312" s="227"/>
      <c r="P1312" s="227"/>
      <c r="Q1312" s="227"/>
      <c r="R1312" s="227"/>
      <c r="S1312" s="227"/>
      <c r="T1312" s="228"/>
      <c r="AT1312" s="229" t="s">
        <v>160</v>
      </c>
      <c r="AU1312" s="229" t="s">
        <v>81</v>
      </c>
      <c r="AV1312" s="12" t="s">
        <v>79</v>
      </c>
      <c r="AW1312" s="12" t="s">
        <v>35</v>
      </c>
      <c r="AX1312" s="12" t="s">
        <v>72</v>
      </c>
      <c r="AY1312" s="229" t="s">
        <v>146</v>
      </c>
    </row>
    <row r="1313" spans="2:65" s="12" customFormat="1" ht="13.5">
      <c r="B1313" s="218"/>
      <c r="C1313" s="219"/>
      <c r="D1313" s="220" t="s">
        <v>160</v>
      </c>
      <c r="E1313" s="221" t="s">
        <v>21</v>
      </c>
      <c r="F1313" s="222" t="s">
        <v>1834</v>
      </c>
      <c r="G1313" s="219"/>
      <c r="H1313" s="223" t="s">
        <v>21</v>
      </c>
      <c r="I1313" s="224"/>
      <c r="J1313" s="219"/>
      <c r="K1313" s="219"/>
      <c r="L1313" s="225"/>
      <c r="M1313" s="226"/>
      <c r="N1313" s="227"/>
      <c r="O1313" s="227"/>
      <c r="P1313" s="227"/>
      <c r="Q1313" s="227"/>
      <c r="R1313" s="227"/>
      <c r="S1313" s="227"/>
      <c r="T1313" s="228"/>
      <c r="AT1313" s="229" t="s">
        <v>160</v>
      </c>
      <c r="AU1313" s="229" t="s">
        <v>81</v>
      </c>
      <c r="AV1313" s="12" t="s">
        <v>79</v>
      </c>
      <c r="AW1313" s="12" t="s">
        <v>35</v>
      </c>
      <c r="AX1313" s="12" t="s">
        <v>72</v>
      </c>
      <c r="AY1313" s="229" t="s">
        <v>146</v>
      </c>
    </row>
    <row r="1314" spans="2:65" s="13" customFormat="1" ht="13.5">
      <c r="B1314" s="230"/>
      <c r="C1314" s="231"/>
      <c r="D1314" s="220" t="s">
        <v>160</v>
      </c>
      <c r="E1314" s="232" t="s">
        <v>21</v>
      </c>
      <c r="F1314" s="233" t="s">
        <v>79</v>
      </c>
      <c r="G1314" s="231"/>
      <c r="H1314" s="234">
        <v>1</v>
      </c>
      <c r="I1314" s="235"/>
      <c r="J1314" s="231"/>
      <c r="K1314" s="231"/>
      <c r="L1314" s="236"/>
      <c r="M1314" s="237"/>
      <c r="N1314" s="238"/>
      <c r="O1314" s="238"/>
      <c r="P1314" s="238"/>
      <c r="Q1314" s="238"/>
      <c r="R1314" s="238"/>
      <c r="S1314" s="238"/>
      <c r="T1314" s="239"/>
      <c r="AT1314" s="240" t="s">
        <v>160</v>
      </c>
      <c r="AU1314" s="240" t="s">
        <v>81</v>
      </c>
      <c r="AV1314" s="13" t="s">
        <v>81</v>
      </c>
      <c r="AW1314" s="13" t="s">
        <v>35</v>
      </c>
      <c r="AX1314" s="13" t="s">
        <v>72</v>
      </c>
      <c r="AY1314" s="240" t="s">
        <v>146</v>
      </c>
    </row>
    <row r="1315" spans="2:65" s="14" customFormat="1" ht="13.5">
      <c r="B1315" s="241"/>
      <c r="C1315" s="242"/>
      <c r="D1315" s="215" t="s">
        <v>160</v>
      </c>
      <c r="E1315" s="243" t="s">
        <v>21</v>
      </c>
      <c r="F1315" s="244" t="s">
        <v>171</v>
      </c>
      <c r="G1315" s="242"/>
      <c r="H1315" s="245">
        <v>1</v>
      </c>
      <c r="I1315" s="246"/>
      <c r="J1315" s="242"/>
      <c r="K1315" s="242"/>
      <c r="L1315" s="247"/>
      <c r="M1315" s="248"/>
      <c r="N1315" s="249"/>
      <c r="O1315" s="249"/>
      <c r="P1315" s="249"/>
      <c r="Q1315" s="249"/>
      <c r="R1315" s="249"/>
      <c r="S1315" s="249"/>
      <c r="T1315" s="250"/>
      <c r="AT1315" s="251" t="s">
        <v>160</v>
      </c>
      <c r="AU1315" s="251" t="s">
        <v>81</v>
      </c>
      <c r="AV1315" s="14" t="s">
        <v>153</v>
      </c>
      <c r="AW1315" s="14" t="s">
        <v>35</v>
      </c>
      <c r="AX1315" s="14" t="s">
        <v>79</v>
      </c>
      <c r="AY1315" s="251" t="s">
        <v>146</v>
      </c>
    </row>
    <row r="1316" spans="2:65" s="1" customFormat="1" ht="31.5" customHeight="1">
      <c r="B1316" s="42"/>
      <c r="C1316" s="203" t="s">
        <v>1847</v>
      </c>
      <c r="D1316" s="203" t="s">
        <v>149</v>
      </c>
      <c r="E1316" s="204" t="s">
        <v>1848</v>
      </c>
      <c r="F1316" s="205" t="s">
        <v>1849</v>
      </c>
      <c r="G1316" s="206" t="s">
        <v>1655</v>
      </c>
      <c r="H1316" s="207">
        <v>1</v>
      </c>
      <c r="I1316" s="208"/>
      <c r="J1316" s="209">
        <f>ROUND(I1316*H1316,2)</f>
        <v>0</v>
      </c>
      <c r="K1316" s="205" t="s">
        <v>21</v>
      </c>
      <c r="L1316" s="62"/>
      <c r="M1316" s="210" t="s">
        <v>21</v>
      </c>
      <c r="N1316" s="211" t="s">
        <v>43</v>
      </c>
      <c r="O1316" s="43"/>
      <c r="P1316" s="212">
        <f>O1316*H1316</f>
        <v>0</v>
      </c>
      <c r="Q1316" s="212">
        <v>0</v>
      </c>
      <c r="R1316" s="212">
        <f>Q1316*H1316</f>
        <v>0</v>
      </c>
      <c r="S1316" s="212">
        <v>0</v>
      </c>
      <c r="T1316" s="213">
        <f>S1316*H1316</f>
        <v>0</v>
      </c>
      <c r="AR1316" s="25" t="s">
        <v>153</v>
      </c>
      <c r="AT1316" s="25" t="s">
        <v>149</v>
      </c>
      <c r="AU1316" s="25" t="s">
        <v>81</v>
      </c>
      <c r="AY1316" s="25" t="s">
        <v>146</v>
      </c>
      <c r="BE1316" s="214">
        <f>IF(N1316="základní",J1316,0)</f>
        <v>0</v>
      </c>
      <c r="BF1316" s="214">
        <f>IF(N1316="snížená",J1316,0)</f>
        <v>0</v>
      </c>
      <c r="BG1316" s="214">
        <f>IF(N1316="zákl. přenesená",J1316,0)</f>
        <v>0</v>
      </c>
      <c r="BH1316" s="214">
        <f>IF(N1316="sníž. přenesená",J1316,0)</f>
        <v>0</v>
      </c>
      <c r="BI1316" s="214">
        <f>IF(N1316="nulová",J1316,0)</f>
        <v>0</v>
      </c>
      <c r="BJ1316" s="25" t="s">
        <v>79</v>
      </c>
      <c r="BK1316" s="214">
        <f>ROUND(I1316*H1316,2)</f>
        <v>0</v>
      </c>
      <c r="BL1316" s="25" t="s">
        <v>153</v>
      </c>
      <c r="BM1316" s="25" t="s">
        <v>1850</v>
      </c>
    </row>
    <row r="1317" spans="2:65" s="12" customFormat="1" ht="27">
      <c r="B1317" s="218"/>
      <c r="C1317" s="219"/>
      <c r="D1317" s="220" t="s">
        <v>160</v>
      </c>
      <c r="E1317" s="221" t="s">
        <v>21</v>
      </c>
      <c r="F1317" s="222" t="s">
        <v>1630</v>
      </c>
      <c r="G1317" s="219"/>
      <c r="H1317" s="223" t="s">
        <v>21</v>
      </c>
      <c r="I1317" s="224"/>
      <c r="J1317" s="219"/>
      <c r="K1317" s="219"/>
      <c r="L1317" s="225"/>
      <c r="M1317" s="226"/>
      <c r="N1317" s="227"/>
      <c r="O1317" s="227"/>
      <c r="P1317" s="227"/>
      <c r="Q1317" s="227"/>
      <c r="R1317" s="227"/>
      <c r="S1317" s="227"/>
      <c r="T1317" s="228"/>
      <c r="AT1317" s="229" t="s">
        <v>160</v>
      </c>
      <c r="AU1317" s="229" t="s">
        <v>81</v>
      </c>
      <c r="AV1317" s="12" t="s">
        <v>79</v>
      </c>
      <c r="AW1317" s="12" t="s">
        <v>35</v>
      </c>
      <c r="AX1317" s="12" t="s">
        <v>72</v>
      </c>
      <c r="AY1317" s="229" t="s">
        <v>146</v>
      </c>
    </row>
    <row r="1318" spans="2:65" s="12" customFormat="1" ht="27">
      <c r="B1318" s="218"/>
      <c r="C1318" s="219"/>
      <c r="D1318" s="220" t="s">
        <v>160</v>
      </c>
      <c r="E1318" s="221" t="s">
        <v>21</v>
      </c>
      <c r="F1318" s="222" t="s">
        <v>1631</v>
      </c>
      <c r="G1318" s="219"/>
      <c r="H1318" s="223" t="s">
        <v>21</v>
      </c>
      <c r="I1318" s="224"/>
      <c r="J1318" s="219"/>
      <c r="K1318" s="219"/>
      <c r="L1318" s="225"/>
      <c r="M1318" s="226"/>
      <c r="N1318" s="227"/>
      <c r="O1318" s="227"/>
      <c r="P1318" s="227"/>
      <c r="Q1318" s="227"/>
      <c r="R1318" s="227"/>
      <c r="S1318" s="227"/>
      <c r="T1318" s="228"/>
      <c r="AT1318" s="229" t="s">
        <v>160</v>
      </c>
      <c r="AU1318" s="229" t="s">
        <v>81</v>
      </c>
      <c r="AV1318" s="12" t="s">
        <v>79</v>
      </c>
      <c r="AW1318" s="12" t="s">
        <v>35</v>
      </c>
      <c r="AX1318" s="12" t="s">
        <v>72</v>
      </c>
      <c r="AY1318" s="229" t="s">
        <v>146</v>
      </c>
    </row>
    <row r="1319" spans="2:65" s="12" customFormat="1" ht="13.5">
      <c r="B1319" s="218"/>
      <c r="C1319" s="219"/>
      <c r="D1319" s="220" t="s">
        <v>160</v>
      </c>
      <c r="E1319" s="221" t="s">
        <v>21</v>
      </c>
      <c r="F1319" s="222" t="s">
        <v>1834</v>
      </c>
      <c r="G1319" s="219"/>
      <c r="H1319" s="223" t="s">
        <v>21</v>
      </c>
      <c r="I1319" s="224"/>
      <c r="J1319" s="219"/>
      <c r="K1319" s="219"/>
      <c r="L1319" s="225"/>
      <c r="M1319" s="226"/>
      <c r="N1319" s="227"/>
      <c r="O1319" s="227"/>
      <c r="P1319" s="227"/>
      <c r="Q1319" s="227"/>
      <c r="R1319" s="227"/>
      <c r="S1319" s="227"/>
      <c r="T1319" s="228"/>
      <c r="AT1319" s="229" t="s">
        <v>160</v>
      </c>
      <c r="AU1319" s="229" t="s">
        <v>81</v>
      </c>
      <c r="AV1319" s="12" t="s">
        <v>79</v>
      </c>
      <c r="AW1319" s="12" t="s">
        <v>35</v>
      </c>
      <c r="AX1319" s="12" t="s">
        <v>72</v>
      </c>
      <c r="AY1319" s="229" t="s">
        <v>146</v>
      </c>
    </row>
    <row r="1320" spans="2:65" s="13" customFormat="1" ht="13.5">
      <c r="B1320" s="230"/>
      <c r="C1320" s="231"/>
      <c r="D1320" s="220" t="s">
        <v>160</v>
      </c>
      <c r="E1320" s="232" t="s">
        <v>21</v>
      </c>
      <c r="F1320" s="233" t="s">
        <v>79</v>
      </c>
      <c r="G1320" s="231"/>
      <c r="H1320" s="234">
        <v>1</v>
      </c>
      <c r="I1320" s="235"/>
      <c r="J1320" s="231"/>
      <c r="K1320" s="231"/>
      <c r="L1320" s="236"/>
      <c r="M1320" s="237"/>
      <c r="N1320" s="238"/>
      <c r="O1320" s="238"/>
      <c r="P1320" s="238"/>
      <c r="Q1320" s="238"/>
      <c r="R1320" s="238"/>
      <c r="S1320" s="238"/>
      <c r="T1320" s="239"/>
      <c r="AT1320" s="240" t="s">
        <v>160</v>
      </c>
      <c r="AU1320" s="240" t="s">
        <v>81</v>
      </c>
      <c r="AV1320" s="13" t="s">
        <v>81</v>
      </c>
      <c r="AW1320" s="13" t="s">
        <v>35</v>
      </c>
      <c r="AX1320" s="13" t="s">
        <v>72</v>
      </c>
      <c r="AY1320" s="240" t="s">
        <v>146</v>
      </c>
    </row>
    <row r="1321" spans="2:65" s="14" customFormat="1" ht="13.5">
      <c r="B1321" s="241"/>
      <c r="C1321" s="242"/>
      <c r="D1321" s="215" t="s">
        <v>160</v>
      </c>
      <c r="E1321" s="243" t="s">
        <v>21</v>
      </c>
      <c r="F1321" s="244" t="s">
        <v>171</v>
      </c>
      <c r="G1321" s="242"/>
      <c r="H1321" s="245">
        <v>1</v>
      </c>
      <c r="I1321" s="246"/>
      <c r="J1321" s="242"/>
      <c r="K1321" s="242"/>
      <c r="L1321" s="247"/>
      <c r="M1321" s="248"/>
      <c r="N1321" s="249"/>
      <c r="O1321" s="249"/>
      <c r="P1321" s="249"/>
      <c r="Q1321" s="249"/>
      <c r="R1321" s="249"/>
      <c r="S1321" s="249"/>
      <c r="T1321" s="250"/>
      <c r="AT1321" s="251" t="s">
        <v>160</v>
      </c>
      <c r="AU1321" s="251" t="s">
        <v>81</v>
      </c>
      <c r="AV1321" s="14" t="s">
        <v>153</v>
      </c>
      <c r="AW1321" s="14" t="s">
        <v>35</v>
      </c>
      <c r="AX1321" s="14" t="s">
        <v>79</v>
      </c>
      <c r="AY1321" s="251" t="s">
        <v>146</v>
      </c>
    </row>
    <row r="1322" spans="2:65" s="1" customFormat="1" ht="31.5" customHeight="1">
      <c r="B1322" s="42"/>
      <c r="C1322" s="203" t="s">
        <v>1851</v>
      </c>
      <c r="D1322" s="203" t="s">
        <v>149</v>
      </c>
      <c r="E1322" s="204" t="s">
        <v>1852</v>
      </c>
      <c r="F1322" s="205" t="s">
        <v>1853</v>
      </c>
      <c r="G1322" s="206" t="s">
        <v>1655</v>
      </c>
      <c r="H1322" s="207">
        <v>1</v>
      </c>
      <c r="I1322" s="208"/>
      <c r="J1322" s="209">
        <f>ROUND(I1322*H1322,2)</f>
        <v>0</v>
      </c>
      <c r="K1322" s="205" t="s">
        <v>21</v>
      </c>
      <c r="L1322" s="62"/>
      <c r="M1322" s="210" t="s">
        <v>21</v>
      </c>
      <c r="N1322" s="211" t="s">
        <v>43</v>
      </c>
      <c r="O1322" s="43"/>
      <c r="P1322" s="212">
        <f>O1322*H1322</f>
        <v>0</v>
      </c>
      <c r="Q1322" s="212">
        <v>0</v>
      </c>
      <c r="R1322" s="212">
        <f>Q1322*H1322</f>
        <v>0</v>
      </c>
      <c r="S1322" s="212">
        <v>0</v>
      </c>
      <c r="T1322" s="213">
        <f>S1322*H1322</f>
        <v>0</v>
      </c>
      <c r="AR1322" s="25" t="s">
        <v>153</v>
      </c>
      <c r="AT1322" s="25" t="s">
        <v>149</v>
      </c>
      <c r="AU1322" s="25" t="s">
        <v>81</v>
      </c>
      <c r="AY1322" s="25" t="s">
        <v>146</v>
      </c>
      <c r="BE1322" s="214">
        <f>IF(N1322="základní",J1322,0)</f>
        <v>0</v>
      </c>
      <c r="BF1322" s="214">
        <f>IF(N1322="snížená",J1322,0)</f>
        <v>0</v>
      </c>
      <c r="BG1322" s="214">
        <f>IF(N1322="zákl. přenesená",J1322,0)</f>
        <v>0</v>
      </c>
      <c r="BH1322" s="214">
        <f>IF(N1322="sníž. přenesená",J1322,0)</f>
        <v>0</v>
      </c>
      <c r="BI1322" s="214">
        <f>IF(N1322="nulová",J1322,0)</f>
        <v>0</v>
      </c>
      <c r="BJ1322" s="25" t="s">
        <v>79</v>
      </c>
      <c r="BK1322" s="214">
        <f>ROUND(I1322*H1322,2)</f>
        <v>0</v>
      </c>
      <c r="BL1322" s="25" t="s">
        <v>153</v>
      </c>
      <c r="BM1322" s="25" t="s">
        <v>1854</v>
      </c>
    </row>
    <row r="1323" spans="2:65" s="12" customFormat="1" ht="27">
      <c r="B1323" s="218"/>
      <c r="C1323" s="219"/>
      <c r="D1323" s="220" t="s">
        <v>160</v>
      </c>
      <c r="E1323" s="221" t="s">
        <v>21</v>
      </c>
      <c r="F1323" s="222" t="s">
        <v>1630</v>
      </c>
      <c r="G1323" s="219"/>
      <c r="H1323" s="223" t="s">
        <v>21</v>
      </c>
      <c r="I1323" s="224"/>
      <c r="J1323" s="219"/>
      <c r="K1323" s="219"/>
      <c r="L1323" s="225"/>
      <c r="M1323" s="226"/>
      <c r="N1323" s="227"/>
      <c r="O1323" s="227"/>
      <c r="P1323" s="227"/>
      <c r="Q1323" s="227"/>
      <c r="R1323" s="227"/>
      <c r="S1323" s="227"/>
      <c r="T1323" s="228"/>
      <c r="AT1323" s="229" t="s">
        <v>160</v>
      </c>
      <c r="AU1323" s="229" t="s">
        <v>81</v>
      </c>
      <c r="AV1323" s="12" t="s">
        <v>79</v>
      </c>
      <c r="AW1323" s="12" t="s">
        <v>35</v>
      </c>
      <c r="AX1323" s="12" t="s">
        <v>72</v>
      </c>
      <c r="AY1323" s="229" t="s">
        <v>146</v>
      </c>
    </row>
    <row r="1324" spans="2:65" s="12" customFormat="1" ht="27">
      <c r="B1324" s="218"/>
      <c r="C1324" s="219"/>
      <c r="D1324" s="220" t="s">
        <v>160</v>
      </c>
      <c r="E1324" s="221" t="s">
        <v>21</v>
      </c>
      <c r="F1324" s="222" t="s">
        <v>1631</v>
      </c>
      <c r="G1324" s="219"/>
      <c r="H1324" s="223" t="s">
        <v>21</v>
      </c>
      <c r="I1324" s="224"/>
      <c r="J1324" s="219"/>
      <c r="K1324" s="219"/>
      <c r="L1324" s="225"/>
      <c r="M1324" s="226"/>
      <c r="N1324" s="227"/>
      <c r="O1324" s="227"/>
      <c r="P1324" s="227"/>
      <c r="Q1324" s="227"/>
      <c r="R1324" s="227"/>
      <c r="S1324" s="227"/>
      <c r="T1324" s="228"/>
      <c r="AT1324" s="229" t="s">
        <v>160</v>
      </c>
      <c r="AU1324" s="229" t="s">
        <v>81</v>
      </c>
      <c r="AV1324" s="12" t="s">
        <v>79</v>
      </c>
      <c r="AW1324" s="12" t="s">
        <v>35</v>
      </c>
      <c r="AX1324" s="12" t="s">
        <v>72</v>
      </c>
      <c r="AY1324" s="229" t="s">
        <v>146</v>
      </c>
    </row>
    <row r="1325" spans="2:65" s="12" customFormat="1" ht="13.5">
      <c r="B1325" s="218"/>
      <c r="C1325" s="219"/>
      <c r="D1325" s="220" t="s">
        <v>160</v>
      </c>
      <c r="E1325" s="221" t="s">
        <v>21</v>
      </c>
      <c r="F1325" s="222" t="s">
        <v>1834</v>
      </c>
      <c r="G1325" s="219"/>
      <c r="H1325" s="223" t="s">
        <v>21</v>
      </c>
      <c r="I1325" s="224"/>
      <c r="J1325" s="219"/>
      <c r="K1325" s="219"/>
      <c r="L1325" s="225"/>
      <c r="M1325" s="226"/>
      <c r="N1325" s="227"/>
      <c r="O1325" s="227"/>
      <c r="P1325" s="227"/>
      <c r="Q1325" s="227"/>
      <c r="R1325" s="227"/>
      <c r="S1325" s="227"/>
      <c r="T1325" s="228"/>
      <c r="AT1325" s="229" t="s">
        <v>160</v>
      </c>
      <c r="AU1325" s="229" t="s">
        <v>81</v>
      </c>
      <c r="AV1325" s="12" t="s">
        <v>79</v>
      </c>
      <c r="AW1325" s="12" t="s">
        <v>35</v>
      </c>
      <c r="AX1325" s="12" t="s">
        <v>72</v>
      </c>
      <c r="AY1325" s="229" t="s">
        <v>146</v>
      </c>
    </row>
    <row r="1326" spans="2:65" s="13" customFormat="1" ht="13.5">
      <c r="B1326" s="230"/>
      <c r="C1326" s="231"/>
      <c r="D1326" s="220" t="s">
        <v>160</v>
      </c>
      <c r="E1326" s="232" t="s">
        <v>21</v>
      </c>
      <c r="F1326" s="233" t="s">
        <v>79</v>
      </c>
      <c r="G1326" s="231"/>
      <c r="H1326" s="234">
        <v>1</v>
      </c>
      <c r="I1326" s="235"/>
      <c r="J1326" s="231"/>
      <c r="K1326" s="231"/>
      <c r="L1326" s="236"/>
      <c r="M1326" s="237"/>
      <c r="N1326" s="238"/>
      <c r="O1326" s="238"/>
      <c r="P1326" s="238"/>
      <c r="Q1326" s="238"/>
      <c r="R1326" s="238"/>
      <c r="S1326" s="238"/>
      <c r="T1326" s="239"/>
      <c r="AT1326" s="240" t="s">
        <v>160</v>
      </c>
      <c r="AU1326" s="240" t="s">
        <v>81</v>
      </c>
      <c r="AV1326" s="13" t="s">
        <v>81</v>
      </c>
      <c r="AW1326" s="13" t="s">
        <v>35</v>
      </c>
      <c r="AX1326" s="13" t="s">
        <v>72</v>
      </c>
      <c r="AY1326" s="240" t="s">
        <v>146</v>
      </c>
    </row>
    <row r="1327" spans="2:65" s="14" customFormat="1" ht="13.5">
      <c r="B1327" s="241"/>
      <c r="C1327" s="242"/>
      <c r="D1327" s="215" t="s">
        <v>160</v>
      </c>
      <c r="E1327" s="243" t="s">
        <v>21</v>
      </c>
      <c r="F1327" s="244" t="s">
        <v>171</v>
      </c>
      <c r="G1327" s="242"/>
      <c r="H1327" s="245">
        <v>1</v>
      </c>
      <c r="I1327" s="246"/>
      <c r="J1327" s="242"/>
      <c r="K1327" s="242"/>
      <c r="L1327" s="247"/>
      <c r="M1327" s="248"/>
      <c r="N1327" s="249"/>
      <c r="O1327" s="249"/>
      <c r="P1327" s="249"/>
      <c r="Q1327" s="249"/>
      <c r="R1327" s="249"/>
      <c r="S1327" s="249"/>
      <c r="T1327" s="250"/>
      <c r="AT1327" s="251" t="s">
        <v>160</v>
      </c>
      <c r="AU1327" s="251" t="s">
        <v>81</v>
      </c>
      <c r="AV1327" s="14" t="s">
        <v>153</v>
      </c>
      <c r="AW1327" s="14" t="s">
        <v>35</v>
      </c>
      <c r="AX1327" s="14" t="s">
        <v>79</v>
      </c>
      <c r="AY1327" s="251" t="s">
        <v>146</v>
      </c>
    </row>
    <row r="1328" spans="2:65" s="1" customFormat="1" ht="31.5" customHeight="1">
      <c r="B1328" s="42"/>
      <c r="C1328" s="203" t="s">
        <v>1855</v>
      </c>
      <c r="D1328" s="203" t="s">
        <v>149</v>
      </c>
      <c r="E1328" s="204" t="s">
        <v>1856</v>
      </c>
      <c r="F1328" s="205" t="s">
        <v>1857</v>
      </c>
      <c r="G1328" s="206" t="s">
        <v>1655</v>
      </c>
      <c r="H1328" s="207">
        <v>1</v>
      </c>
      <c r="I1328" s="208"/>
      <c r="J1328" s="209">
        <f>ROUND(I1328*H1328,2)</f>
        <v>0</v>
      </c>
      <c r="K1328" s="205" t="s">
        <v>21</v>
      </c>
      <c r="L1328" s="62"/>
      <c r="M1328" s="210" t="s">
        <v>21</v>
      </c>
      <c r="N1328" s="211" t="s">
        <v>43</v>
      </c>
      <c r="O1328" s="43"/>
      <c r="P1328" s="212">
        <f>O1328*H1328</f>
        <v>0</v>
      </c>
      <c r="Q1328" s="212">
        <v>0</v>
      </c>
      <c r="R1328" s="212">
        <f>Q1328*H1328</f>
        <v>0</v>
      </c>
      <c r="S1328" s="212">
        <v>0</v>
      </c>
      <c r="T1328" s="213">
        <f>S1328*H1328</f>
        <v>0</v>
      </c>
      <c r="AR1328" s="25" t="s">
        <v>153</v>
      </c>
      <c r="AT1328" s="25" t="s">
        <v>149</v>
      </c>
      <c r="AU1328" s="25" t="s">
        <v>81</v>
      </c>
      <c r="AY1328" s="25" t="s">
        <v>146</v>
      </c>
      <c r="BE1328" s="214">
        <f>IF(N1328="základní",J1328,0)</f>
        <v>0</v>
      </c>
      <c r="BF1328" s="214">
        <f>IF(N1328="snížená",J1328,0)</f>
        <v>0</v>
      </c>
      <c r="BG1328" s="214">
        <f>IF(N1328="zákl. přenesená",J1328,0)</f>
        <v>0</v>
      </c>
      <c r="BH1328" s="214">
        <f>IF(N1328="sníž. přenesená",J1328,0)</f>
        <v>0</v>
      </c>
      <c r="BI1328" s="214">
        <f>IF(N1328="nulová",J1328,0)</f>
        <v>0</v>
      </c>
      <c r="BJ1328" s="25" t="s">
        <v>79</v>
      </c>
      <c r="BK1328" s="214">
        <f>ROUND(I1328*H1328,2)</f>
        <v>0</v>
      </c>
      <c r="BL1328" s="25" t="s">
        <v>153</v>
      </c>
      <c r="BM1328" s="25" t="s">
        <v>1858</v>
      </c>
    </row>
    <row r="1329" spans="2:65" s="12" customFormat="1" ht="27">
      <c r="B1329" s="218"/>
      <c r="C1329" s="219"/>
      <c r="D1329" s="220" t="s">
        <v>160</v>
      </c>
      <c r="E1329" s="221" t="s">
        <v>21</v>
      </c>
      <c r="F1329" s="222" t="s">
        <v>1630</v>
      </c>
      <c r="G1329" s="219"/>
      <c r="H1329" s="223" t="s">
        <v>21</v>
      </c>
      <c r="I1329" s="224"/>
      <c r="J1329" s="219"/>
      <c r="K1329" s="219"/>
      <c r="L1329" s="225"/>
      <c r="M1329" s="226"/>
      <c r="N1329" s="227"/>
      <c r="O1329" s="227"/>
      <c r="P1329" s="227"/>
      <c r="Q1329" s="227"/>
      <c r="R1329" s="227"/>
      <c r="S1329" s="227"/>
      <c r="T1329" s="228"/>
      <c r="AT1329" s="229" t="s">
        <v>160</v>
      </c>
      <c r="AU1329" s="229" t="s">
        <v>81</v>
      </c>
      <c r="AV1329" s="12" t="s">
        <v>79</v>
      </c>
      <c r="AW1329" s="12" t="s">
        <v>35</v>
      </c>
      <c r="AX1329" s="12" t="s">
        <v>72</v>
      </c>
      <c r="AY1329" s="229" t="s">
        <v>146</v>
      </c>
    </row>
    <row r="1330" spans="2:65" s="12" customFormat="1" ht="27">
      <c r="B1330" s="218"/>
      <c r="C1330" s="219"/>
      <c r="D1330" s="220" t="s">
        <v>160</v>
      </c>
      <c r="E1330" s="221" t="s">
        <v>21</v>
      </c>
      <c r="F1330" s="222" t="s">
        <v>1631</v>
      </c>
      <c r="G1330" s="219"/>
      <c r="H1330" s="223" t="s">
        <v>21</v>
      </c>
      <c r="I1330" s="224"/>
      <c r="J1330" s="219"/>
      <c r="K1330" s="219"/>
      <c r="L1330" s="225"/>
      <c r="M1330" s="226"/>
      <c r="N1330" s="227"/>
      <c r="O1330" s="227"/>
      <c r="P1330" s="227"/>
      <c r="Q1330" s="227"/>
      <c r="R1330" s="227"/>
      <c r="S1330" s="227"/>
      <c r="T1330" s="228"/>
      <c r="AT1330" s="229" t="s">
        <v>160</v>
      </c>
      <c r="AU1330" s="229" t="s">
        <v>81</v>
      </c>
      <c r="AV1330" s="12" t="s">
        <v>79</v>
      </c>
      <c r="AW1330" s="12" t="s">
        <v>35</v>
      </c>
      <c r="AX1330" s="12" t="s">
        <v>72</v>
      </c>
      <c r="AY1330" s="229" t="s">
        <v>146</v>
      </c>
    </row>
    <row r="1331" spans="2:65" s="12" customFormat="1" ht="13.5">
      <c r="B1331" s="218"/>
      <c r="C1331" s="219"/>
      <c r="D1331" s="220" t="s">
        <v>160</v>
      </c>
      <c r="E1331" s="221" t="s">
        <v>21</v>
      </c>
      <c r="F1331" s="222" t="s">
        <v>1834</v>
      </c>
      <c r="G1331" s="219"/>
      <c r="H1331" s="223" t="s">
        <v>21</v>
      </c>
      <c r="I1331" s="224"/>
      <c r="J1331" s="219"/>
      <c r="K1331" s="219"/>
      <c r="L1331" s="225"/>
      <c r="M1331" s="226"/>
      <c r="N1331" s="227"/>
      <c r="O1331" s="227"/>
      <c r="P1331" s="227"/>
      <c r="Q1331" s="227"/>
      <c r="R1331" s="227"/>
      <c r="S1331" s="227"/>
      <c r="T1331" s="228"/>
      <c r="AT1331" s="229" t="s">
        <v>160</v>
      </c>
      <c r="AU1331" s="229" t="s">
        <v>81</v>
      </c>
      <c r="AV1331" s="12" t="s">
        <v>79</v>
      </c>
      <c r="AW1331" s="12" t="s">
        <v>35</v>
      </c>
      <c r="AX1331" s="12" t="s">
        <v>72</v>
      </c>
      <c r="AY1331" s="229" t="s">
        <v>146</v>
      </c>
    </row>
    <row r="1332" spans="2:65" s="13" customFormat="1" ht="13.5">
      <c r="B1332" s="230"/>
      <c r="C1332" s="231"/>
      <c r="D1332" s="220" t="s">
        <v>160</v>
      </c>
      <c r="E1332" s="232" t="s">
        <v>21</v>
      </c>
      <c r="F1332" s="233" t="s">
        <v>79</v>
      </c>
      <c r="G1332" s="231"/>
      <c r="H1332" s="234">
        <v>1</v>
      </c>
      <c r="I1332" s="235"/>
      <c r="J1332" s="231"/>
      <c r="K1332" s="231"/>
      <c r="L1332" s="236"/>
      <c r="M1332" s="237"/>
      <c r="N1332" s="238"/>
      <c r="O1332" s="238"/>
      <c r="P1332" s="238"/>
      <c r="Q1332" s="238"/>
      <c r="R1332" s="238"/>
      <c r="S1332" s="238"/>
      <c r="T1332" s="239"/>
      <c r="AT1332" s="240" t="s">
        <v>160</v>
      </c>
      <c r="AU1332" s="240" t="s">
        <v>81</v>
      </c>
      <c r="AV1332" s="13" t="s">
        <v>81</v>
      </c>
      <c r="AW1332" s="13" t="s">
        <v>35</v>
      </c>
      <c r="AX1332" s="13" t="s">
        <v>72</v>
      </c>
      <c r="AY1332" s="240" t="s">
        <v>146</v>
      </c>
    </row>
    <row r="1333" spans="2:65" s="14" customFormat="1" ht="13.5">
      <c r="B1333" s="241"/>
      <c r="C1333" s="242"/>
      <c r="D1333" s="215" t="s">
        <v>160</v>
      </c>
      <c r="E1333" s="243" t="s">
        <v>21</v>
      </c>
      <c r="F1333" s="244" t="s">
        <v>171</v>
      </c>
      <c r="G1333" s="242"/>
      <c r="H1333" s="245">
        <v>1</v>
      </c>
      <c r="I1333" s="246"/>
      <c r="J1333" s="242"/>
      <c r="K1333" s="242"/>
      <c r="L1333" s="247"/>
      <c r="M1333" s="248"/>
      <c r="N1333" s="249"/>
      <c r="O1333" s="249"/>
      <c r="P1333" s="249"/>
      <c r="Q1333" s="249"/>
      <c r="R1333" s="249"/>
      <c r="S1333" s="249"/>
      <c r="T1333" s="250"/>
      <c r="AT1333" s="251" t="s">
        <v>160</v>
      </c>
      <c r="AU1333" s="251" t="s">
        <v>81</v>
      </c>
      <c r="AV1333" s="14" t="s">
        <v>153</v>
      </c>
      <c r="AW1333" s="14" t="s">
        <v>35</v>
      </c>
      <c r="AX1333" s="14" t="s">
        <v>79</v>
      </c>
      <c r="AY1333" s="251" t="s">
        <v>146</v>
      </c>
    </row>
    <row r="1334" spans="2:65" s="1" customFormat="1" ht="22.5" customHeight="1">
      <c r="B1334" s="42"/>
      <c r="C1334" s="203" t="s">
        <v>1859</v>
      </c>
      <c r="D1334" s="203" t="s">
        <v>149</v>
      </c>
      <c r="E1334" s="204" t="s">
        <v>1860</v>
      </c>
      <c r="F1334" s="205" t="s">
        <v>1861</v>
      </c>
      <c r="G1334" s="206" t="s">
        <v>1655</v>
      </c>
      <c r="H1334" s="207">
        <v>2</v>
      </c>
      <c r="I1334" s="208"/>
      <c r="J1334" s="209">
        <f>ROUND(I1334*H1334,2)</f>
        <v>0</v>
      </c>
      <c r="K1334" s="205" t="s">
        <v>21</v>
      </c>
      <c r="L1334" s="62"/>
      <c r="M1334" s="210" t="s">
        <v>21</v>
      </c>
      <c r="N1334" s="211" t="s">
        <v>43</v>
      </c>
      <c r="O1334" s="43"/>
      <c r="P1334" s="212">
        <f>O1334*H1334</f>
        <v>0</v>
      </c>
      <c r="Q1334" s="212">
        <v>0</v>
      </c>
      <c r="R1334" s="212">
        <f>Q1334*H1334</f>
        <v>0</v>
      </c>
      <c r="S1334" s="212">
        <v>0</v>
      </c>
      <c r="T1334" s="213">
        <f>S1334*H1334</f>
        <v>0</v>
      </c>
      <c r="AR1334" s="25" t="s">
        <v>153</v>
      </c>
      <c r="AT1334" s="25" t="s">
        <v>149</v>
      </c>
      <c r="AU1334" s="25" t="s">
        <v>81</v>
      </c>
      <c r="AY1334" s="25" t="s">
        <v>146</v>
      </c>
      <c r="BE1334" s="214">
        <f>IF(N1334="základní",J1334,0)</f>
        <v>0</v>
      </c>
      <c r="BF1334" s="214">
        <f>IF(N1334="snížená",J1334,0)</f>
        <v>0</v>
      </c>
      <c r="BG1334" s="214">
        <f>IF(N1334="zákl. přenesená",J1334,0)</f>
        <v>0</v>
      </c>
      <c r="BH1334" s="214">
        <f>IF(N1334="sníž. přenesená",J1334,0)</f>
        <v>0</v>
      </c>
      <c r="BI1334" s="214">
        <f>IF(N1334="nulová",J1334,0)</f>
        <v>0</v>
      </c>
      <c r="BJ1334" s="25" t="s">
        <v>79</v>
      </c>
      <c r="BK1334" s="214">
        <f>ROUND(I1334*H1334,2)</f>
        <v>0</v>
      </c>
      <c r="BL1334" s="25" t="s">
        <v>153</v>
      </c>
      <c r="BM1334" s="25" t="s">
        <v>1862</v>
      </c>
    </row>
    <row r="1335" spans="2:65" s="12" customFormat="1" ht="27">
      <c r="B1335" s="218"/>
      <c r="C1335" s="219"/>
      <c r="D1335" s="220" t="s">
        <v>160</v>
      </c>
      <c r="E1335" s="221" t="s">
        <v>21</v>
      </c>
      <c r="F1335" s="222" t="s">
        <v>1630</v>
      </c>
      <c r="G1335" s="219"/>
      <c r="H1335" s="223" t="s">
        <v>21</v>
      </c>
      <c r="I1335" s="224"/>
      <c r="J1335" s="219"/>
      <c r="K1335" s="219"/>
      <c r="L1335" s="225"/>
      <c r="M1335" s="226"/>
      <c r="N1335" s="227"/>
      <c r="O1335" s="227"/>
      <c r="P1335" s="227"/>
      <c r="Q1335" s="227"/>
      <c r="R1335" s="227"/>
      <c r="S1335" s="227"/>
      <c r="T1335" s="228"/>
      <c r="AT1335" s="229" t="s">
        <v>160</v>
      </c>
      <c r="AU1335" s="229" t="s">
        <v>81</v>
      </c>
      <c r="AV1335" s="12" t="s">
        <v>79</v>
      </c>
      <c r="AW1335" s="12" t="s">
        <v>35</v>
      </c>
      <c r="AX1335" s="12" t="s">
        <v>72</v>
      </c>
      <c r="AY1335" s="229" t="s">
        <v>146</v>
      </c>
    </row>
    <row r="1336" spans="2:65" s="12" customFormat="1" ht="27">
      <c r="B1336" s="218"/>
      <c r="C1336" s="219"/>
      <c r="D1336" s="220" t="s">
        <v>160</v>
      </c>
      <c r="E1336" s="221" t="s">
        <v>21</v>
      </c>
      <c r="F1336" s="222" t="s">
        <v>1631</v>
      </c>
      <c r="G1336" s="219"/>
      <c r="H1336" s="223" t="s">
        <v>21</v>
      </c>
      <c r="I1336" s="224"/>
      <c r="J1336" s="219"/>
      <c r="K1336" s="219"/>
      <c r="L1336" s="225"/>
      <c r="M1336" s="226"/>
      <c r="N1336" s="227"/>
      <c r="O1336" s="227"/>
      <c r="P1336" s="227"/>
      <c r="Q1336" s="227"/>
      <c r="R1336" s="227"/>
      <c r="S1336" s="227"/>
      <c r="T1336" s="228"/>
      <c r="AT1336" s="229" t="s">
        <v>160</v>
      </c>
      <c r="AU1336" s="229" t="s">
        <v>81</v>
      </c>
      <c r="AV1336" s="12" t="s">
        <v>79</v>
      </c>
      <c r="AW1336" s="12" t="s">
        <v>35</v>
      </c>
      <c r="AX1336" s="12" t="s">
        <v>72</v>
      </c>
      <c r="AY1336" s="229" t="s">
        <v>146</v>
      </c>
    </row>
    <row r="1337" spans="2:65" s="12" customFormat="1" ht="13.5">
      <c r="B1337" s="218"/>
      <c r="C1337" s="219"/>
      <c r="D1337" s="220" t="s">
        <v>160</v>
      </c>
      <c r="E1337" s="221" t="s">
        <v>21</v>
      </c>
      <c r="F1337" s="222" t="s">
        <v>1834</v>
      </c>
      <c r="G1337" s="219"/>
      <c r="H1337" s="223" t="s">
        <v>21</v>
      </c>
      <c r="I1337" s="224"/>
      <c r="J1337" s="219"/>
      <c r="K1337" s="219"/>
      <c r="L1337" s="225"/>
      <c r="M1337" s="226"/>
      <c r="N1337" s="227"/>
      <c r="O1337" s="227"/>
      <c r="P1337" s="227"/>
      <c r="Q1337" s="227"/>
      <c r="R1337" s="227"/>
      <c r="S1337" s="227"/>
      <c r="T1337" s="228"/>
      <c r="AT1337" s="229" t="s">
        <v>160</v>
      </c>
      <c r="AU1337" s="229" t="s">
        <v>81</v>
      </c>
      <c r="AV1337" s="12" t="s">
        <v>79</v>
      </c>
      <c r="AW1337" s="12" t="s">
        <v>35</v>
      </c>
      <c r="AX1337" s="12" t="s">
        <v>72</v>
      </c>
      <c r="AY1337" s="229" t="s">
        <v>146</v>
      </c>
    </row>
    <row r="1338" spans="2:65" s="13" customFormat="1" ht="13.5">
      <c r="B1338" s="230"/>
      <c r="C1338" s="231"/>
      <c r="D1338" s="220" t="s">
        <v>160</v>
      </c>
      <c r="E1338" s="232" t="s">
        <v>21</v>
      </c>
      <c r="F1338" s="233" t="s">
        <v>81</v>
      </c>
      <c r="G1338" s="231"/>
      <c r="H1338" s="234">
        <v>2</v>
      </c>
      <c r="I1338" s="235"/>
      <c r="J1338" s="231"/>
      <c r="K1338" s="231"/>
      <c r="L1338" s="236"/>
      <c r="M1338" s="237"/>
      <c r="N1338" s="238"/>
      <c r="O1338" s="238"/>
      <c r="P1338" s="238"/>
      <c r="Q1338" s="238"/>
      <c r="R1338" s="238"/>
      <c r="S1338" s="238"/>
      <c r="T1338" s="239"/>
      <c r="AT1338" s="240" t="s">
        <v>160</v>
      </c>
      <c r="AU1338" s="240" t="s">
        <v>81</v>
      </c>
      <c r="AV1338" s="13" t="s">
        <v>81</v>
      </c>
      <c r="AW1338" s="13" t="s">
        <v>35</v>
      </c>
      <c r="AX1338" s="13" t="s">
        <v>72</v>
      </c>
      <c r="AY1338" s="240" t="s">
        <v>146</v>
      </c>
    </row>
    <row r="1339" spans="2:65" s="14" customFormat="1" ht="13.5">
      <c r="B1339" s="241"/>
      <c r="C1339" s="242"/>
      <c r="D1339" s="215" t="s">
        <v>160</v>
      </c>
      <c r="E1339" s="243" t="s">
        <v>21</v>
      </c>
      <c r="F1339" s="244" t="s">
        <v>171</v>
      </c>
      <c r="G1339" s="242"/>
      <c r="H1339" s="245">
        <v>2</v>
      </c>
      <c r="I1339" s="246"/>
      <c r="J1339" s="242"/>
      <c r="K1339" s="242"/>
      <c r="L1339" s="247"/>
      <c r="M1339" s="248"/>
      <c r="N1339" s="249"/>
      <c r="O1339" s="249"/>
      <c r="P1339" s="249"/>
      <c r="Q1339" s="249"/>
      <c r="R1339" s="249"/>
      <c r="S1339" s="249"/>
      <c r="T1339" s="250"/>
      <c r="AT1339" s="251" t="s">
        <v>160</v>
      </c>
      <c r="AU1339" s="251" t="s">
        <v>81</v>
      </c>
      <c r="AV1339" s="14" t="s">
        <v>153</v>
      </c>
      <c r="AW1339" s="14" t="s">
        <v>35</v>
      </c>
      <c r="AX1339" s="14" t="s">
        <v>79</v>
      </c>
      <c r="AY1339" s="251" t="s">
        <v>146</v>
      </c>
    </row>
    <row r="1340" spans="2:65" s="1" customFormat="1" ht="31.5" customHeight="1">
      <c r="B1340" s="42"/>
      <c r="C1340" s="203" t="s">
        <v>1863</v>
      </c>
      <c r="D1340" s="203" t="s">
        <v>149</v>
      </c>
      <c r="E1340" s="204" t="s">
        <v>1864</v>
      </c>
      <c r="F1340" s="205" t="s">
        <v>1865</v>
      </c>
      <c r="G1340" s="206" t="s">
        <v>1655</v>
      </c>
      <c r="H1340" s="207">
        <v>1</v>
      </c>
      <c r="I1340" s="208"/>
      <c r="J1340" s="209">
        <f>ROUND(I1340*H1340,2)</f>
        <v>0</v>
      </c>
      <c r="K1340" s="205" t="s">
        <v>21</v>
      </c>
      <c r="L1340" s="62"/>
      <c r="M1340" s="210" t="s">
        <v>21</v>
      </c>
      <c r="N1340" s="211" t="s">
        <v>43</v>
      </c>
      <c r="O1340" s="43"/>
      <c r="P1340" s="212">
        <f>O1340*H1340</f>
        <v>0</v>
      </c>
      <c r="Q1340" s="212">
        <v>0</v>
      </c>
      <c r="R1340" s="212">
        <f>Q1340*H1340</f>
        <v>0</v>
      </c>
      <c r="S1340" s="212">
        <v>0</v>
      </c>
      <c r="T1340" s="213">
        <f>S1340*H1340</f>
        <v>0</v>
      </c>
      <c r="AR1340" s="25" t="s">
        <v>153</v>
      </c>
      <c r="AT1340" s="25" t="s">
        <v>149</v>
      </c>
      <c r="AU1340" s="25" t="s">
        <v>81</v>
      </c>
      <c r="AY1340" s="25" t="s">
        <v>146</v>
      </c>
      <c r="BE1340" s="214">
        <f>IF(N1340="základní",J1340,0)</f>
        <v>0</v>
      </c>
      <c r="BF1340" s="214">
        <f>IF(N1340="snížená",J1340,0)</f>
        <v>0</v>
      </c>
      <c r="BG1340" s="214">
        <f>IF(N1340="zákl. přenesená",J1340,0)</f>
        <v>0</v>
      </c>
      <c r="BH1340" s="214">
        <f>IF(N1340="sníž. přenesená",J1340,0)</f>
        <v>0</v>
      </c>
      <c r="BI1340" s="214">
        <f>IF(N1340="nulová",J1340,0)</f>
        <v>0</v>
      </c>
      <c r="BJ1340" s="25" t="s">
        <v>79</v>
      </c>
      <c r="BK1340" s="214">
        <f>ROUND(I1340*H1340,2)</f>
        <v>0</v>
      </c>
      <c r="BL1340" s="25" t="s">
        <v>153</v>
      </c>
      <c r="BM1340" s="25" t="s">
        <v>1866</v>
      </c>
    </row>
    <row r="1341" spans="2:65" s="12" customFormat="1" ht="27">
      <c r="B1341" s="218"/>
      <c r="C1341" s="219"/>
      <c r="D1341" s="220" t="s">
        <v>160</v>
      </c>
      <c r="E1341" s="221" t="s">
        <v>21</v>
      </c>
      <c r="F1341" s="222" t="s">
        <v>1630</v>
      </c>
      <c r="G1341" s="219"/>
      <c r="H1341" s="223" t="s">
        <v>21</v>
      </c>
      <c r="I1341" s="224"/>
      <c r="J1341" s="219"/>
      <c r="K1341" s="219"/>
      <c r="L1341" s="225"/>
      <c r="M1341" s="226"/>
      <c r="N1341" s="227"/>
      <c r="O1341" s="227"/>
      <c r="P1341" s="227"/>
      <c r="Q1341" s="227"/>
      <c r="R1341" s="227"/>
      <c r="S1341" s="227"/>
      <c r="T1341" s="228"/>
      <c r="AT1341" s="229" t="s">
        <v>160</v>
      </c>
      <c r="AU1341" s="229" t="s">
        <v>81</v>
      </c>
      <c r="AV1341" s="12" t="s">
        <v>79</v>
      </c>
      <c r="AW1341" s="12" t="s">
        <v>35</v>
      </c>
      <c r="AX1341" s="12" t="s">
        <v>72</v>
      </c>
      <c r="AY1341" s="229" t="s">
        <v>146</v>
      </c>
    </row>
    <row r="1342" spans="2:65" s="12" customFormat="1" ht="27">
      <c r="B1342" s="218"/>
      <c r="C1342" s="219"/>
      <c r="D1342" s="220" t="s">
        <v>160</v>
      </c>
      <c r="E1342" s="221" t="s">
        <v>21</v>
      </c>
      <c r="F1342" s="222" t="s">
        <v>1631</v>
      </c>
      <c r="G1342" s="219"/>
      <c r="H1342" s="223" t="s">
        <v>21</v>
      </c>
      <c r="I1342" s="224"/>
      <c r="J1342" s="219"/>
      <c r="K1342" s="219"/>
      <c r="L1342" s="225"/>
      <c r="M1342" s="226"/>
      <c r="N1342" s="227"/>
      <c r="O1342" s="227"/>
      <c r="P1342" s="227"/>
      <c r="Q1342" s="227"/>
      <c r="R1342" s="227"/>
      <c r="S1342" s="227"/>
      <c r="T1342" s="228"/>
      <c r="AT1342" s="229" t="s">
        <v>160</v>
      </c>
      <c r="AU1342" s="229" t="s">
        <v>81</v>
      </c>
      <c r="AV1342" s="12" t="s">
        <v>79</v>
      </c>
      <c r="AW1342" s="12" t="s">
        <v>35</v>
      </c>
      <c r="AX1342" s="12" t="s">
        <v>72</v>
      </c>
      <c r="AY1342" s="229" t="s">
        <v>146</v>
      </c>
    </row>
    <row r="1343" spans="2:65" s="12" customFormat="1" ht="13.5">
      <c r="B1343" s="218"/>
      <c r="C1343" s="219"/>
      <c r="D1343" s="220" t="s">
        <v>160</v>
      </c>
      <c r="E1343" s="221" t="s">
        <v>21</v>
      </c>
      <c r="F1343" s="222" t="s">
        <v>1834</v>
      </c>
      <c r="G1343" s="219"/>
      <c r="H1343" s="223" t="s">
        <v>21</v>
      </c>
      <c r="I1343" s="224"/>
      <c r="J1343" s="219"/>
      <c r="K1343" s="219"/>
      <c r="L1343" s="225"/>
      <c r="M1343" s="226"/>
      <c r="N1343" s="227"/>
      <c r="O1343" s="227"/>
      <c r="P1343" s="227"/>
      <c r="Q1343" s="227"/>
      <c r="R1343" s="227"/>
      <c r="S1343" s="227"/>
      <c r="T1343" s="228"/>
      <c r="AT1343" s="229" t="s">
        <v>160</v>
      </c>
      <c r="AU1343" s="229" t="s">
        <v>81</v>
      </c>
      <c r="AV1343" s="12" t="s">
        <v>79</v>
      </c>
      <c r="AW1343" s="12" t="s">
        <v>35</v>
      </c>
      <c r="AX1343" s="12" t="s">
        <v>72</v>
      </c>
      <c r="AY1343" s="229" t="s">
        <v>146</v>
      </c>
    </row>
    <row r="1344" spans="2:65" s="13" customFormat="1" ht="13.5">
      <c r="B1344" s="230"/>
      <c r="C1344" s="231"/>
      <c r="D1344" s="220" t="s">
        <v>160</v>
      </c>
      <c r="E1344" s="232" t="s">
        <v>21</v>
      </c>
      <c r="F1344" s="233" t="s">
        <v>79</v>
      </c>
      <c r="G1344" s="231"/>
      <c r="H1344" s="234">
        <v>1</v>
      </c>
      <c r="I1344" s="235"/>
      <c r="J1344" s="231"/>
      <c r="K1344" s="231"/>
      <c r="L1344" s="236"/>
      <c r="M1344" s="237"/>
      <c r="N1344" s="238"/>
      <c r="O1344" s="238"/>
      <c r="P1344" s="238"/>
      <c r="Q1344" s="238"/>
      <c r="R1344" s="238"/>
      <c r="S1344" s="238"/>
      <c r="T1344" s="239"/>
      <c r="AT1344" s="240" t="s">
        <v>160</v>
      </c>
      <c r="AU1344" s="240" t="s">
        <v>81</v>
      </c>
      <c r="AV1344" s="13" t="s">
        <v>81</v>
      </c>
      <c r="AW1344" s="13" t="s">
        <v>35</v>
      </c>
      <c r="AX1344" s="13" t="s">
        <v>72</v>
      </c>
      <c r="AY1344" s="240" t="s">
        <v>146</v>
      </c>
    </row>
    <row r="1345" spans="2:65" s="14" customFormat="1" ht="13.5">
      <c r="B1345" s="241"/>
      <c r="C1345" s="242"/>
      <c r="D1345" s="215" t="s">
        <v>160</v>
      </c>
      <c r="E1345" s="243" t="s">
        <v>21</v>
      </c>
      <c r="F1345" s="244" t="s">
        <v>171</v>
      </c>
      <c r="G1345" s="242"/>
      <c r="H1345" s="245">
        <v>1</v>
      </c>
      <c r="I1345" s="246"/>
      <c r="J1345" s="242"/>
      <c r="K1345" s="242"/>
      <c r="L1345" s="247"/>
      <c r="M1345" s="248"/>
      <c r="N1345" s="249"/>
      <c r="O1345" s="249"/>
      <c r="P1345" s="249"/>
      <c r="Q1345" s="249"/>
      <c r="R1345" s="249"/>
      <c r="S1345" s="249"/>
      <c r="T1345" s="250"/>
      <c r="AT1345" s="251" t="s">
        <v>160</v>
      </c>
      <c r="AU1345" s="251" t="s">
        <v>81</v>
      </c>
      <c r="AV1345" s="14" t="s">
        <v>153</v>
      </c>
      <c r="AW1345" s="14" t="s">
        <v>35</v>
      </c>
      <c r="AX1345" s="14" t="s">
        <v>79</v>
      </c>
      <c r="AY1345" s="251" t="s">
        <v>146</v>
      </c>
    </row>
    <row r="1346" spans="2:65" s="1" customFormat="1" ht="31.5" customHeight="1">
      <c r="B1346" s="42"/>
      <c r="C1346" s="203" t="s">
        <v>1867</v>
      </c>
      <c r="D1346" s="203" t="s">
        <v>149</v>
      </c>
      <c r="E1346" s="204" t="s">
        <v>1868</v>
      </c>
      <c r="F1346" s="205" t="s">
        <v>1869</v>
      </c>
      <c r="G1346" s="206" t="s">
        <v>1655</v>
      </c>
      <c r="H1346" s="207">
        <v>1</v>
      </c>
      <c r="I1346" s="208"/>
      <c r="J1346" s="209">
        <f>ROUND(I1346*H1346,2)</f>
        <v>0</v>
      </c>
      <c r="K1346" s="205" t="s">
        <v>21</v>
      </c>
      <c r="L1346" s="62"/>
      <c r="M1346" s="210" t="s">
        <v>21</v>
      </c>
      <c r="N1346" s="211" t="s">
        <v>43</v>
      </c>
      <c r="O1346" s="43"/>
      <c r="P1346" s="212">
        <f>O1346*H1346</f>
        <v>0</v>
      </c>
      <c r="Q1346" s="212">
        <v>0</v>
      </c>
      <c r="R1346" s="212">
        <f>Q1346*H1346</f>
        <v>0</v>
      </c>
      <c r="S1346" s="212">
        <v>0</v>
      </c>
      <c r="T1346" s="213">
        <f>S1346*H1346</f>
        <v>0</v>
      </c>
      <c r="AR1346" s="25" t="s">
        <v>153</v>
      </c>
      <c r="AT1346" s="25" t="s">
        <v>149</v>
      </c>
      <c r="AU1346" s="25" t="s">
        <v>81</v>
      </c>
      <c r="AY1346" s="25" t="s">
        <v>146</v>
      </c>
      <c r="BE1346" s="214">
        <f>IF(N1346="základní",J1346,0)</f>
        <v>0</v>
      </c>
      <c r="BF1346" s="214">
        <f>IF(N1346="snížená",J1346,0)</f>
        <v>0</v>
      </c>
      <c r="BG1346" s="214">
        <f>IF(N1346="zákl. přenesená",J1346,0)</f>
        <v>0</v>
      </c>
      <c r="BH1346" s="214">
        <f>IF(N1346="sníž. přenesená",J1346,0)</f>
        <v>0</v>
      </c>
      <c r="BI1346" s="214">
        <f>IF(N1346="nulová",J1346,0)</f>
        <v>0</v>
      </c>
      <c r="BJ1346" s="25" t="s">
        <v>79</v>
      </c>
      <c r="BK1346" s="214">
        <f>ROUND(I1346*H1346,2)</f>
        <v>0</v>
      </c>
      <c r="BL1346" s="25" t="s">
        <v>153</v>
      </c>
      <c r="BM1346" s="25" t="s">
        <v>1870</v>
      </c>
    </row>
    <row r="1347" spans="2:65" s="12" customFormat="1" ht="27">
      <c r="B1347" s="218"/>
      <c r="C1347" s="219"/>
      <c r="D1347" s="220" t="s">
        <v>160</v>
      </c>
      <c r="E1347" s="221" t="s">
        <v>21</v>
      </c>
      <c r="F1347" s="222" t="s">
        <v>1630</v>
      </c>
      <c r="G1347" s="219"/>
      <c r="H1347" s="223" t="s">
        <v>21</v>
      </c>
      <c r="I1347" s="224"/>
      <c r="J1347" s="219"/>
      <c r="K1347" s="219"/>
      <c r="L1347" s="225"/>
      <c r="M1347" s="226"/>
      <c r="N1347" s="227"/>
      <c r="O1347" s="227"/>
      <c r="P1347" s="227"/>
      <c r="Q1347" s="227"/>
      <c r="R1347" s="227"/>
      <c r="S1347" s="227"/>
      <c r="T1347" s="228"/>
      <c r="AT1347" s="229" t="s">
        <v>160</v>
      </c>
      <c r="AU1347" s="229" t="s">
        <v>81</v>
      </c>
      <c r="AV1347" s="12" t="s">
        <v>79</v>
      </c>
      <c r="AW1347" s="12" t="s">
        <v>35</v>
      </c>
      <c r="AX1347" s="12" t="s">
        <v>72</v>
      </c>
      <c r="AY1347" s="229" t="s">
        <v>146</v>
      </c>
    </row>
    <row r="1348" spans="2:65" s="12" customFormat="1" ht="27">
      <c r="B1348" s="218"/>
      <c r="C1348" s="219"/>
      <c r="D1348" s="220" t="s">
        <v>160</v>
      </c>
      <c r="E1348" s="221" t="s">
        <v>21</v>
      </c>
      <c r="F1348" s="222" t="s">
        <v>1631</v>
      </c>
      <c r="G1348" s="219"/>
      <c r="H1348" s="223" t="s">
        <v>21</v>
      </c>
      <c r="I1348" s="224"/>
      <c r="J1348" s="219"/>
      <c r="K1348" s="219"/>
      <c r="L1348" s="225"/>
      <c r="M1348" s="226"/>
      <c r="N1348" s="227"/>
      <c r="O1348" s="227"/>
      <c r="P1348" s="227"/>
      <c r="Q1348" s="227"/>
      <c r="R1348" s="227"/>
      <c r="S1348" s="227"/>
      <c r="T1348" s="228"/>
      <c r="AT1348" s="229" t="s">
        <v>160</v>
      </c>
      <c r="AU1348" s="229" t="s">
        <v>81</v>
      </c>
      <c r="AV1348" s="12" t="s">
        <v>79</v>
      </c>
      <c r="AW1348" s="12" t="s">
        <v>35</v>
      </c>
      <c r="AX1348" s="12" t="s">
        <v>72</v>
      </c>
      <c r="AY1348" s="229" t="s">
        <v>146</v>
      </c>
    </row>
    <row r="1349" spans="2:65" s="12" customFormat="1" ht="13.5">
      <c r="B1349" s="218"/>
      <c r="C1349" s="219"/>
      <c r="D1349" s="220" t="s">
        <v>160</v>
      </c>
      <c r="E1349" s="221" t="s">
        <v>21</v>
      </c>
      <c r="F1349" s="222" t="s">
        <v>1834</v>
      </c>
      <c r="G1349" s="219"/>
      <c r="H1349" s="223" t="s">
        <v>21</v>
      </c>
      <c r="I1349" s="224"/>
      <c r="J1349" s="219"/>
      <c r="K1349" s="219"/>
      <c r="L1349" s="225"/>
      <c r="M1349" s="226"/>
      <c r="N1349" s="227"/>
      <c r="O1349" s="227"/>
      <c r="P1349" s="227"/>
      <c r="Q1349" s="227"/>
      <c r="R1349" s="227"/>
      <c r="S1349" s="227"/>
      <c r="T1349" s="228"/>
      <c r="AT1349" s="229" t="s">
        <v>160</v>
      </c>
      <c r="AU1349" s="229" t="s">
        <v>81</v>
      </c>
      <c r="AV1349" s="12" t="s">
        <v>79</v>
      </c>
      <c r="AW1349" s="12" t="s">
        <v>35</v>
      </c>
      <c r="AX1349" s="12" t="s">
        <v>72</v>
      </c>
      <c r="AY1349" s="229" t="s">
        <v>146</v>
      </c>
    </row>
    <row r="1350" spans="2:65" s="13" customFormat="1" ht="13.5">
      <c r="B1350" s="230"/>
      <c r="C1350" s="231"/>
      <c r="D1350" s="220" t="s">
        <v>160</v>
      </c>
      <c r="E1350" s="232" t="s">
        <v>21</v>
      </c>
      <c r="F1350" s="233" t="s">
        <v>79</v>
      </c>
      <c r="G1350" s="231"/>
      <c r="H1350" s="234">
        <v>1</v>
      </c>
      <c r="I1350" s="235"/>
      <c r="J1350" s="231"/>
      <c r="K1350" s="231"/>
      <c r="L1350" s="236"/>
      <c r="M1350" s="237"/>
      <c r="N1350" s="238"/>
      <c r="O1350" s="238"/>
      <c r="P1350" s="238"/>
      <c r="Q1350" s="238"/>
      <c r="R1350" s="238"/>
      <c r="S1350" s="238"/>
      <c r="T1350" s="239"/>
      <c r="AT1350" s="240" t="s">
        <v>160</v>
      </c>
      <c r="AU1350" s="240" t="s">
        <v>81</v>
      </c>
      <c r="AV1350" s="13" t="s">
        <v>81</v>
      </c>
      <c r="AW1350" s="13" t="s">
        <v>35</v>
      </c>
      <c r="AX1350" s="13" t="s">
        <v>72</v>
      </c>
      <c r="AY1350" s="240" t="s">
        <v>146</v>
      </c>
    </row>
    <row r="1351" spans="2:65" s="14" customFormat="1" ht="13.5">
      <c r="B1351" s="241"/>
      <c r="C1351" s="242"/>
      <c r="D1351" s="215" t="s">
        <v>160</v>
      </c>
      <c r="E1351" s="243" t="s">
        <v>21</v>
      </c>
      <c r="F1351" s="244" t="s">
        <v>171</v>
      </c>
      <c r="G1351" s="242"/>
      <c r="H1351" s="245">
        <v>1</v>
      </c>
      <c r="I1351" s="246"/>
      <c r="J1351" s="242"/>
      <c r="K1351" s="242"/>
      <c r="L1351" s="247"/>
      <c r="M1351" s="248"/>
      <c r="N1351" s="249"/>
      <c r="O1351" s="249"/>
      <c r="P1351" s="249"/>
      <c r="Q1351" s="249"/>
      <c r="R1351" s="249"/>
      <c r="S1351" s="249"/>
      <c r="T1351" s="250"/>
      <c r="AT1351" s="251" t="s">
        <v>160</v>
      </c>
      <c r="AU1351" s="251" t="s">
        <v>81</v>
      </c>
      <c r="AV1351" s="14" t="s">
        <v>153</v>
      </c>
      <c r="AW1351" s="14" t="s">
        <v>35</v>
      </c>
      <c r="AX1351" s="14" t="s">
        <v>79</v>
      </c>
      <c r="AY1351" s="251" t="s">
        <v>146</v>
      </c>
    </row>
    <row r="1352" spans="2:65" s="1" customFormat="1" ht="31.5" customHeight="1">
      <c r="B1352" s="42"/>
      <c r="C1352" s="203" t="s">
        <v>1871</v>
      </c>
      <c r="D1352" s="203" t="s">
        <v>149</v>
      </c>
      <c r="E1352" s="204" t="s">
        <v>1872</v>
      </c>
      <c r="F1352" s="205" t="s">
        <v>1873</v>
      </c>
      <c r="G1352" s="206" t="s">
        <v>1655</v>
      </c>
      <c r="H1352" s="207">
        <v>1</v>
      </c>
      <c r="I1352" s="208"/>
      <c r="J1352" s="209">
        <f>ROUND(I1352*H1352,2)</f>
        <v>0</v>
      </c>
      <c r="K1352" s="205" t="s">
        <v>21</v>
      </c>
      <c r="L1352" s="62"/>
      <c r="M1352" s="210" t="s">
        <v>21</v>
      </c>
      <c r="N1352" s="211" t="s">
        <v>43</v>
      </c>
      <c r="O1352" s="43"/>
      <c r="P1352" s="212">
        <f>O1352*H1352</f>
        <v>0</v>
      </c>
      <c r="Q1352" s="212">
        <v>0</v>
      </c>
      <c r="R1352" s="212">
        <f>Q1352*H1352</f>
        <v>0</v>
      </c>
      <c r="S1352" s="212">
        <v>0</v>
      </c>
      <c r="T1352" s="213">
        <f>S1352*H1352</f>
        <v>0</v>
      </c>
      <c r="AR1352" s="25" t="s">
        <v>153</v>
      </c>
      <c r="AT1352" s="25" t="s">
        <v>149</v>
      </c>
      <c r="AU1352" s="25" t="s">
        <v>81</v>
      </c>
      <c r="AY1352" s="25" t="s">
        <v>146</v>
      </c>
      <c r="BE1352" s="214">
        <f>IF(N1352="základní",J1352,0)</f>
        <v>0</v>
      </c>
      <c r="BF1352" s="214">
        <f>IF(N1352="snížená",J1352,0)</f>
        <v>0</v>
      </c>
      <c r="BG1352" s="214">
        <f>IF(N1352="zákl. přenesená",J1352,0)</f>
        <v>0</v>
      </c>
      <c r="BH1352" s="214">
        <f>IF(N1352="sníž. přenesená",J1352,0)</f>
        <v>0</v>
      </c>
      <c r="BI1352" s="214">
        <f>IF(N1352="nulová",J1352,0)</f>
        <v>0</v>
      </c>
      <c r="BJ1352" s="25" t="s">
        <v>79</v>
      </c>
      <c r="BK1352" s="214">
        <f>ROUND(I1352*H1352,2)</f>
        <v>0</v>
      </c>
      <c r="BL1352" s="25" t="s">
        <v>153</v>
      </c>
      <c r="BM1352" s="25" t="s">
        <v>1874</v>
      </c>
    </row>
    <row r="1353" spans="2:65" s="12" customFormat="1" ht="27">
      <c r="B1353" s="218"/>
      <c r="C1353" s="219"/>
      <c r="D1353" s="220" t="s">
        <v>160</v>
      </c>
      <c r="E1353" s="221" t="s">
        <v>21</v>
      </c>
      <c r="F1353" s="222" t="s">
        <v>1630</v>
      </c>
      <c r="G1353" s="219"/>
      <c r="H1353" s="223" t="s">
        <v>21</v>
      </c>
      <c r="I1353" s="224"/>
      <c r="J1353" s="219"/>
      <c r="K1353" s="219"/>
      <c r="L1353" s="225"/>
      <c r="M1353" s="226"/>
      <c r="N1353" s="227"/>
      <c r="O1353" s="227"/>
      <c r="P1353" s="227"/>
      <c r="Q1353" s="227"/>
      <c r="R1353" s="227"/>
      <c r="S1353" s="227"/>
      <c r="T1353" s="228"/>
      <c r="AT1353" s="229" t="s">
        <v>160</v>
      </c>
      <c r="AU1353" s="229" t="s">
        <v>81</v>
      </c>
      <c r="AV1353" s="12" t="s">
        <v>79</v>
      </c>
      <c r="AW1353" s="12" t="s">
        <v>35</v>
      </c>
      <c r="AX1353" s="12" t="s">
        <v>72</v>
      </c>
      <c r="AY1353" s="229" t="s">
        <v>146</v>
      </c>
    </row>
    <row r="1354" spans="2:65" s="12" customFormat="1" ht="27">
      <c r="B1354" s="218"/>
      <c r="C1354" s="219"/>
      <c r="D1354" s="220" t="s">
        <v>160</v>
      </c>
      <c r="E1354" s="221" t="s">
        <v>21</v>
      </c>
      <c r="F1354" s="222" t="s">
        <v>1631</v>
      </c>
      <c r="G1354" s="219"/>
      <c r="H1354" s="223" t="s">
        <v>21</v>
      </c>
      <c r="I1354" s="224"/>
      <c r="J1354" s="219"/>
      <c r="K1354" s="219"/>
      <c r="L1354" s="225"/>
      <c r="M1354" s="226"/>
      <c r="N1354" s="227"/>
      <c r="O1354" s="227"/>
      <c r="P1354" s="227"/>
      <c r="Q1354" s="227"/>
      <c r="R1354" s="227"/>
      <c r="S1354" s="227"/>
      <c r="T1354" s="228"/>
      <c r="AT1354" s="229" t="s">
        <v>160</v>
      </c>
      <c r="AU1354" s="229" t="s">
        <v>81</v>
      </c>
      <c r="AV1354" s="12" t="s">
        <v>79</v>
      </c>
      <c r="AW1354" s="12" t="s">
        <v>35</v>
      </c>
      <c r="AX1354" s="12" t="s">
        <v>72</v>
      </c>
      <c r="AY1354" s="229" t="s">
        <v>146</v>
      </c>
    </row>
    <row r="1355" spans="2:65" s="12" customFormat="1" ht="13.5">
      <c r="B1355" s="218"/>
      <c r="C1355" s="219"/>
      <c r="D1355" s="220" t="s">
        <v>160</v>
      </c>
      <c r="E1355" s="221" t="s">
        <v>21</v>
      </c>
      <c r="F1355" s="222" t="s">
        <v>1834</v>
      </c>
      <c r="G1355" s="219"/>
      <c r="H1355" s="223" t="s">
        <v>21</v>
      </c>
      <c r="I1355" s="224"/>
      <c r="J1355" s="219"/>
      <c r="K1355" s="219"/>
      <c r="L1355" s="225"/>
      <c r="M1355" s="226"/>
      <c r="N1355" s="227"/>
      <c r="O1355" s="227"/>
      <c r="P1355" s="227"/>
      <c r="Q1355" s="227"/>
      <c r="R1355" s="227"/>
      <c r="S1355" s="227"/>
      <c r="T1355" s="228"/>
      <c r="AT1355" s="229" t="s">
        <v>160</v>
      </c>
      <c r="AU1355" s="229" t="s">
        <v>81</v>
      </c>
      <c r="AV1355" s="12" t="s">
        <v>79</v>
      </c>
      <c r="AW1355" s="12" t="s">
        <v>35</v>
      </c>
      <c r="AX1355" s="12" t="s">
        <v>72</v>
      </c>
      <c r="AY1355" s="229" t="s">
        <v>146</v>
      </c>
    </row>
    <row r="1356" spans="2:65" s="13" customFormat="1" ht="13.5">
      <c r="B1356" s="230"/>
      <c r="C1356" s="231"/>
      <c r="D1356" s="220" t="s">
        <v>160</v>
      </c>
      <c r="E1356" s="232" t="s">
        <v>21</v>
      </c>
      <c r="F1356" s="233" t="s">
        <v>79</v>
      </c>
      <c r="G1356" s="231"/>
      <c r="H1356" s="234">
        <v>1</v>
      </c>
      <c r="I1356" s="235"/>
      <c r="J1356" s="231"/>
      <c r="K1356" s="231"/>
      <c r="L1356" s="236"/>
      <c r="M1356" s="237"/>
      <c r="N1356" s="238"/>
      <c r="O1356" s="238"/>
      <c r="P1356" s="238"/>
      <c r="Q1356" s="238"/>
      <c r="R1356" s="238"/>
      <c r="S1356" s="238"/>
      <c r="T1356" s="239"/>
      <c r="AT1356" s="240" t="s">
        <v>160</v>
      </c>
      <c r="AU1356" s="240" t="s">
        <v>81</v>
      </c>
      <c r="AV1356" s="13" t="s">
        <v>81</v>
      </c>
      <c r="AW1356" s="13" t="s">
        <v>35</v>
      </c>
      <c r="AX1356" s="13" t="s">
        <v>72</v>
      </c>
      <c r="AY1356" s="240" t="s">
        <v>146</v>
      </c>
    </row>
    <row r="1357" spans="2:65" s="14" customFormat="1" ht="13.5">
      <c r="B1357" s="241"/>
      <c r="C1357" s="242"/>
      <c r="D1357" s="215" t="s">
        <v>160</v>
      </c>
      <c r="E1357" s="243" t="s">
        <v>21</v>
      </c>
      <c r="F1357" s="244" t="s">
        <v>171</v>
      </c>
      <c r="G1357" s="242"/>
      <c r="H1357" s="245">
        <v>1</v>
      </c>
      <c r="I1357" s="246"/>
      <c r="J1357" s="242"/>
      <c r="K1357" s="242"/>
      <c r="L1357" s="247"/>
      <c r="M1357" s="248"/>
      <c r="N1357" s="249"/>
      <c r="O1357" s="249"/>
      <c r="P1357" s="249"/>
      <c r="Q1357" s="249"/>
      <c r="R1357" s="249"/>
      <c r="S1357" s="249"/>
      <c r="T1357" s="250"/>
      <c r="AT1357" s="251" t="s">
        <v>160</v>
      </c>
      <c r="AU1357" s="251" t="s">
        <v>81</v>
      </c>
      <c r="AV1357" s="14" t="s">
        <v>153</v>
      </c>
      <c r="AW1357" s="14" t="s">
        <v>35</v>
      </c>
      <c r="AX1357" s="14" t="s">
        <v>79</v>
      </c>
      <c r="AY1357" s="251" t="s">
        <v>146</v>
      </c>
    </row>
    <row r="1358" spans="2:65" s="1" customFormat="1" ht="31.5" customHeight="1">
      <c r="B1358" s="42"/>
      <c r="C1358" s="203" t="s">
        <v>1875</v>
      </c>
      <c r="D1358" s="203" t="s">
        <v>149</v>
      </c>
      <c r="E1358" s="204" t="s">
        <v>1876</v>
      </c>
      <c r="F1358" s="205" t="s">
        <v>1877</v>
      </c>
      <c r="G1358" s="206" t="s">
        <v>1655</v>
      </c>
      <c r="H1358" s="207">
        <v>1</v>
      </c>
      <c r="I1358" s="208"/>
      <c r="J1358" s="209">
        <f>ROUND(I1358*H1358,2)</f>
        <v>0</v>
      </c>
      <c r="K1358" s="205" t="s">
        <v>21</v>
      </c>
      <c r="L1358" s="62"/>
      <c r="M1358" s="210" t="s">
        <v>21</v>
      </c>
      <c r="N1358" s="211" t="s">
        <v>43</v>
      </c>
      <c r="O1358" s="43"/>
      <c r="P1358" s="212">
        <f>O1358*H1358</f>
        <v>0</v>
      </c>
      <c r="Q1358" s="212">
        <v>0</v>
      </c>
      <c r="R1358" s="212">
        <f>Q1358*H1358</f>
        <v>0</v>
      </c>
      <c r="S1358" s="212">
        <v>0</v>
      </c>
      <c r="T1358" s="213">
        <f>S1358*H1358</f>
        <v>0</v>
      </c>
      <c r="AR1358" s="25" t="s">
        <v>153</v>
      </c>
      <c r="AT1358" s="25" t="s">
        <v>149</v>
      </c>
      <c r="AU1358" s="25" t="s">
        <v>81</v>
      </c>
      <c r="AY1358" s="25" t="s">
        <v>146</v>
      </c>
      <c r="BE1358" s="214">
        <f>IF(N1358="základní",J1358,0)</f>
        <v>0</v>
      </c>
      <c r="BF1358" s="214">
        <f>IF(N1358="snížená",J1358,0)</f>
        <v>0</v>
      </c>
      <c r="BG1358" s="214">
        <f>IF(N1358="zákl. přenesená",J1358,0)</f>
        <v>0</v>
      </c>
      <c r="BH1358" s="214">
        <f>IF(N1358="sníž. přenesená",J1358,0)</f>
        <v>0</v>
      </c>
      <c r="BI1358" s="214">
        <f>IF(N1358="nulová",J1358,0)</f>
        <v>0</v>
      </c>
      <c r="BJ1358" s="25" t="s">
        <v>79</v>
      </c>
      <c r="BK1358" s="214">
        <f>ROUND(I1358*H1358,2)</f>
        <v>0</v>
      </c>
      <c r="BL1358" s="25" t="s">
        <v>153</v>
      </c>
      <c r="BM1358" s="25" t="s">
        <v>1878</v>
      </c>
    </row>
    <row r="1359" spans="2:65" s="12" customFormat="1" ht="27">
      <c r="B1359" s="218"/>
      <c r="C1359" s="219"/>
      <c r="D1359" s="220" t="s">
        <v>160</v>
      </c>
      <c r="E1359" s="221" t="s">
        <v>21</v>
      </c>
      <c r="F1359" s="222" t="s">
        <v>1630</v>
      </c>
      <c r="G1359" s="219"/>
      <c r="H1359" s="223" t="s">
        <v>21</v>
      </c>
      <c r="I1359" s="224"/>
      <c r="J1359" s="219"/>
      <c r="K1359" s="219"/>
      <c r="L1359" s="225"/>
      <c r="M1359" s="226"/>
      <c r="N1359" s="227"/>
      <c r="O1359" s="227"/>
      <c r="P1359" s="227"/>
      <c r="Q1359" s="227"/>
      <c r="R1359" s="227"/>
      <c r="S1359" s="227"/>
      <c r="T1359" s="228"/>
      <c r="AT1359" s="229" t="s">
        <v>160</v>
      </c>
      <c r="AU1359" s="229" t="s">
        <v>81</v>
      </c>
      <c r="AV1359" s="12" t="s">
        <v>79</v>
      </c>
      <c r="AW1359" s="12" t="s">
        <v>35</v>
      </c>
      <c r="AX1359" s="12" t="s">
        <v>72</v>
      </c>
      <c r="AY1359" s="229" t="s">
        <v>146</v>
      </c>
    </row>
    <row r="1360" spans="2:65" s="12" customFormat="1" ht="27">
      <c r="B1360" s="218"/>
      <c r="C1360" s="219"/>
      <c r="D1360" s="220" t="s">
        <v>160</v>
      </c>
      <c r="E1360" s="221" t="s">
        <v>21</v>
      </c>
      <c r="F1360" s="222" t="s">
        <v>1631</v>
      </c>
      <c r="G1360" s="219"/>
      <c r="H1360" s="223" t="s">
        <v>21</v>
      </c>
      <c r="I1360" s="224"/>
      <c r="J1360" s="219"/>
      <c r="K1360" s="219"/>
      <c r="L1360" s="225"/>
      <c r="M1360" s="226"/>
      <c r="N1360" s="227"/>
      <c r="O1360" s="227"/>
      <c r="P1360" s="227"/>
      <c r="Q1360" s="227"/>
      <c r="R1360" s="227"/>
      <c r="S1360" s="227"/>
      <c r="T1360" s="228"/>
      <c r="AT1360" s="229" t="s">
        <v>160</v>
      </c>
      <c r="AU1360" s="229" t="s">
        <v>81</v>
      </c>
      <c r="AV1360" s="12" t="s">
        <v>79</v>
      </c>
      <c r="AW1360" s="12" t="s">
        <v>35</v>
      </c>
      <c r="AX1360" s="12" t="s">
        <v>72</v>
      </c>
      <c r="AY1360" s="229" t="s">
        <v>146</v>
      </c>
    </row>
    <row r="1361" spans="2:65" s="12" customFormat="1" ht="13.5">
      <c r="B1361" s="218"/>
      <c r="C1361" s="219"/>
      <c r="D1361" s="220" t="s">
        <v>160</v>
      </c>
      <c r="E1361" s="221" t="s">
        <v>21</v>
      </c>
      <c r="F1361" s="222" t="s">
        <v>1834</v>
      </c>
      <c r="G1361" s="219"/>
      <c r="H1361" s="223" t="s">
        <v>21</v>
      </c>
      <c r="I1361" s="224"/>
      <c r="J1361" s="219"/>
      <c r="K1361" s="219"/>
      <c r="L1361" s="225"/>
      <c r="M1361" s="226"/>
      <c r="N1361" s="227"/>
      <c r="O1361" s="227"/>
      <c r="P1361" s="227"/>
      <c r="Q1361" s="227"/>
      <c r="R1361" s="227"/>
      <c r="S1361" s="227"/>
      <c r="T1361" s="228"/>
      <c r="AT1361" s="229" t="s">
        <v>160</v>
      </c>
      <c r="AU1361" s="229" t="s">
        <v>81</v>
      </c>
      <c r="AV1361" s="12" t="s">
        <v>79</v>
      </c>
      <c r="AW1361" s="12" t="s">
        <v>35</v>
      </c>
      <c r="AX1361" s="12" t="s">
        <v>72</v>
      </c>
      <c r="AY1361" s="229" t="s">
        <v>146</v>
      </c>
    </row>
    <row r="1362" spans="2:65" s="13" customFormat="1" ht="13.5">
      <c r="B1362" s="230"/>
      <c r="C1362" s="231"/>
      <c r="D1362" s="220" t="s">
        <v>160</v>
      </c>
      <c r="E1362" s="232" t="s">
        <v>21</v>
      </c>
      <c r="F1362" s="233" t="s">
        <v>79</v>
      </c>
      <c r="G1362" s="231"/>
      <c r="H1362" s="234">
        <v>1</v>
      </c>
      <c r="I1362" s="235"/>
      <c r="J1362" s="231"/>
      <c r="K1362" s="231"/>
      <c r="L1362" s="236"/>
      <c r="M1362" s="237"/>
      <c r="N1362" s="238"/>
      <c r="O1362" s="238"/>
      <c r="P1362" s="238"/>
      <c r="Q1362" s="238"/>
      <c r="R1362" s="238"/>
      <c r="S1362" s="238"/>
      <c r="T1362" s="239"/>
      <c r="AT1362" s="240" t="s">
        <v>160</v>
      </c>
      <c r="AU1362" s="240" t="s">
        <v>81</v>
      </c>
      <c r="AV1362" s="13" t="s">
        <v>81</v>
      </c>
      <c r="AW1362" s="13" t="s">
        <v>35</v>
      </c>
      <c r="AX1362" s="13" t="s">
        <v>72</v>
      </c>
      <c r="AY1362" s="240" t="s">
        <v>146</v>
      </c>
    </row>
    <row r="1363" spans="2:65" s="14" customFormat="1" ht="13.5">
      <c r="B1363" s="241"/>
      <c r="C1363" s="242"/>
      <c r="D1363" s="215" t="s">
        <v>160</v>
      </c>
      <c r="E1363" s="243" t="s">
        <v>21</v>
      </c>
      <c r="F1363" s="244" t="s">
        <v>171</v>
      </c>
      <c r="G1363" s="242"/>
      <c r="H1363" s="245">
        <v>1</v>
      </c>
      <c r="I1363" s="246"/>
      <c r="J1363" s="242"/>
      <c r="K1363" s="242"/>
      <c r="L1363" s="247"/>
      <c r="M1363" s="248"/>
      <c r="N1363" s="249"/>
      <c r="O1363" s="249"/>
      <c r="P1363" s="249"/>
      <c r="Q1363" s="249"/>
      <c r="R1363" s="249"/>
      <c r="S1363" s="249"/>
      <c r="T1363" s="250"/>
      <c r="AT1363" s="251" t="s">
        <v>160</v>
      </c>
      <c r="AU1363" s="251" t="s">
        <v>81</v>
      </c>
      <c r="AV1363" s="14" t="s">
        <v>153</v>
      </c>
      <c r="AW1363" s="14" t="s">
        <v>35</v>
      </c>
      <c r="AX1363" s="14" t="s">
        <v>79</v>
      </c>
      <c r="AY1363" s="251" t="s">
        <v>146</v>
      </c>
    </row>
    <row r="1364" spans="2:65" s="1" customFormat="1" ht="31.5" customHeight="1">
      <c r="B1364" s="42"/>
      <c r="C1364" s="203" t="s">
        <v>1879</v>
      </c>
      <c r="D1364" s="203" t="s">
        <v>149</v>
      </c>
      <c r="E1364" s="204" t="s">
        <v>1880</v>
      </c>
      <c r="F1364" s="205" t="s">
        <v>1881</v>
      </c>
      <c r="G1364" s="206" t="s">
        <v>1655</v>
      </c>
      <c r="H1364" s="207">
        <v>1</v>
      </c>
      <c r="I1364" s="208"/>
      <c r="J1364" s="209">
        <f>ROUND(I1364*H1364,2)</f>
        <v>0</v>
      </c>
      <c r="K1364" s="205" t="s">
        <v>21</v>
      </c>
      <c r="L1364" s="62"/>
      <c r="M1364" s="210" t="s">
        <v>21</v>
      </c>
      <c r="N1364" s="211" t="s">
        <v>43</v>
      </c>
      <c r="O1364" s="43"/>
      <c r="P1364" s="212">
        <f>O1364*H1364</f>
        <v>0</v>
      </c>
      <c r="Q1364" s="212">
        <v>0</v>
      </c>
      <c r="R1364" s="212">
        <f>Q1364*H1364</f>
        <v>0</v>
      </c>
      <c r="S1364" s="212">
        <v>0</v>
      </c>
      <c r="T1364" s="213">
        <f>S1364*H1364</f>
        <v>0</v>
      </c>
      <c r="AR1364" s="25" t="s">
        <v>153</v>
      </c>
      <c r="AT1364" s="25" t="s">
        <v>149</v>
      </c>
      <c r="AU1364" s="25" t="s">
        <v>81</v>
      </c>
      <c r="AY1364" s="25" t="s">
        <v>146</v>
      </c>
      <c r="BE1364" s="214">
        <f>IF(N1364="základní",J1364,0)</f>
        <v>0</v>
      </c>
      <c r="BF1364" s="214">
        <f>IF(N1364="snížená",J1364,0)</f>
        <v>0</v>
      </c>
      <c r="BG1364" s="214">
        <f>IF(N1364="zákl. přenesená",J1364,0)</f>
        <v>0</v>
      </c>
      <c r="BH1364" s="214">
        <f>IF(N1364="sníž. přenesená",J1364,0)</f>
        <v>0</v>
      </c>
      <c r="BI1364" s="214">
        <f>IF(N1364="nulová",J1364,0)</f>
        <v>0</v>
      </c>
      <c r="BJ1364" s="25" t="s">
        <v>79</v>
      </c>
      <c r="BK1364" s="214">
        <f>ROUND(I1364*H1364,2)</f>
        <v>0</v>
      </c>
      <c r="BL1364" s="25" t="s">
        <v>153</v>
      </c>
      <c r="BM1364" s="25" t="s">
        <v>1882</v>
      </c>
    </row>
    <row r="1365" spans="2:65" s="12" customFormat="1" ht="27">
      <c r="B1365" s="218"/>
      <c r="C1365" s="219"/>
      <c r="D1365" s="220" t="s">
        <v>160</v>
      </c>
      <c r="E1365" s="221" t="s">
        <v>21</v>
      </c>
      <c r="F1365" s="222" t="s">
        <v>1630</v>
      </c>
      <c r="G1365" s="219"/>
      <c r="H1365" s="223" t="s">
        <v>21</v>
      </c>
      <c r="I1365" s="224"/>
      <c r="J1365" s="219"/>
      <c r="K1365" s="219"/>
      <c r="L1365" s="225"/>
      <c r="M1365" s="226"/>
      <c r="N1365" s="227"/>
      <c r="O1365" s="227"/>
      <c r="P1365" s="227"/>
      <c r="Q1365" s="227"/>
      <c r="R1365" s="227"/>
      <c r="S1365" s="227"/>
      <c r="T1365" s="228"/>
      <c r="AT1365" s="229" t="s">
        <v>160</v>
      </c>
      <c r="AU1365" s="229" t="s">
        <v>81</v>
      </c>
      <c r="AV1365" s="12" t="s">
        <v>79</v>
      </c>
      <c r="AW1365" s="12" t="s">
        <v>35</v>
      </c>
      <c r="AX1365" s="12" t="s">
        <v>72</v>
      </c>
      <c r="AY1365" s="229" t="s">
        <v>146</v>
      </c>
    </row>
    <row r="1366" spans="2:65" s="12" customFormat="1" ht="27">
      <c r="B1366" s="218"/>
      <c r="C1366" s="219"/>
      <c r="D1366" s="220" t="s">
        <v>160</v>
      </c>
      <c r="E1366" s="221" t="s">
        <v>21</v>
      </c>
      <c r="F1366" s="222" t="s">
        <v>1631</v>
      </c>
      <c r="G1366" s="219"/>
      <c r="H1366" s="223" t="s">
        <v>21</v>
      </c>
      <c r="I1366" s="224"/>
      <c r="J1366" s="219"/>
      <c r="K1366" s="219"/>
      <c r="L1366" s="225"/>
      <c r="M1366" s="226"/>
      <c r="N1366" s="227"/>
      <c r="O1366" s="227"/>
      <c r="P1366" s="227"/>
      <c r="Q1366" s="227"/>
      <c r="R1366" s="227"/>
      <c r="S1366" s="227"/>
      <c r="T1366" s="228"/>
      <c r="AT1366" s="229" t="s">
        <v>160</v>
      </c>
      <c r="AU1366" s="229" t="s">
        <v>81</v>
      </c>
      <c r="AV1366" s="12" t="s">
        <v>79</v>
      </c>
      <c r="AW1366" s="12" t="s">
        <v>35</v>
      </c>
      <c r="AX1366" s="12" t="s">
        <v>72</v>
      </c>
      <c r="AY1366" s="229" t="s">
        <v>146</v>
      </c>
    </row>
    <row r="1367" spans="2:65" s="12" customFormat="1" ht="13.5">
      <c r="B1367" s="218"/>
      <c r="C1367" s="219"/>
      <c r="D1367" s="220" t="s">
        <v>160</v>
      </c>
      <c r="E1367" s="221" t="s">
        <v>21</v>
      </c>
      <c r="F1367" s="222" t="s">
        <v>1834</v>
      </c>
      <c r="G1367" s="219"/>
      <c r="H1367" s="223" t="s">
        <v>21</v>
      </c>
      <c r="I1367" s="224"/>
      <c r="J1367" s="219"/>
      <c r="K1367" s="219"/>
      <c r="L1367" s="225"/>
      <c r="M1367" s="226"/>
      <c r="N1367" s="227"/>
      <c r="O1367" s="227"/>
      <c r="P1367" s="227"/>
      <c r="Q1367" s="227"/>
      <c r="R1367" s="227"/>
      <c r="S1367" s="227"/>
      <c r="T1367" s="228"/>
      <c r="AT1367" s="229" t="s">
        <v>160</v>
      </c>
      <c r="AU1367" s="229" t="s">
        <v>81</v>
      </c>
      <c r="AV1367" s="12" t="s">
        <v>79</v>
      </c>
      <c r="AW1367" s="12" t="s">
        <v>35</v>
      </c>
      <c r="AX1367" s="12" t="s">
        <v>72</v>
      </c>
      <c r="AY1367" s="229" t="s">
        <v>146</v>
      </c>
    </row>
    <row r="1368" spans="2:65" s="13" customFormat="1" ht="13.5">
      <c r="B1368" s="230"/>
      <c r="C1368" s="231"/>
      <c r="D1368" s="220" t="s">
        <v>160</v>
      </c>
      <c r="E1368" s="232" t="s">
        <v>21</v>
      </c>
      <c r="F1368" s="233" t="s">
        <v>79</v>
      </c>
      <c r="G1368" s="231"/>
      <c r="H1368" s="234">
        <v>1</v>
      </c>
      <c r="I1368" s="235"/>
      <c r="J1368" s="231"/>
      <c r="K1368" s="231"/>
      <c r="L1368" s="236"/>
      <c r="M1368" s="237"/>
      <c r="N1368" s="238"/>
      <c r="O1368" s="238"/>
      <c r="P1368" s="238"/>
      <c r="Q1368" s="238"/>
      <c r="R1368" s="238"/>
      <c r="S1368" s="238"/>
      <c r="T1368" s="239"/>
      <c r="AT1368" s="240" t="s">
        <v>160</v>
      </c>
      <c r="AU1368" s="240" t="s">
        <v>81</v>
      </c>
      <c r="AV1368" s="13" t="s">
        <v>81</v>
      </c>
      <c r="AW1368" s="13" t="s">
        <v>35</v>
      </c>
      <c r="AX1368" s="13" t="s">
        <v>72</v>
      </c>
      <c r="AY1368" s="240" t="s">
        <v>146</v>
      </c>
    </row>
    <row r="1369" spans="2:65" s="14" customFormat="1" ht="13.5">
      <c r="B1369" s="241"/>
      <c r="C1369" s="242"/>
      <c r="D1369" s="215" t="s">
        <v>160</v>
      </c>
      <c r="E1369" s="243" t="s">
        <v>21</v>
      </c>
      <c r="F1369" s="244" t="s">
        <v>171</v>
      </c>
      <c r="G1369" s="242"/>
      <c r="H1369" s="245">
        <v>1</v>
      </c>
      <c r="I1369" s="246"/>
      <c r="J1369" s="242"/>
      <c r="K1369" s="242"/>
      <c r="L1369" s="247"/>
      <c r="M1369" s="248"/>
      <c r="N1369" s="249"/>
      <c r="O1369" s="249"/>
      <c r="P1369" s="249"/>
      <c r="Q1369" s="249"/>
      <c r="R1369" s="249"/>
      <c r="S1369" s="249"/>
      <c r="T1369" s="250"/>
      <c r="AT1369" s="251" t="s">
        <v>160</v>
      </c>
      <c r="AU1369" s="251" t="s">
        <v>81</v>
      </c>
      <c r="AV1369" s="14" t="s">
        <v>153</v>
      </c>
      <c r="AW1369" s="14" t="s">
        <v>35</v>
      </c>
      <c r="AX1369" s="14" t="s">
        <v>79</v>
      </c>
      <c r="AY1369" s="251" t="s">
        <v>146</v>
      </c>
    </row>
    <row r="1370" spans="2:65" s="1" customFormat="1" ht="31.5" customHeight="1">
      <c r="B1370" s="42"/>
      <c r="C1370" s="203" t="s">
        <v>1883</v>
      </c>
      <c r="D1370" s="203" t="s">
        <v>149</v>
      </c>
      <c r="E1370" s="204" t="s">
        <v>1884</v>
      </c>
      <c r="F1370" s="205" t="s">
        <v>1881</v>
      </c>
      <c r="G1370" s="206" t="s">
        <v>1655</v>
      </c>
      <c r="H1370" s="207">
        <v>1</v>
      </c>
      <c r="I1370" s="208"/>
      <c r="J1370" s="209">
        <f>ROUND(I1370*H1370,2)</f>
        <v>0</v>
      </c>
      <c r="K1370" s="205" t="s">
        <v>21</v>
      </c>
      <c r="L1370" s="62"/>
      <c r="M1370" s="210" t="s">
        <v>21</v>
      </c>
      <c r="N1370" s="211" t="s">
        <v>43</v>
      </c>
      <c r="O1370" s="43"/>
      <c r="P1370" s="212">
        <f>O1370*H1370</f>
        <v>0</v>
      </c>
      <c r="Q1370" s="212">
        <v>0</v>
      </c>
      <c r="R1370" s="212">
        <f>Q1370*H1370</f>
        <v>0</v>
      </c>
      <c r="S1370" s="212">
        <v>0</v>
      </c>
      <c r="T1370" s="213">
        <f>S1370*H1370</f>
        <v>0</v>
      </c>
      <c r="AR1370" s="25" t="s">
        <v>153</v>
      </c>
      <c r="AT1370" s="25" t="s">
        <v>149</v>
      </c>
      <c r="AU1370" s="25" t="s">
        <v>81</v>
      </c>
      <c r="AY1370" s="25" t="s">
        <v>146</v>
      </c>
      <c r="BE1370" s="214">
        <f>IF(N1370="základní",J1370,0)</f>
        <v>0</v>
      </c>
      <c r="BF1370" s="214">
        <f>IF(N1370="snížená",J1370,0)</f>
        <v>0</v>
      </c>
      <c r="BG1370" s="214">
        <f>IF(N1370="zákl. přenesená",J1370,0)</f>
        <v>0</v>
      </c>
      <c r="BH1370" s="214">
        <f>IF(N1370="sníž. přenesená",J1370,0)</f>
        <v>0</v>
      </c>
      <c r="BI1370" s="214">
        <f>IF(N1370="nulová",J1370,0)</f>
        <v>0</v>
      </c>
      <c r="BJ1370" s="25" t="s">
        <v>79</v>
      </c>
      <c r="BK1370" s="214">
        <f>ROUND(I1370*H1370,2)</f>
        <v>0</v>
      </c>
      <c r="BL1370" s="25" t="s">
        <v>153</v>
      </c>
      <c r="BM1370" s="25" t="s">
        <v>1885</v>
      </c>
    </row>
    <row r="1371" spans="2:65" s="12" customFormat="1" ht="27">
      <c r="B1371" s="218"/>
      <c r="C1371" s="219"/>
      <c r="D1371" s="220" t="s">
        <v>160</v>
      </c>
      <c r="E1371" s="221" t="s">
        <v>21</v>
      </c>
      <c r="F1371" s="222" t="s">
        <v>1630</v>
      </c>
      <c r="G1371" s="219"/>
      <c r="H1371" s="223" t="s">
        <v>21</v>
      </c>
      <c r="I1371" s="224"/>
      <c r="J1371" s="219"/>
      <c r="K1371" s="219"/>
      <c r="L1371" s="225"/>
      <c r="M1371" s="226"/>
      <c r="N1371" s="227"/>
      <c r="O1371" s="227"/>
      <c r="P1371" s="227"/>
      <c r="Q1371" s="227"/>
      <c r="R1371" s="227"/>
      <c r="S1371" s="227"/>
      <c r="T1371" s="228"/>
      <c r="AT1371" s="229" t="s">
        <v>160</v>
      </c>
      <c r="AU1371" s="229" t="s">
        <v>81</v>
      </c>
      <c r="AV1371" s="12" t="s">
        <v>79</v>
      </c>
      <c r="AW1371" s="12" t="s">
        <v>35</v>
      </c>
      <c r="AX1371" s="12" t="s">
        <v>72</v>
      </c>
      <c r="AY1371" s="229" t="s">
        <v>146</v>
      </c>
    </row>
    <row r="1372" spans="2:65" s="12" customFormat="1" ht="27">
      <c r="B1372" s="218"/>
      <c r="C1372" s="219"/>
      <c r="D1372" s="220" t="s">
        <v>160</v>
      </c>
      <c r="E1372" s="221" t="s">
        <v>21</v>
      </c>
      <c r="F1372" s="222" t="s">
        <v>1631</v>
      </c>
      <c r="G1372" s="219"/>
      <c r="H1372" s="223" t="s">
        <v>21</v>
      </c>
      <c r="I1372" s="224"/>
      <c r="J1372" s="219"/>
      <c r="K1372" s="219"/>
      <c r="L1372" s="225"/>
      <c r="M1372" s="226"/>
      <c r="N1372" s="227"/>
      <c r="O1372" s="227"/>
      <c r="P1372" s="227"/>
      <c r="Q1372" s="227"/>
      <c r="R1372" s="227"/>
      <c r="S1372" s="227"/>
      <c r="T1372" s="228"/>
      <c r="AT1372" s="229" t="s">
        <v>160</v>
      </c>
      <c r="AU1372" s="229" t="s">
        <v>81</v>
      </c>
      <c r="AV1372" s="12" t="s">
        <v>79</v>
      </c>
      <c r="AW1372" s="12" t="s">
        <v>35</v>
      </c>
      <c r="AX1372" s="12" t="s">
        <v>72</v>
      </c>
      <c r="AY1372" s="229" t="s">
        <v>146</v>
      </c>
    </row>
    <row r="1373" spans="2:65" s="12" customFormat="1" ht="13.5">
      <c r="B1373" s="218"/>
      <c r="C1373" s="219"/>
      <c r="D1373" s="220" t="s">
        <v>160</v>
      </c>
      <c r="E1373" s="221" t="s">
        <v>21</v>
      </c>
      <c r="F1373" s="222" t="s">
        <v>1834</v>
      </c>
      <c r="G1373" s="219"/>
      <c r="H1373" s="223" t="s">
        <v>21</v>
      </c>
      <c r="I1373" s="224"/>
      <c r="J1373" s="219"/>
      <c r="K1373" s="219"/>
      <c r="L1373" s="225"/>
      <c r="M1373" s="226"/>
      <c r="N1373" s="227"/>
      <c r="O1373" s="227"/>
      <c r="P1373" s="227"/>
      <c r="Q1373" s="227"/>
      <c r="R1373" s="227"/>
      <c r="S1373" s="227"/>
      <c r="T1373" s="228"/>
      <c r="AT1373" s="229" t="s">
        <v>160</v>
      </c>
      <c r="AU1373" s="229" t="s">
        <v>81</v>
      </c>
      <c r="AV1373" s="12" t="s">
        <v>79</v>
      </c>
      <c r="AW1373" s="12" t="s">
        <v>35</v>
      </c>
      <c r="AX1373" s="12" t="s">
        <v>72</v>
      </c>
      <c r="AY1373" s="229" t="s">
        <v>146</v>
      </c>
    </row>
    <row r="1374" spans="2:65" s="13" customFormat="1" ht="13.5">
      <c r="B1374" s="230"/>
      <c r="C1374" s="231"/>
      <c r="D1374" s="220" t="s">
        <v>160</v>
      </c>
      <c r="E1374" s="232" t="s">
        <v>21</v>
      </c>
      <c r="F1374" s="233" t="s">
        <v>79</v>
      </c>
      <c r="G1374" s="231"/>
      <c r="H1374" s="234">
        <v>1</v>
      </c>
      <c r="I1374" s="235"/>
      <c r="J1374" s="231"/>
      <c r="K1374" s="231"/>
      <c r="L1374" s="236"/>
      <c r="M1374" s="237"/>
      <c r="N1374" s="238"/>
      <c r="O1374" s="238"/>
      <c r="P1374" s="238"/>
      <c r="Q1374" s="238"/>
      <c r="R1374" s="238"/>
      <c r="S1374" s="238"/>
      <c r="T1374" s="239"/>
      <c r="AT1374" s="240" t="s">
        <v>160</v>
      </c>
      <c r="AU1374" s="240" t="s">
        <v>81</v>
      </c>
      <c r="AV1374" s="13" t="s">
        <v>81</v>
      </c>
      <c r="AW1374" s="13" t="s">
        <v>35</v>
      </c>
      <c r="AX1374" s="13" t="s">
        <v>72</v>
      </c>
      <c r="AY1374" s="240" t="s">
        <v>146</v>
      </c>
    </row>
    <row r="1375" spans="2:65" s="14" customFormat="1" ht="13.5">
      <c r="B1375" s="241"/>
      <c r="C1375" s="242"/>
      <c r="D1375" s="215" t="s">
        <v>160</v>
      </c>
      <c r="E1375" s="243" t="s">
        <v>21</v>
      </c>
      <c r="F1375" s="244" t="s">
        <v>171</v>
      </c>
      <c r="G1375" s="242"/>
      <c r="H1375" s="245">
        <v>1</v>
      </c>
      <c r="I1375" s="246"/>
      <c r="J1375" s="242"/>
      <c r="K1375" s="242"/>
      <c r="L1375" s="247"/>
      <c r="M1375" s="248"/>
      <c r="N1375" s="249"/>
      <c r="O1375" s="249"/>
      <c r="P1375" s="249"/>
      <c r="Q1375" s="249"/>
      <c r="R1375" s="249"/>
      <c r="S1375" s="249"/>
      <c r="T1375" s="250"/>
      <c r="AT1375" s="251" t="s">
        <v>160</v>
      </c>
      <c r="AU1375" s="251" t="s">
        <v>81</v>
      </c>
      <c r="AV1375" s="14" t="s">
        <v>153</v>
      </c>
      <c r="AW1375" s="14" t="s">
        <v>35</v>
      </c>
      <c r="AX1375" s="14" t="s">
        <v>79</v>
      </c>
      <c r="AY1375" s="251" t="s">
        <v>146</v>
      </c>
    </row>
    <row r="1376" spans="2:65" s="1" customFormat="1" ht="31.5" customHeight="1">
      <c r="B1376" s="42"/>
      <c r="C1376" s="203" t="s">
        <v>1886</v>
      </c>
      <c r="D1376" s="203" t="s">
        <v>149</v>
      </c>
      <c r="E1376" s="204" t="s">
        <v>1887</v>
      </c>
      <c r="F1376" s="205" t="s">
        <v>1888</v>
      </c>
      <c r="G1376" s="206" t="s">
        <v>1655</v>
      </c>
      <c r="H1376" s="207">
        <v>1</v>
      </c>
      <c r="I1376" s="208"/>
      <c r="J1376" s="209">
        <f>ROUND(I1376*H1376,2)</f>
        <v>0</v>
      </c>
      <c r="K1376" s="205" t="s">
        <v>21</v>
      </c>
      <c r="L1376" s="62"/>
      <c r="M1376" s="210" t="s">
        <v>21</v>
      </c>
      <c r="N1376" s="211" t="s">
        <v>43</v>
      </c>
      <c r="O1376" s="43"/>
      <c r="P1376" s="212">
        <f>O1376*H1376</f>
        <v>0</v>
      </c>
      <c r="Q1376" s="212">
        <v>0</v>
      </c>
      <c r="R1376" s="212">
        <f>Q1376*H1376</f>
        <v>0</v>
      </c>
      <c r="S1376" s="212">
        <v>0</v>
      </c>
      <c r="T1376" s="213">
        <f>S1376*H1376</f>
        <v>0</v>
      </c>
      <c r="AR1376" s="25" t="s">
        <v>153</v>
      </c>
      <c r="AT1376" s="25" t="s">
        <v>149</v>
      </c>
      <c r="AU1376" s="25" t="s">
        <v>81</v>
      </c>
      <c r="AY1376" s="25" t="s">
        <v>146</v>
      </c>
      <c r="BE1376" s="214">
        <f>IF(N1376="základní",J1376,0)</f>
        <v>0</v>
      </c>
      <c r="BF1376" s="214">
        <f>IF(N1376="snížená",J1376,0)</f>
        <v>0</v>
      </c>
      <c r="BG1376" s="214">
        <f>IF(N1376="zákl. přenesená",J1376,0)</f>
        <v>0</v>
      </c>
      <c r="BH1376" s="214">
        <f>IF(N1376="sníž. přenesená",J1376,0)</f>
        <v>0</v>
      </c>
      <c r="BI1376" s="214">
        <f>IF(N1376="nulová",J1376,0)</f>
        <v>0</v>
      </c>
      <c r="BJ1376" s="25" t="s">
        <v>79</v>
      </c>
      <c r="BK1376" s="214">
        <f>ROUND(I1376*H1376,2)</f>
        <v>0</v>
      </c>
      <c r="BL1376" s="25" t="s">
        <v>153</v>
      </c>
      <c r="BM1376" s="25" t="s">
        <v>1889</v>
      </c>
    </row>
    <row r="1377" spans="2:65" s="12" customFormat="1" ht="27">
      <c r="B1377" s="218"/>
      <c r="C1377" s="219"/>
      <c r="D1377" s="220" t="s">
        <v>160</v>
      </c>
      <c r="E1377" s="221" t="s">
        <v>21</v>
      </c>
      <c r="F1377" s="222" t="s">
        <v>1630</v>
      </c>
      <c r="G1377" s="219"/>
      <c r="H1377" s="223" t="s">
        <v>21</v>
      </c>
      <c r="I1377" s="224"/>
      <c r="J1377" s="219"/>
      <c r="K1377" s="219"/>
      <c r="L1377" s="225"/>
      <c r="M1377" s="226"/>
      <c r="N1377" s="227"/>
      <c r="O1377" s="227"/>
      <c r="P1377" s="227"/>
      <c r="Q1377" s="227"/>
      <c r="R1377" s="227"/>
      <c r="S1377" s="227"/>
      <c r="T1377" s="228"/>
      <c r="AT1377" s="229" t="s">
        <v>160</v>
      </c>
      <c r="AU1377" s="229" t="s">
        <v>81</v>
      </c>
      <c r="AV1377" s="12" t="s">
        <v>79</v>
      </c>
      <c r="AW1377" s="12" t="s">
        <v>35</v>
      </c>
      <c r="AX1377" s="12" t="s">
        <v>72</v>
      </c>
      <c r="AY1377" s="229" t="s">
        <v>146</v>
      </c>
    </row>
    <row r="1378" spans="2:65" s="12" customFormat="1" ht="27">
      <c r="B1378" s="218"/>
      <c r="C1378" s="219"/>
      <c r="D1378" s="220" t="s">
        <v>160</v>
      </c>
      <c r="E1378" s="221" t="s">
        <v>21</v>
      </c>
      <c r="F1378" s="222" t="s">
        <v>1631</v>
      </c>
      <c r="G1378" s="219"/>
      <c r="H1378" s="223" t="s">
        <v>21</v>
      </c>
      <c r="I1378" s="224"/>
      <c r="J1378" s="219"/>
      <c r="K1378" s="219"/>
      <c r="L1378" s="225"/>
      <c r="M1378" s="226"/>
      <c r="N1378" s="227"/>
      <c r="O1378" s="227"/>
      <c r="P1378" s="227"/>
      <c r="Q1378" s="227"/>
      <c r="R1378" s="227"/>
      <c r="S1378" s="227"/>
      <c r="T1378" s="228"/>
      <c r="AT1378" s="229" t="s">
        <v>160</v>
      </c>
      <c r="AU1378" s="229" t="s">
        <v>81</v>
      </c>
      <c r="AV1378" s="12" t="s">
        <v>79</v>
      </c>
      <c r="AW1378" s="12" t="s">
        <v>35</v>
      </c>
      <c r="AX1378" s="12" t="s">
        <v>72</v>
      </c>
      <c r="AY1378" s="229" t="s">
        <v>146</v>
      </c>
    </row>
    <row r="1379" spans="2:65" s="12" customFormat="1" ht="13.5">
      <c r="B1379" s="218"/>
      <c r="C1379" s="219"/>
      <c r="D1379" s="220" t="s">
        <v>160</v>
      </c>
      <c r="E1379" s="221" t="s">
        <v>21</v>
      </c>
      <c r="F1379" s="222" t="s">
        <v>1890</v>
      </c>
      <c r="G1379" s="219"/>
      <c r="H1379" s="223" t="s">
        <v>21</v>
      </c>
      <c r="I1379" s="224"/>
      <c r="J1379" s="219"/>
      <c r="K1379" s="219"/>
      <c r="L1379" s="225"/>
      <c r="M1379" s="226"/>
      <c r="N1379" s="227"/>
      <c r="O1379" s="227"/>
      <c r="P1379" s="227"/>
      <c r="Q1379" s="227"/>
      <c r="R1379" s="227"/>
      <c r="S1379" s="227"/>
      <c r="T1379" s="228"/>
      <c r="AT1379" s="229" t="s">
        <v>160</v>
      </c>
      <c r="AU1379" s="229" t="s">
        <v>81</v>
      </c>
      <c r="AV1379" s="12" t="s">
        <v>79</v>
      </c>
      <c r="AW1379" s="12" t="s">
        <v>35</v>
      </c>
      <c r="AX1379" s="12" t="s">
        <v>72</v>
      </c>
      <c r="AY1379" s="229" t="s">
        <v>146</v>
      </c>
    </row>
    <row r="1380" spans="2:65" s="13" customFormat="1" ht="13.5">
      <c r="B1380" s="230"/>
      <c r="C1380" s="231"/>
      <c r="D1380" s="220" t="s">
        <v>160</v>
      </c>
      <c r="E1380" s="232" t="s">
        <v>21</v>
      </c>
      <c r="F1380" s="233" t="s">
        <v>79</v>
      </c>
      <c r="G1380" s="231"/>
      <c r="H1380" s="234">
        <v>1</v>
      </c>
      <c r="I1380" s="235"/>
      <c r="J1380" s="231"/>
      <c r="K1380" s="231"/>
      <c r="L1380" s="236"/>
      <c r="M1380" s="237"/>
      <c r="N1380" s="238"/>
      <c r="O1380" s="238"/>
      <c r="P1380" s="238"/>
      <c r="Q1380" s="238"/>
      <c r="R1380" s="238"/>
      <c r="S1380" s="238"/>
      <c r="T1380" s="239"/>
      <c r="AT1380" s="240" t="s">
        <v>160</v>
      </c>
      <c r="AU1380" s="240" t="s">
        <v>81</v>
      </c>
      <c r="AV1380" s="13" t="s">
        <v>81</v>
      </c>
      <c r="AW1380" s="13" t="s">
        <v>35</v>
      </c>
      <c r="AX1380" s="13" t="s">
        <v>72</v>
      </c>
      <c r="AY1380" s="240" t="s">
        <v>146</v>
      </c>
    </row>
    <row r="1381" spans="2:65" s="14" customFormat="1" ht="13.5">
      <c r="B1381" s="241"/>
      <c r="C1381" s="242"/>
      <c r="D1381" s="215" t="s">
        <v>160</v>
      </c>
      <c r="E1381" s="243" t="s">
        <v>21</v>
      </c>
      <c r="F1381" s="244" t="s">
        <v>171</v>
      </c>
      <c r="G1381" s="242"/>
      <c r="H1381" s="245">
        <v>1</v>
      </c>
      <c r="I1381" s="246"/>
      <c r="J1381" s="242"/>
      <c r="K1381" s="242"/>
      <c r="L1381" s="247"/>
      <c r="M1381" s="248"/>
      <c r="N1381" s="249"/>
      <c r="O1381" s="249"/>
      <c r="P1381" s="249"/>
      <c r="Q1381" s="249"/>
      <c r="R1381" s="249"/>
      <c r="S1381" s="249"/>
      <c r="T1381" s="250"/>
      <c r="AT1381" s="251" t="s">
        <v>160</v>
      </c>
      <c r="AU1381" s="251" t="s">
        <v>81</v>
      </c>
      <c r="AV1381" s="14" t="s">
        <v>153</v>
      </c>
      <c r="AW1381" s="14" t="s">
        <v>35</v>
      </c>
      <c r="AX1381" s="14" t="s">
        <v>79</v>
      </c>
      <c r="AY1381" s="251" t="s">
        <v>146</v>
      </c>
    </row>
    <row r="1382" spans="2:65" s="1" customFormat="1" ht="31.5" customHeight="1">
      <c r="B1382" s="42"/>
      <c r="C1382" s="203" t="s">
        <v>1891</v>
      </c>
      <c r="D1382" s="203" t="s">
        <v>149</v>
      </c>
      <c r="E1382" s="204" t="s">
        <v>1892</v>
      </c>
      <c r="F1382" s="205" t="s">
        <v>1893</v>
      </c>
      <c r="G1382" s="206" t="s">
        <v>1655</v>
      </c>
      <c r="H1382" s="207">
        <v>1</v>
      </c>
      <c r="I1382" s="208"/>
      <c r="J1382" s="209">
        <f>ROUND(I1382*H1382,2)</f>
        <v>0</v>
      </c>
      <c r="K1382" s="205" t="s">
        <v>21</v>
      </c>
      <c r="L1382" s="62"/>
      <c r="M1382" s="210" t="s">
        <v>21</v>
      </c>
      <c r="N1382" s="211" t="s">
        <v>43</v>
      </c>
      <c r="O1382" s="43"/>
      <c r="P1382" s="212">
        <f>O1382*H1382</f>
        <v>0</v>
      </c>
      <c r="Q1382" s="212">
        <v>0</v>
      </c>
      <c r="R1382" s="212">
        <f>Q1382*H1382</f>
        <v>0</v>
      </c>
      <c r="S1382" s="212">
        <v>0</v>
      </c>
      <c r="T1382" s="213">
        <f>S1382*H1382</f>
        <v>0</v>
      </c>
      <c r="AR1382" s="25" t="s">
        <v>153</v>
      </c>
      <c r="AT1382" s="25" t="s">
        <v>149</v>
      </c>
      <c r="AU1382" s="25" t="s">
        <v>81</v>
      </c>
      <c r="AY1382" s="25" t="s">
        <v>146</v>
      </c>
      <c r="BE1382" s="214">
        <f>IF(N1382="základní",J1382,0)</f>
        <v>0</v>
      </c>
      <c r="BF1382" s="214">
        <f>IF(N1382="snížená",J1382,0)</f>
        <v>0</v>
      </c>
      <c r="BG1382" s="214">
        <f>IF(N1382="zákl. přenesená",J1382,0)</f>
        <v>0</v>
      </c>
      <c r="BH1382" s="214">
        <f>IF(N1382="sníž. přenesená",J1382,0)</f>
        <v>0</v>
      </c>
      <c r="BI1382" s="214">
        <f>IF(N1382="nulová",J1382,0)</f>
        <v>0</v>
      </c>
      <c r="BJ1382" s="25" t="s">
        <v>79</v>
      </c>
      <c r="BK1382" s="214">
        <f>ROUND(I1382*H1382,2)</f>
        <v>0</v>
      </c>
      <c r="BL1382" s="25" t="s">
        <v>153</v>
      </c>
      <c r="BM1382" s="25" t="s">
        <v>1894</v>
      </c>
    </row>
    <row r="1383" spans="2:65" s="12" customFormat="1" ht="27">
      <c r="B1383" s="218"/>
      <c r="C1383" s="219"/>
      <c r="D1383" s="220" t="s">
        <v>160</v>
      </c>
      <c r="E1383" s="221" t="s">
        <v>21</v>
      </c>
      <c r="F1383" s="222" t="s">
        <v>1630</v>
      </c>
      <c r="G1383" s="219"/>
      <c r="H1383" s="223" t="s">
        <v>21</v>
      </c>
      <c r="I1383" s="224"/>
      <c r="J1383" s="219"/>
      <c r="K1383" s="219"/>
      <c r="L1383" s="225"/>
      <c r="M1383" s="226"/>
      <c r="N1383" s="227"/>
      <c r="O1383" s="227"/>
      <c r="P1383" s="227"/>
      <c r="Q1383" s="227"/>
      <c r="R1383" s="227"/>
      <c r="S1383" s="227"/>
      <c r="T1383" s="228"/>
      <c r="AT1383" s="229" t="s">
        <v>160</v>
      </c>
      <c r="AU1383" s="229" t="s">
        <v>81</v>
      </c>
      <c r="AV1383" s="12" t="s">
        <v>79</v>
      </c>
      <c r="AW1383" s="12" t="s">
        <v>35</v>
      </c>
      <c r="AX1383" s="12" t="s">
        <v>72</v>
      </c>
      <c r="AY1383" s="229" t="s">
        <v>146</v>
      </c>
    </row>
    <row r="1384" spans="2:65" s="12" customFormat="1" ht="27">
      <c r="B1384" s="218"/>
      <c r="C1384" s="219"/>
      <c r="D1384" s="220" t="s">
        <v>160</v>
      </c>
      <c r="E1384" s="221" t="s">
        <v>21</v>
      </c>
      <c r="F1384" s="222" t="s">
        <v>1631</v>
      </c>
      <c r="G1384" s="219"/>
      <c r="H1384" s="223" t="s">
        <v>21</v>
      </c>
      <c r="I1384" s="224"/>
      <c r="J1384" s="219"/>
      <c r="K1384" s="219"/>
      <c r="L1384" s="225"/>
      <c r="M1384" s="226"/>
      <c r="N1384" s="227"/>
      <c r="O1384" s="227"/>
      <c r="P1384" s="227"/>
      <c r="Q1384" s="227"/>
      <c r="R1384" s="227"/>
      <c r="S1384" s="227"/>
      <c r="T1384" s="228"/>
      <c r="AT1384" s="229" t="s">
        <v>160</v>
      </c>
      <c r="AU1384" s="229" t="s">
        <v>81</v>
      </c>
      <c r="AV1384" s="12" t="s">
        <v>79</v>
      </c>
      <c r="AW1384" s="12" t="s">
        <v>35</v>
      </c>
      <c r="AX1384" s="12" t="s">
        <v>72</v>
      </c>
      <c r="AY1384" s="229" t="s">
        <v>146</v>
      </c>
    </row>
    <row r="1385" spans="2:65" s="12" customFormat="1" ht="13.5">
      <c r="B1385" s="218"/>
      <c r="C1385" s="219"/>
      <c r="D1385" s="220" t="s">
        <v>160</v>
      </c>
      <c r="E1385" s="221" t="s">
        <v>21</v>
      </c>
      <c r="F1385" s="222" t="s">
        <v>1890</v>
      </c>
      <c r="G1385" s="219"/>
      <c r="H1385" s="223" t="s">
        <v>21</v>
      </c>
      <c r="I1385" s="224"/>
      <c r="J1385" s="219"/>
      <c r="K1385" s="219"/>
      <c r="L1385" s="225"/>
      <c r="M1385" s="226"/>
      <c r="N1385" s="227"/>
      <c r="O1385" s="227"/>
      <c r="P1385" s="227"/>
      <c r="Q1385" s="227"/>
      <c r="R1385" s="227"/>
      <c r="S1385" s="227"/>
      <c r="T1385" s="228"/>
      <c r="AT1385" s="229" t="s">
        <v>160</v>
      </c>
      <c r="AU1385" s="229" t="s">
        <v>81</v>
      </c>
      <c r="AV1385" s="12" t="s">
        <v>79</v>
      </c>
      <c r="AW1385" s="12" t="s">
        <v>35</v>
      </c>
      <c r="AX1385" s="12" t="s">
        <v>72</v>
      </c>
      <c r="AY1385" s="229" t="s">
        <v>146</v>
      </c>
    </row>
    <row r="1386" spans="2:65" s="13" customFormat="1" ht="13.5">
      <c r="B1386" s="230"/>
      <c r="C1386" s="231"/>
      <c r="D1386" s="220" t="s">
        <v>160</v>
      </c>
      <c r="E1386" s="232" t="s">
        <v>21</v>
      </c>
      <c r="F1386" s="233" t="s">
        <v>79</v>
      </c>
      <c r="G1386" s="231"/>
      <c r="H1386" s="234">
        <v>1</v>
      </c>
      <c r="I1386" s="235"/>
      <c r="J1386" s="231"/>
      <c r="K1386" s="231"/>
      <c r="L1386" s="236"/>
      <c r="M1386" s="237"/>
      <c r="N1386" s="238"/>
      <c r="O1386" s="238"/>
      <c r="P1386" s="238"/>
      <c r="Q1386" s="238"/>
      <c r="R1386" s="238"/>
      <c r="S1386" s="238"/>
      <c r="T1386" s="239"/>
      <c r="AT1386" s="240" t="s">
        <v>160</v>
      </c>
      <c r="AU1386" s="240" t="s">
        <v>81</v>
      </c>
      <c r="AV1386" s="13" t="s">
        <v>81</v>
      </c>
      <c r="AW1386" s="13" t="s">
        <v>35</v>
      </c>
      <c r="AX1386" s="13" t="s">
        <v>72</v>
      </c>
      <c r="AY1386" s="240" t="s">
        <v>146</v>
      </c>
    </row>
    <row r="1387" spans="2:65" s="14" customFormat="1" ht="13.5">
      <c r="B1387" s="241"/>
      <c r="C1387" s="242"/>
      <c r="D1387" s="215" t="s">
        <v>160</v>
      </c>
      <c r="E1387" s="243" t="s">
        <v>21</v>
      </c>
      <c r="F1387" s="244" t="s">
        <v>171</v>
      </c>
      <c r="G1387" s="242"/>
      <c r="H1387" s="245">
        <v>1</v>
      </c>
      <c r="I1387" s="246"/>
      <c r="J1387" s="242"/>
      <c r="K1387" s="242"/>
      <c r="L1387" s="247"/>
      <c r="M1387" s="248"/>
      <c r="N1387" s="249"/>
      <c r="O1387" s="249"/>
      <c r="P1387" s="249"/>
      <c r="Q1387" s="249"/>
      <c r="R1387" s="249"/>
      <c r="S1387" s="249"/>
      <c r="T1387" s="250"/>
      <c r="AT1387" s="251" t="s">
        <v>160</v>
      </c>
      <c r="AU1387" s="251" t="s">
        <v>81</v>
      </c>
      <c r="AV1387" s="14" t="s">
        <v>153</v>
      </c>
      <c r="AW1387" s="14" t="s">
        <v>35</v>
      </c>
      <c r="AX1387" s="14" t="s">
        <v>79</v>
      </c>
      <c r="AY1387" s="251" t="s">
        <v>146</v>
      </c>
    </row>
    <row r="1388" spans="2:65" s="1" customFormat="1" ht="22.5" customHeight="1">
      <c r="B1388" s="42"/>
      <c r="C1388" s="203" t="s">
        <v>1895</v>
      </c>
      <c r="D1388" s="203" t="s">
        <v>149</v>
      </c>
      <c r="E1388" s="204" t="s">
        <v>1896</v>
      </c>
      <c r="F1388" s="205" t="s">
        <v>1897</v>
      </c>
      <c r="G1388" s="206" t="s">
        <v>324</v>
      </c>
      <c r="H1388" s="207">
        <v>6.25</v>
      </c>
      <c r="I1388" s="208"/>
      <c r="J1388" s="209">
        <f>ROUND(I1388*H1388,2)</f>
        <v>0</v>
      </c>
      <c r="K1388" s="205" t="s">
        <v>21</v>
      </c>
      <c r="L1388" s="62"/>
      <c r="M1388" s="210" t="s">
        <v>21</v>
      </c>
      <c r="N1388" s="211" t="s">
        <v>43</v>
      </c>
      <c r="O1388" s="43"/>
      <c r="P1388" s="212">
        <f>O1388*H1388</f>
        <v>0</v>
      </c>
      <c r="Q1388" s="212">
        <v>0</v>
      </c>
      <c r="R1388" s="212">
        <f>Q1388*H1388</f>
        <v>0</v>
      </c>
      <c r="S1388" s="212">
        <v>0</v>
      </c>
      <c r="T1388" s="213">
        <f>S1388*H1388</f>
        <v>0</v>
      </c>
      <c r="AR1388" s="25" t="s">
        <v>153</v>
      </c>
      <c r="AT1388" s="25" t="s">
        <v>149</v>
      </c>
      <c r="AU1388" s="25" t="s">
        <v>81</v>
      </c>
      <c r="AY1388" s="25" t="s">
        <v>146</v>
      </c>
      <c r="BE1388" s="214">
        <f>IF(N1388="základní",J1388,0)</f>
        <v>0</v>
      </c>
      <c r="BF1388" s="214">
        <f>IF(N1388="snížená",J1388,0)</f>
        <v>0</v>
      </c>
      <c r="BG1388" s="214">
        <f>IF(N1388="zákl. přenesená",J1388,0)</f>
        <v>0</v>
      </c>
      <c r="BH1388" s="214">
        <f>IF(N1388="sníž. přenesená",J1388,0)</f>
        <v>0</v>
      </c>
      <c r="BI1388" s="214">
        <f>IF(N1388="nulová",J1388,0)</f>
        <v>0</v>
      </c>
      <c r="BJ1388" s="25" t="s">
        <v>79</v>
      </c>
      <c r="BK1388" s="214">
        <f>ROUND(I1388*H1388,2)</f>
        <v>0</v>
      </c>
      <c r="BL1388" s="25" t="s">
        <v>153</v>
      </c>
      <c r="BM1388" s="25" t="s">
        <v>1898</v>
      </c>
    </row>
    <row r="1389" spans="2:65" s="12" customFormat="1" ht="27">
      <c r="B1389" s="218"/>
      <c r="C1389" s="219"/>
      <c r="D1389" s="220" t="s">
        <v>160</v>
      </c>
      <c r="E1389" s="221" t="s">
        <v>21</v>
      </c>
      <c r="F1389" s="222" t="s">
        <v>1630</v>
      </c>
      <c r="G1389" s="219"/>
      <c r="H1389" s="223" t="s">
        <v>21</v>
      </c>
      <c r="I1389" s="224"/>
      <c r="J1389" s="219"/>
      <c r="K1389" s="219"/>
      <c r="L1389" s="225"/>
      <c r="M1389" s="226"/>
      <c r="N1389" s="227"/>
      <c r="O1389" s="227"/>
      <c r="P1389" s="227"/>
      <c r="Q1389" s="227"/>
      <c r="R1389" s="227"/>
      <c r="S1389" s="227"/>
      <c r="T1389" s="228"/>
      <c r="AT1389" s="229" t="s">
        <v>160</v>
      </c>
      <c r="AU1389" s="229" t="s">
        <v>81</v>
      </c>
      <c r="AV1389" s="12" t="s">
        <v>79</v>
      </c>
      <c r="AW1389" s="12" t="s">
        <v>35</v>
      </c>
      <c r="AX1389" s="12" t="s">
        <v>72</v>
      </c>
      <c r="AY1389" s="229" t="s">
        <v>146</v>
      </c>
    </row>
    <row r="1390" spans="2:65" s="12" customFormat="1" ht="27">
      <c r="B1390" s="218"/>
      <c r="C1390" s="219"/>
      <c r="D1390" s="220" t="s">
        <v>160</v>
      </c>
      <c r="E1390" s="221" t="s">
        <v>21</v>
      </c>
      <c r="F1390" s="222" t="s">
        <v>1631</v>
      </c>
      <c r="G1390" s="219"/>
      <c r="H1390" s="223" t="s">
        <v>21</v>
      </c>
      <c r="I1390" s="224"/>
      <c r="J1390" s="219"/>
      <c r="K1390" s="219"/>
      <c r="L1390" s="225"/>
      <c r="M1390" s="226"/>
      <c r="N1390" s="227"/>
      <c r="O1390" s="227"/>
      <c r="P1390" s="227"/>
      <c r="Q1390" s="227"/>
      <c r="R1390" s="227"/>
      <c r="S1390" s="227"/>
      <c r="T1390" s="228"/>
      <c r="AT1390" s="229" t="s">
        <v>160</v>
      </c>
      <c r="AU1390" s="229" t="s">
        <v>81</v>
      </c>
      <c r="AV1390" s="12" t="s">
        <v>79</v>
      </c>
      <c r="AW1390" s="12" t="s">
        <v>35</v>
      </c>
      <c r="AX1390" s="12" t="s">
        <v>72</v>
      </c>
      <c r="AY1390" s="229" t="s">
        <v>146</v>
      </c>
    </row>
    <row r="1391" spans="2:65" s="12" customFormat="1" ht="13.5">
      <c r="B1391" s="218"/>
      <c r="C1391" s="219"/>
      <c r="D1391" s="220" t="s">
        <v>160</v>
      </c>
      <c r="E1391" s="221" t="s">
        <v>21</v>
      </c>
      <c r="F1391" s="222" t="s">
        <v>1890</v>
      </c>
      <c r="G1391" s="219"/>
      <c r="H1391" s="223" t="s">
        <v>21</v>
      </c>
      <c r="I1391" s="224"/>
      <c r="J1391" s="219"/>
      <c r="K1391" s="219"/>
      <c r="L1391" s="225"/>
      <c r="M1391" s="226"/>
      <c r="N1391" s="227"/>
      <c r="O1391" s="227"/>
      <c r="P1391" s="227"/>
      <c r="Q1391" s="227"/>
      <c r="R1391" s="227"/>
      <c r="S1391" s="227"/>
      <c r="T1391" s="228"/>
      <c r="AT1391" s="229" t="s">
        <v>160</v>
      </c>
      <c r="AU1391" s="229" t="s">
        <v>81</v>
      </c>
      <c r="AV1391" s="12" t="s">
        <v>79</v>
      </c>
      <c r="AW1391" s="12" t="s">
        <v>35</v>
      </c>
      <c r="AX1391" s="12" t="s">
        <v>72</v>
      </c>
      <c r="AY1391" s="229" t="s">
        <v>146</v>
      </c>
    </row>
    <row r="1392" spans="2:65" s="13" customFormat="1" ht="13.5">
      <c r="B1392" s="230"/>
      <c r="C1392" s="231"/>
      <c r="D1392" s="220" t="s">
        <v>160</v>
      </c>
      <c r="E1392" s="232" t="s">
        <v>21</v>
      </c>
      <c r="F1392" s="233" t="s">
        <v>1899</v>
      </c>
      <c r="G1392" s="231"/>
      <c r="H1392" s="234">
        <v>6.25</v>
      </c>
      <c r="I1392" s="235"/>
      <c r="J1392" s="231"/>
      <c r="K1392" s="231"/>
      <c r="L1392" s="236"/>
      <c r="M1392" s="237"/>
      <c r="N1392" s="238"/>
      <c r="O1392" s="238"/>
      <c r="P1392" s="238"/>
      <c r="Q1392" s="238"/>
      <c r="R1392" s="238"/>
      <c r="S1392" s="238"/>
      <c r="T1392" s="239"/>
      <c r="AT1392" s="240" t="s">
        <v>160</v>
      </c>
      <c r="AU1392" s="240" t="s">
        <v>81</v>
      </c>
      <c r="AV1392" s="13" t="s">
        <v>81</v>
      </c>
      <c r="AW1392" s="13" t="s">
        <v>35</v>
      </c>
      <c r="AX1392" s="13" t="s">
        <v>72</v>
      </c>
      <c r="AY1392" s="240" t="s">
        <v>146</v>
      </c>
    </row>
    <row r="1393" spans="2:65" s="14" customFormat="1" ht="13.5">
      <c r="B1393" s="241"/>
      <c r="C1393" s="242"/>
      <c r="D1393" s="215" t="s">
        <v>160</v>
      </c>
      <c r="E1393" s="243" t="s">
        <v>21</v>
      </c>
      <c r="F1393" s="244" t="s">
        <v>171</v>
      </c>
      <c r="G1393" s="242"/>
      <c r="H1393" s="245">
        <v>6.25</v>
      </c>
      <c r="I1393" s="246"/>
      <c r="J1393" s="242"/>
      <c r="K1393" s="242"/>
      <c r="L1393" s="247"/>
      <c r="M1393" s="248"/>
      <c r="N1393" s="249"/>
      <c r="O1393" s="249"/>
      <c r="P1393" s="249"/>
      <c r="Q1393" s="249"/>
      <c r="R1393" s="249"/>
      <c r="S1393" s="249"/>
      <c r="T1393" s="250"/>
      <c r="AT1393" s="251" t="s">
        <v>160</v>
      </c>
      <c r="AU1393" s="251" t="s">
        <v>81</v>
      </c>
      <c r="AV1393" s="14" t="s">
        <v>153</v>
      </c>
      <c r="AW1393" s="14" t="s">
        <v>35</v>
      </c>
      <c r="AX1393" s="14" t="s">
        <v>79</v>
      </c>
      <c r="AY1393" s="251" t="s">
        <v>146</v>
      </c>
    </row>
    <row r="1394" spans="2:65" s="1" customFormat="1" ht="22.5" customHeight="1">
      <c r="B1394" s="42"/>
      <c r="C1394" s="203" t="s">
        <v>1900</v>
      </c>
      <c r="D1394" s="203" t="s">
        <v>149</v>
      </c>
      <c r="E1394" s="204" t="s">
        <v>1901</v>
      </c>
      <c r="F1394" s="205" t="s">
        <v>1902</v>
      </c>
      <c r="G1394" s="206" t="s">
        <v>324</v>
      </c>
      <c r="H1394" s="207">
        <v>5.2</v>
      </c>
      <c r="I1394" s="208"/>
      <c r="J1394" s="209">
        <f>ROUND(I1394*H1394,2)</f>
        <v>0</v>
      </c>
      <c r="K1394" s="205" t="s">
        <v>21</v>
      </c>
      <c r="L1394" s="62"/>
      <c r="M1394" s="210" t="s">
        <v>21</v>
      </c>
      <c r="N1394" s="211" t="s">
        <v>43</v>
      </c>
      <c r="O1394" s="43"/>
      <c r="P1394" s="212">
        <f>O1394*H1394</f>
        <v>0</v>
      </c>
      <c r="Q1394" s="212">
        <v>0</v>
      </c>
      <c r="R1394" s="212">
        <f>Q1394*H1394</f>
        <v>0</v>
      </c>
      <c r="S1394" s="212">
        <v>0</v>
      </c>
      <c r="T1394" s="213">
        <f>S1394*H1394</f>
        <v>0</v>
      </c>
      <c r="AR1394" s="25" t="s">
        <v>153</v>
      </c>
      <c r="AT1394" s="25" t="s">
        <v>149</v>
      </c>
      <c r="AU1394" s="25" t="s">
        <v>81</v>
      </c>
      <c r="AY1394" s="25" t="s">
        <v>146</v>
      </c>
      <c r="BE1394" s="214">
        <f>IF(N1394="základní",J1394,0)</f>
        <v>0</v>
      </c>
      <c r="BF1394" s="214">
        <f>IF(N1394="snížená",J1394,0)</f>
        <v>0</v>
      </c>
      <c r="BG1394" s="214">
        <f>IF(N1394="zákl. přenesená",J1394,0)</f>
        <v>0</v>
      </c>
      <c r="BH1394" s="214">
        <f>IF(N1394="sníž. přenesená",J1394,0)</f>
        <v>0</v>
      </c>
      <c r="BI1394" s="214">
        <f>IF(N1394="nulová",J1394,0)</f>
        <v>0</v>
      </c>
      <c r="BJ1394" s="25" t="s">
        <v>79</v>
      </c>
      <c r="BK1394" s="214">
        <f>ROUND(I1394*H1394,2)</f>
        <v>0</v>
      </c>
      <c r="BL1394" s="25" t="s">
        <v>153</v>
      </c>
      <c r="BM1394" s="25" t="s">
        <v>1903</v>
      </c>
    </row>
    <row r="1395" spans="2:65" s="12" customFormat="1" ht="27">
      <c r="B1395" s="218"/>
      <c r="C1395" s="219"/>
      <c r="D1395" s="220" t="s">
        <v>160</v>
      </c>
      <c r="E1395" s="221" t="s">
        <v>21</v>
      </c>
      <c r="F1395" s="222" t="s">
        <v>1630</v>
      </c>
      <c r="G1395" s="219"/>
      <c r="H1395" s="223" t="s">
        <v>21</v>
      </c>
      <c r="I1395" s="224"/>
      <c r="J1395" s="219"/>
      <c r="K1395" s="219"/>
      <c r="L1395" s="225"/>
      <c r="M1395" s="226"/>
      <c r="N1395" s="227"/>
      <c r="O1395" s="227"/>
      <c r="P1395" s="227"/>
      <c r="Q1395" s="227"/>
      <c r="R1395" s="227"/>
      <c r="S1395" s="227"/>
      <c r="T1395" s="228"/>
      <c r="AT1395" s="229" t="s">
        <v>160</v>
      </c>
      <c r="AU1395" s="229" t="s">
        <v>81</v>
      </c>
      <c r="AV1395" s="12" t="s">
        <v>79</v>
      </c>
      <c r="AW1395" s="12" t="s">
        <v>35</v>
      </c>
      <c r="AX1395" s="12" t="s">
        <v>72</v>
      </c>
      <c r="AY1395" s="229" t="s">
        <v>146</v>
      </c>
    </row>
    <row r="1396" spans="2:65" s="12" customFormat="1" ht="27">
      <c r="B1396" s="218"/>
      <c r="C1396" s="219"/>
      <c r="D1396" s="220" t="s">
        <v>160</v>
      </c>
      <c r="E1396" s="221" t="s">
        <v>21</v>
      </c>
      <c r="F1396" s="222" t="s">
        <v>1631</v>
      </c>
      <c r="G1396" s="219"/>
      <c r="H1396" s="223" t="s">
        <v>21</v>
      </c>
      <c r="I1396" s="224"/>
      <c r="J1396" s="219"/>
      <c r="K1396" s="219"/>
      <c r="L1396" s="225"/>
      <c r="M1396" s="226"/>
      <c r="N1396" s="227"/>
      <c r="O1396" s="227"/>
      <c r="P1396" s="227"/>
      <c r="Q1396" s="227"/>
      <c r="R1396" s="227"/>
      <c r="S1396" s="227"/>
      <c r="T1396" s="228"/>
      <c r="AT1396" s="229" t="s">
        <v>160</v>
      </c>
      <c r="AU1396" s="229" t="s">
        <v>81</v>
      </c>
      <c r="AV1396" s="12" t="s">
        <v>79</v>
      </c>
      <c r="AW1396" s="12" t="s">
        <v>35</v>
      </c>
      <c r="AX1396" s="12" t="s">
        <v>72</v>
      </c>
      <c r="AY1396" s="229" t="s">
        <v>146</v>
      </c>
    </row>
    <row r="1397" spans="2:65" s="12" customFormat="1" ht="13.5">
      <c r="B1397" s="218"/>
      <c r="C1397" s="219"/>
      <c r="D1397" s="220" t="s">
        <v>160</v>
      </c>
      <c r="E1397" s="221" t="s">
        <v>21</v>
      </c>
      <c r="F1397" s="222" t="s">
        <v>1890</v>
      </c>
      <c r="G1397" s="219"/>
      <c r="H1397" s="223" t="s">
        <v>21</v>
      </c>
      <c r="I1397" s="224"/>
      <c r="J1397" s="219"/>
      <c r="K1397" s="219"/>
      <c r="L1397" s="225"/>
      <c r="M1397" s="226"/>
      <c r="N1397" s="227"/>
      <c r="O1397" s="227"/>
      <c r="P1397" s="227"/>
      <c r="Q1397" s="227"/>
      <c r="R1397" s="227"/>
      <c r="S1397" s="227"/>
      <c r="T1397" s="228"/>
      <c r="AT1397" s="229" t="s">
        <v>160</v>
      </c>
      <c r="AU1397" s="229" t="s">
        <v>81</v>
      </c>
      <c r="AV1397" s="12" t="s">
        <v>79</v>
      </c>
      <c r="AW1397" s="12" t="s">
        <v>35</v>
      </c>
      <c r="AX1397" s="12" t="s">
        <v>72</v>
      </c>
      <c r="AY1397" s="229" t="s">
        <v>146</v>
      </c>
    </row>
    <row r="1398" spans="2:65" s="13" customFormat="1" ht="13.5">
      <c r="B1398" s="230"/>
      <c r="C1398" s="231"/>
      <c r="D1398" s="220" t="s">
        <v>160</v>
      </c>
      <c r="E1398" s="232" t="s">
        <v>21</v>
      </c>
      <c r="F1398" s="233" t="s">
        <v>1904</v>
      </c>
      <c r="G1398" s="231"/>
      <c r="H1398" s="234">
        <v>5.2</v>
      </c>
      <c r="I1398" s="235"/>
      <c r="J1398" s="231"/>
      <c r="K1398" s="231"/>
      <c r="L1398" s="236"/>
      <c r="M1398" s="237"/>
      <c r="N1398" s="238"/>
      <c r="O1398" s="238"/>
      <c r="P1398" s="238"/>
      <c r="Q1398" s="238"/>
      <c r="R1398" s="238"/>
      <c r="S1398" s="238"/>
      <c r="T1398" s="239"/>
      <c r="AT1398" s="240" t="s">
        <v>160</v>
      </c>
      <c r="AU1398" s="240" t="s">
        <v>81</v>
      </c>
      <c r="AV1398" s="13" t="s">
        <v>81</v>
      </c>
      <c r="AW1398" s="13" t="s">
        <v>35</v>
      </c>
      <c r="AX1398" s="13" t="s">
        <v>72</v>
      </c>
      <c r="AY1398" s="240" t="s">
        <v>146</v>
      </c>
    </row>
    <row r="1399" spans="2:65" s="14" customFormat="1" ht="13.5">
      <c r="B1399" s="241"/>
      <c r="C1399" s="242"/>
      <c r="D1399" s="215" t="s">
        <v>160</v>
      </c>
      <c r="E1399" s="243" t="s">
        <v>21</v>
      </c>
      <c r="F1399" s="244" t="s">
        <v>171</v>
      </c>
      <c r="G1399" s="242"/>
      <c r="H1399" s="245">
        <v>5.2</v>
      </c>
      <c r="I1399" s="246"/>
      <c r="J1399" s="242"/>
      <c r="K1399" s="242"/>
      <c r="L1399" s="247"/>
      <c r="M1399" s="248"/>
      <c r="N1399" s="249"/>
      <c r="O1399" s="249"/>
      <c r="P1399" s="249"/>
      <c r="Q1399" s="249"/>
      <c r="R1399" s="249"/>
      <c r="S1399" s="249"/>
      <c r="T1399" s="250"/>
      <c r="AT1399" s="251" t="s">
        <v>160</v>
      </c>
      <c r="AU1399" s="251" t="s">
        <v>81</v>
      </c>
      <c r="AV1399" s="14" t="s">
        <v>153</v>
      </c>
      <c r="AW1399" s="14" t="s">
        <v>35</v>
      </c>
      <c r="AX1399" s="14" t="s">
        <v>79</v>
      </c>
      <c r="AY1399" s="251" t="s">
        <v>146</v>
      </c>
    </row>
    <row r="1400" spans="2:65" s="1" customFormat="1" ht="22.5" customHeight="1">
      <c r="B1400" s="42"/>
      <c r="C1400" s="203" t="s">
        <v>1905</v>
      </c>
      <c r="D1400" s="203" t="s">
        <v>149</v>
      </c>
      <c r="E1400" s="204" t="s">
        <v>1906</v>
      </c>
      <c r="F1400" s="205" t="s">
        <v>1907</v>
      </c>
      <c r="G1400" s="206" t="s">
        <v>1655</v>
      </c>
      <c r="H1400" s="207">
        <v>3</v>
      </c>
      <c r="I1400" s="208"/>
      <c r="J1400" s="209">
        <f>ROUND(I1400*H1400,2)</f>
        <v>0</v>
      </c>
      <c r="K1400" s="205" t="s">
        <v>21</v>
      </c>
      <c r="L1400" s="62"/>
      <c r="M1400" s="210" t="s">
        <v>21</v>
      </c>
      <c r="N1400" s="211" t="s">
        <v>43</v>
      </c>
      <c r="O1400" s="43"/>
      <c r="P1400" s="212">
        <f>O1400*H1400</f>
        <v>0</v>
      </c>
      <c r="Q1400" s="212">
        <v>0</v>
      </c>
      <c r="R1400" s="212">
        <f>Q1400*H1400</f>
        <v>0</v>
      </c>
      <c r="S1400" s="212">
        <v>0</v>
      </c>
      <c r="T1400" s="213">
        <f>S1400*H1400</f>
        <v>0</v>
      </c>
      <c r="AR1400" s="25" t="s">
        <v>153</v>
      </c>
      <c r="AT1400" s="25" t="s">
        <v>149</v>
      </c>
      <c r="AU1400" s="25" t="s">
        <v>81</v>
      </c>
      <c r="AY1400" s="25" t="s">
        <v>146</v>
      </c>
      <c r="BE1400" s="214">
        <f>IF(N1400="základní",J1400,0)</f>
        <v>0</v>
      </c>
      <c r="BF1400" s="214">
        <f>IF(N1400="snížená",J1400,0)</f>
        <v>0</v>
      </c>
      <c r="BG1400" s="214">
        <f>IF(N1400="zákl. přenesená",J1400,0)</f>
        <v>0</v>
      </c>
      <c r="BH1400" s="214">
        <f>IF(N1400="sníž. přenesená",J1400,0)</f>
        <v>0</v>
      </c>
      <c r="BI1400" s="214">
        <f>IF(N1400="nulová",J1400,0)</f>
        <v>0</v>
      </c>
      <c r="BJ1400" s="25" t="s">
        <v>79</v>
      </c>
      <c r="BK1400" s="214">
        <f>ROUND(I1400*H1400,2)</f>
        <v>0</v>
      </c>
      <c r="BL1400" s="25" t="s">
        <v>153</v>
      </c>
      <c r="BM1400" s="25" t="s">
        <v>1908</v>
      </c>
    </row>
    <row r="1401" spans="2:65" s="12" customFormat="1" ht="27">
      <c r="B1401" s="218"/>
      <c r="C1401" s="219"/>
      <c r="D1401" s="220" t="s">
        <v>160</v>
      </c>
      <c r="E1401" s="221" t="s">
        <v>21</v>
      </c>
      <c r="F1401" s="222" t="s">
        <v>1630</v>
      </c>
      <c r="G1401" s="219"/>
      <c r="H1401" s="223" t="s">
        <v>21</v>
      </c>
      <c r="I1401" s="224"/>
      <c r="J1401" s="219"/>
      <c r="K1401" s="219"/>
      <c r="L1401" s="225"/>
      <c r="M1401" s="226"/>
      <c r="N1401" s="227"/>
      <c r="O1401" s="227"/>
      <c r="P1401" s="227"/>
      <c r="Q1401" s="227"/>
      <c r="R1401" s="227"/>
      <c r="S1401" s="227"/>
      <c r="T1401" s="228"/>
      <c r="AT1401" s="229" t="s">
        <v>160</v>
      </c>
      <c r="AU1401" s="229" t="s">
        <v>81</v>
      </c>
      <c r="AV1401" s="12" t="s">
        <v>79</v>
      </c>
      <c r="AW1401" s="12" t="s">
        <v>35</v>
      </c>
      <c r="AX1401" s="12" t="s">
        <v>72</v>
      </c>
      <c r="AY1401" s="229" t="s">
        <v>146</v>
      </c>
    </row>
    <row r="1402" spans="2:65" s="12" customFormat="1" ht="27">
      <c r="B1402" s="218"/>
      <c r="C1402" s="219"/>
      <c r="D1402" s="220" t="s">
        <v>160</v>
      </c>
      <c r="E1402" s="221" t="s">
        <v>21</v>
      </c>
      <c r="F1402" s="222" t="s">
        <v>1631</v>
      </c>
      <c r="G1402" s="219"/>
      <c r="H1402" s="223" t="s">
        <v>21</v>
      </c>
      <c r="I1402" s="224"/>
      <c r="J1402" s="219"/>
      <c r="K1402" s="219"/>
      <c r="L1402" s="225"/>
      <c r="M1402" s="226"/>
      <c r="N1402" s="227"/>
      <c r="O1402" s="227"/>
      <c r="P1402" s="227"/>
      <c r="Q1402" s="227"/>
      <c r="R1402" s="227"/>
      <c r="S1402" s="227"/>
      <c r="T1402" s="228"/>
      <c r="AT1402" s="229" t="s">
        <v>160</v>
      </c>
      <c r="AU1402" s="229" t="s">
        <v>81</v>
      </c>
      <c r="AV1402" s="12" t="s">
        <v>79</v>
      </c>
      <c r="AW1402" s="12" t="s">
        <v>35</v>
      </c>
      <c r="AX1402" s="12" t="s">
        <v>72</v>
      </c>
      <c r="AY1402" s="229" t="s">
        <v>146</v>
      </c>
    </row>
    <row r="1403" spans="2:65" s="12" customFormat="1" ht="13.5">
      <c r="B1403" s="218"/>
      <c r="C1403" s="219"/>
      <c r="D1403" s="220" t="s">
        <v>160</v>
      </c>
      <c r="E1403" s="221" t="s">
        <v>21</v>
      </c>
      <c r="F1403" s="222" t="s">
        <v>1890</v>
      </c>
      <c r="G1403" s="219"/>
      <c r="H1403" s="223" t="s">
        <v>21</v>
      </c>
      <c r="I1403" s="224"/>
      <c r="J1403" s="219"/>
      <c r="K1403" s="219"/>
      <c r="L1403" s="225"/>
      <c r="M1403" s="226"/>
      <c r="N1403" s="227"/>
      <c r="O1403" s="227"/>
      <c r="P1403" s="227"/>
      <c r="Q1403" s="227"/>
      <c r="R1403" s="227"/>
      <c r="S1403" s="227"/>
      <c r="T1403" s="228"/>
      <c r="AT1403" s="229" t="s">
        <v>160</v>
      </c>
      <c r="AU1403" s="229" t="s">
        <v>81</v>
      </c>
      <c r="AV1403" s="12" t="s">
        <v>79</v>
      </c>
      <c r="AW1403" s="12" t="s">
        <v>35</v>
      </c>
      <c r="AX1403" s="12" t="s">
        <v>72</v>
      </c>
      <c r="AY1403" s="229" t="s">
        <v>146</v>
      </c>
    </row>
    <row r="1404" spans="2:65" s="13" customFormat="1" ht="13.5">
      <c r="B1404" s="230"/>
      <c r="C1404" s="231"/>
      <c r="D1404" s="220" t="s">
        <v>160</v>
      </c>
      <c r="E1404" s="232" t="s">
        <v>21</v>
      </c>
      <c r="F1404" s="233" t="s">
        <v>172</v>
      </c>
      <c r="G1404" s="231"/>
      <c r="H1404" s="234">
        <v>3</v>
      </c>
      <c r="I1404" s="235"/>
      <c r="J1404" s="231"/>
      <c r="K1404" s="231"/>
      <c r="L1404" s="236"/>
      <c r="M1404" s="237"/>
      <c r="N1404" s="238"/>
      <c r="O1404" s="238"/>
      <c r="P1404" s="238"/>
      <c r="Q1404" s="238"/>
      <c r="R1404" s="238"/>
      <c r="S1404" s="238"/>
      <c r="T1404" s="239"/>
      <c r="AT1404" s="240" t="s">
        <v>160</v>
      </c>
      <c r="AU1404" s="240" t="s">
        <v>81</v>
      </c>
      <c r="AV1404" s="13" t="s">
        <v>81</v>
      </c>
      <c r="AW1404" s="13" t="s">
        <v>35</v>
      </c>
      <c r="AX1404" s="13" t="s">
        <v>72</v>
      </c>
      <c r="AY1404" s="240" t="s">
        <v>146</v>
      </c>
    </row>
    <row r="1405" spans="2:65" s="14" customFormat="1" ht="13.5">
      <c r="B1405" s="241"/>
      <c r="C1405" s="242"/>
      <c r="D1405" s="215" t="s">
        <v>160</v>
      </c>
      <c r="E1405" s="243" t="s">
        <v>21</v>
      </c>
      <c r="F1405" s="244" t="s">
        <v>171</v>
      </c>
      <c r="G1405" s="242"/>
      <c r="H1405" s="245">
        <v>3</v>
      </c>
      <c r="I1405" s="246"/>
      <c r="J1405" s="242"/>
      <c r="K1405" s="242"/>
      <c r="L1405" s="247"/>
      <c r="M1405" s="248"/>
      <c r="N1405" s="249"/>
      <c r="O1405" s="249"/>
      <c r="P1405" s="249"/>
      <c r="Q1405" s="249"/>
      <c r="R1405" s="249"/>
      <c r="S1405" s="249"/>
      <c r="T1405" s="250"/>
      <c r="AT1405" s="251" t="s">
        <v>160</v>
      </c>
      <c r="AU1405" s="251" t="s">
        <v>81</v>
      </c>
      <c r="AV1405" s="14" t="s">
        <v>153</v>
      </c>
      <c r="AW1405" s="14" t="s">
        <v>35</v>
      </c>
      <c r="AX1405" s="14" t="s">
        <v>79</v>
      </c>
      <c r="AY1405" s="251" t="s">
        <v>146</v>
      </c>
    </row>
    <row r="1406" spans="2:65" s="1" customFormat="1" ht="22.5" customHeight="1">
      <c r="B1406" s="42"/>
      <c r="C1406" s="203" t="s">
        <v>1909</v>
      </c>
      <c r="D1406" s="203" t="s">
        <v>149</v>
      </c>
      <c r="E1406" s="204" t="s">
        <v>1910</v>
      </c>
      <c r="F1406" s="205" t="s">
        <v>1911</v>
      </c>
      <c r="G1406" s="206" t="s">
        <v>1655</v>
      </c>
      <c r="H1406" s="207">
        <v>1</v>
      </c>
      <c r="I1406" s="208"/>
      <c r="J1406" s="209">
        <f>ROUND(I1406*H1406,2)</f>
        <v>0</v>
      </c>
      <c r="K1406" s="205" t="s">
        <v>21</v>
      </c>
      <c r="L1406" s="62"/>
      <c r="M1406" s="210" t="s">
        <v>21</v>
      </c>
      <c r="N1406" s="211" t="s">
        <v>43</v>
      </c>
      <c r="O1406" s="43"/>
      <c r="P1406" s="212">
        <f>O1406*H1406</f>
        <v>0</v>
      </c>
      <c r="Q1406" s="212">
        <v>0</v>
      </c>
      <c r="R1406" s="212">
        <f>Q1406*H1406</f>
        <v>0</v>
      </c>
      <c r="S1406" s="212">
        <v>0</v>
      </c>
      <c r="T1406" s="213">
        <f>S1406*H1406</f>
        <v>0</v>
      </c>
      <c r="AR1406" s="25" t="s">
        <v>153</v>
      </c>
      <c r="AT1406" s="25" t="s">
        <v>149</v>
      </c>
      <c r="AU1406" s="25" t="s">
        <v>81</v>
      </c>
      <c r="AY1406" s="25" t="s">
        <v>146</v>
      </c>
      <c r="BE1406" s="214">
        <f>IF(N1406="základní",J1406,0)</f>
        <v>0</v>
      </c>
      <c r="BF1406" s="214">
        <f>IF(N1406="snížená",J1406,0)</f>
        <v>0</v>
      </c>
      <c r="BG1406" s="214">
        <f>IF(N1406="zákl. přenesená",J1406,0)</f>
        <v>0</v>
      </c>
      <c r="BH1406" s="214">
        <f>IF(N1406="sníž. přenesená",J1406,0)</f>
        <v>0</v>
      </c>
      <c r="BI1406" s="214">
        <f>IF(N1406="nulová",J1406,0)</f>
        <v>0</v>
      </c>
      <c r="BJ1406" s="25" t="s">
        <v>79</v>
      </c>
      <c r="BK1406" s="214">
        <f>ROUND(I1406*H1406,2)</f>
        <v>0</v>
      </c>
      <c r="BL1406" s="25" t="s">
        <v>153</v>
      </c>
      <c r="BM1406" s="25" t="s">
        <v>1912</v>
      </c>
    </row>
    <row r="1407" spans="2:65" s="12" customFormat="1" ht="27">
      <c r="B1407" s="218"/>
      <c r="C1407" s="219"/>
      <c r="D1407" s="220" t="s">
        <v>160</v>
      </c>
      <c r="E1407" s="221" t="s">
        <v>21</v>
      </c>
      <c r="F1407" s="222" t="s">
        <v>1630</v>
      </c>
      <c r="G1407" s="219"/>
      <c r="H1407" s="223" t="s">
        <v>21</v>
      </c>
      <c r="I1407" s="224"/>
      <c r="J1407" s="219"/>
      <c r="K1407" s="219"/>
      <c r="L1407" s="225"/>
      <c r="M1407" s="226"/>
      <c r="N1407" s="227"/>
      <c r="O1407" s="227"/>
      <c r="P1407" s="227"/>
      <c r="Q1407" s="227"/>
      <c r="R1407" s="227"/>
      <c r="S1407" s="227"/>
      <c r="T1407" s="228"/>
      <c r="AT1407" s="229" t="s">
        <v>160</v>
      </c>
      <c r="AU1407" s="229" t="s">
        <v>81</v>
      </c>
      <c r="AV1407" s="12" t="s">
        <v>79</v>
      </c>
      <c r="AW1407" s="12" t="s">
        <v>35</v>
      </c>
      <c r="AX1407" s="12" t="s">
        <v>72</v>
      </c>
      <c r="AY1407" s="229" t="s">
        <v>146</v>
      </c>
    </row>
    <row r="1408" spans="2:65" s="12" customFormat="1" ht="27">
      <c r="B1408" s="218"/>
      <c r="C1408" s="219"/>
      <c r="D1408" s="220" t="s">
        <v>160</v>
      </c>
      <c r="E1408" s="221" t="s">
        <v>21</v>
      </c>
      <c r="F1408" s="222" t="s">
        <v>1631</v>
      </c>
      <c r="G1408" s="219"/>
      <c r="H1408" s="223" t="s">
        <v>21</v>
      </c>
      <c r="I1408" s="224"/>
      <c r="J1408" s="219"/>
      <c r="K1408" s="219"/>
      <c r="L1408" s="225"/>
      <c r="M1408" s="226"/>
      <c r="N1408" s="227"/>
      <c r="O1408" s="227"/>
      <c r="P1408" s="227"/>
      <c r="Q1408" s="227"/>
      <c r="R1408" s="227"/>
      <c r="S1408" s="227"/>
      <c r="T1408" s="228"/>
      <c r="AT1408" s="229" t="s">
        <v>160</v>
      </c>
      <c r="AU1408" s="229" t="s">
        <v>81</v>
      </c>
      <c r="AV1408" s="12" t="s">
        <v>79</v>
      </c>
      <c r="AW1408" s="12" t="s">
        <v>35</v>
      </c>
      <c r="AX1408" s="12" t="s">
        <v>72</v>
      </c>
      <c r="AY1408" s="229" t="s">
        <v>146</v>
      </c>
    </row>
    <row r="1409" spans="2:65" s="12" customFormat="1" ht="13.5">
      <c r="B1409" s="218"/>
      <c r="C1409" s="219"/>
      <c r="D1409" s="220" t="s">
        <v>160</v>
      </c>
      <c r="E1409" s="221" t="s">
        <v>21</v>
      </c>
      <c r="F1409" s="222" t="s">
        <v>1890</v>
      </c>
      <c r="G1409" s="219"/>
      <c r="H1409" s="223" t="s">
        <v>21</v>
      </c>
      <c r="I1409" s="224"/>
      <c r="J1409" s="219"/>
      <c r="K1409" s="219"/>
      <c r="L1409" s="225"/>
      <c r="M1409" s="226"/>
      <c r="N1409" s="227"/>
      <c r="O1409" s="227"/>
      <c r="P1409" s="227"/>
      <c r="Q1409" s="227"/>
      <c r="R1409" s="227"/>
      <c r="S1409" s="227"/>
      <c r="T1409" s="228"/>
      <c r="AT1409" s="229" t="s">
        <v>160</v>
      </c>
      <c r="AU1409" s="229" t="s">
        <v>81</v>
      </c>
      <c r="AV1409" s="12" t="s">
        <v>79</v>
      </c>
      <c r="AW1409" s="12" t="s">
        <v>35</v>
      </c>
      <c r="AX1409" s="12" t="s">
        <v>72</v>
      </c>
      <c r="AY1409" s="229" t="s">
        <v>146</v>
      </c>
    </row>
    <row r="1410" spans="2:65" s="13" customFormat="1" ht="13.5">
      <c r="B1410" s="230"/>
      <c r="C1410" s="231"/>
      <c r="D1410" s="220" t="s">
        <v>160</v>
      </c>
      <c r="E1410" s="232" t="s">
        <v>21</v>
      </c>
      <c r="F1410" s="233" t="s">
        <v>79</v>
      </c>
      <c r="G1410" s="231"/>
      <c r="H1410" s="234">
        <v>1</v>
      </c>
      <c r="I1410" s="235"/>
      <c r="J1410" s="231"/>
      <c r="K1410" s="231"/>
      <c r="L1410" s="236"/>
      <c r="M1410" s="237"/>
      <c r="N1410" s="238"/>
      <c r="O1410" s="238"/>
      <c r="P1410" s="238"/>
      <c r="Q1410" s="238"/>
      <c r="R1410" s="238"/>
      <c r="S1410" s="238"/>
      <c r="T1410" s="239"/>
      <c r="AT1410" s="240" t="s">
        <v>160</v>
      </c>
      <c r="AU1410" s="240" t="s">
        <v>81</v>
      </c>
      <c r="AV1410" s="13" t="s">
        <v>81</v>
      </c>
      <c r="AW1410" s="13" t="s">
        <v>35</v>
      </c>
      <c r="AX1410" s="13" t="s">
        <v>72</v>
      </c>
      <c r="AY1410" s="240" t="s">
        <v>146</v>
      </c>
    </row>
    <row r="1411" spans="2:65" s="14" customFormat="1" ht="13.5">
      <c r="B1411" s="241"/>
      <c r="C1411" s="242"/>
      <c r="D1411" s="215" t="s">
        <v>160</v>
      </c>
      <c r="E1411" s="243" t="s">
        <v>21</v>
      </c>
      <c r="F1411" s="244" t="s">
        <v>171</v>
      </c>
      <c r="G1411" s="242"/>
      <c r="H1411" s="245">
        <v>1</v>
      </c>
      <c r="I1411" s="246"/>
      <c r="J1411" s="242"/>
      <c r="K1411" s="242"/>
      <c r="L1411" s="247"/>
      <c r="M1411" s="248"/>
      <c r="N1411" s="249"/>
      <c r="O1411" s="249"/>
      <c r="P1411" s="249"/>
      <c r="Q1411" s="249"/>
      <c r="R1411" s="249"/>
      <c r="S1411" s="249"/>
      <c r="T1411" s="250"/>
      <c r="AT1411" s="251" t="s">
        <v>160</v>
      </c>
      <c r="AU1411" s="251" t="s">
        <v>81</v>
      </c>
      <c r="AV1411" s="14" t="s">
        <v>153</v>
      </c>
      <c r="AW1411" s="14" t="s">
        <v>35</v>
      </c>
      <c r="AX1411" s="14" t="s">
        <v>79</v>
      </c>
      <c r="AY1411" s="251" t="s">
        <v>146</v>
      </c>
    </row>
    <row r="1412" spans="2:65" s="1" customFormat="1" ht="31.5" customHeight="1">
      <c r="B1412" s="42"/>
      <c r="C1412" s="203" t="s">
        <v>1913</v>
      </c>
      <c r="D1412" s="203" t="s">
        <v>149</v>
      </c>
      <c r="E1412" s="204" t="s">
        <v>1914</v>
      </c>
      <c r="F1412" s="205" t="s">
        <v>1915</v>
      </c>
      <c r="G1412" s="206" t="s">
        <v>1655</v>
      </c>
      <c r="H1412" s="207">
        <v>14</v>
      </c>
      <c r="I1412" s="208"/>
      <c r="J1412" s="209">
        <f>ROUND(I1412*H1412,2)</f>
        <v>0</v>
      </c>
      <c r="K1412" s="205" t="s">
        <v>21</v>
      </c>
      <c r="L1412" s="62"/>
      <c r="M1412" s="210" t="s">
        <v>21</v>
      </c>
      <c r="N1412" s="211" t="s">
        <v>43</v>
      </c>
      <c r="O1412" s="43"/>
      <c r="P1412" s="212">
        <f>O1412*H1412</f>
        <v>0</v>
      </c>
      <c r="Q1412" s="212">
        <v>0</v>
      </c>
      <c r="R1412" s="212">
        <f>Q1412*H1412</f>
        <v>0</v>
      </c>
      <c r="S1412" s="212">
        <v>0</v>
      </c>
      <c r="T1412" s="213">
        <f>S1412*H1412</f>
        <v>0</v>
      </c>
      <c r="AR1412" s="25" t="s">
        <v>153</v>
      </c>
      <c r="AT1412" s="25" t="s">
        <v>149</v>
      </c>
      <c r="AU1412" s="25" t="s">
        <v>81</v>
      </c>
      <c r="AY1412" s="25" t="s">
        <v>146</v>
      </c>
      <c r="BE1412" s="214">
        <f>IF(N1412="základní",J1412,0)</f>
        <v>0</v>
      </c>
      <c r="BF1412" s="214">
        <f>IF(N1412="snížená",J1412,0)</f>
        <v>0</v>
      </c>
      <c r="BG1412" s="214">
        <f>IF(N1412="zákl. přenesená",J1412,0)</f>
        <v>0</v>
      </c>
      <c r="BH1412" s="214">
        <f>IF(N1412="sníž. přenesená",J1412,0)</f>
        <v>0</v>
      </c>
      <c r="BI1412" s="214">
        <f>IF(N1412="nulová",J1412,0)</f>
        <v>0</v>
      </c>
      <c r="BJ1412" s="25" t="s">
        <v>79</v>
      </c>
      <c r="BK1412" s="214">
        <f>ROUND(I1412*H1412,2)</f>
        <v>0</v>
      </c>
      <c r="BL1412" s="25" t="s">
        <v>153</v>
      </c>
      <c r="BM1412" s="25" t="s">
        <v>1916</v>
      </c>
    </row>
    <row r="1413" spans="2:65" s="12" customFormat="1" ht="27">
      <c r="B1413" s="218"/>
      <c r="C1413" s="219"/>
      <c r="D1413" s="220" t="s">
        <v>160</v>
      </c>
      <c r="E1413" s="221" t="s">
        <v>21</v>
      </c>
      <c r="F1413" s="222" t="s">
        <v>1630</v>
      </c>
      <c r="G1413" s="219"/>
      <c r="H1413" s="223" t="s">
        <v>21</v>
      </c>
      <c r="I1413" s="224"/>
      <c r="J1413" s="219"/>
      <c r="K1413" s="219"/>
      <c r="L1413" s="225"/>
      <c r="M1413" s="226"/>
      <c r="N1413" s="227"/>
      <c r="O1413" s="227"/>
      <c r="P1413" s="227"/>
      <c r="Q1413" s="227"/>
      <c r="R1413" s="227"/>
      <c r="S1413" s="227"/>
      <c r="T1413" s="228"/>
      <c r="AT1413" s="229" t="s">
        <v>160</v>
      </c>
      <c r="AU1413" s="229" t="s">
        <v>81</v>
      </c>
      <c r="AV1413" s="12" t="s">
        <v>79</v>
      </c>
      <c r="AW1413" s="12" t="s">
        <v>35</v>
      </c>
      <c r="AX1413" s="12" t="s">
        <v>72</v>
      </c>
      <c r="AY1413" s="229" t="s">
        <v>146</v>
      </c>
    </row>
    <row r="1414" spans="2:65" s="12" customFormat="1" ht="27">
      <c r="B1414" s="218"/>
      <c r="C1414" s="219"/>
      <c r="D1414" s="220" t="s">
        <v>160</v>
      </c>
      <c r="E1414" s="221" t="s">
        <v>21</v>
      </c>
      <c r="F1414" s="222" t="s">
        <v>1631</v>
      </c>
      <c r="G1414" s="219"/>
      <c r="H1414" s="223" t="s">
        <v>21</v>
      </c>
      <c r="I1414" s="224"/>
      <c r="J1414" s="219"/>
      <c r="K1414" s="219"/>
      <c r="L1414" s="225"/>
      <c r="M1414" s="226"/>
      <c r="N1414" s="227"/>
      <c r="O1414" s="227"/>
      <c r="P1414" s="227"/>
      <c r="Q1414" s="227"/>
      <c r="R1414" s="227"/>
      <c r="S1414" s="227"/>
      <c r="T1414" s="228"/>
      <c r="AT1414" s="229" t="s">
        <v>160</v>
      </c>
      <c r="AU1414" s="229" t="s">
        <v>81</v>
      </c>
      <c r="AV1414" s="12" t="s">
        <v>79</v>
      </c>
      <c r="AW1414" s="12" t="s">
        <v>35</v>
      </c>
      <c r="AX1414" s="12" t="s">
        <v>72</v>
      </c>
      <c r="AY1414" s="229" t="s">
        <v>146</v>
      </c>
    </row>
    <row r="1415" spans="2:65" s="12" customFormat="1" ht="13.5">
      <c r="B1415" s="218"/>
      <c r="C1415" s="219"/>
      <c r="D1415" s="220" t="s">
        <v>160</v>
      </c>
      <c r="E1415" s="221" t="s">
        <v>21</v>
      </c>
      <c r="F1415" s="222" t="s">
        <v>1890</v>
      </c>
      <c r="G1415" s="219"/>
      <c r="H1415" s="223" t="s">
        <v>21</v>
      </c>
      <c r="I1415" s="224"/>
      <c r="J1415" s="219"/>
      <c r="K1415" s="219"/>
      <c r="L1415" s="225"/>
      <c r="M1415" s="226"/>
      <c r="N1415" s="227"/>
      <c r="O1415" s="227"/>
      <c r="P1415" s="227"/>
      <c r="Q1415" s="227"/>
      <c r="R1415" s="227"/>
      <c r="S1415" s="227"/>
      <c r="T1415" s="228"/>
      <c r="AT1415" s="229" t="s">
        <v>160</v>
      </c>
      <c r="AU1415" s="229" t="s">
        <v>81</v>
      </c>
      <c r="AV1415" s="12" t="s">
        <v>79</v>
      </c>
      <c r="AW1415" s="12" t="s">
        <v>35</v>
      </c>
      <c r="AX1415" s="12" t="s">
        <v>72</v>
      </c>
      <c r="AY1415" s="229" t="s">
        <v>146</v>
      </c>
    </row>
    <row r="1416" spans="2:65" s="13" customFormat="1" ht="13.5">
      <c r="B1416" s="230"/>
      <c r="C1416" s="231"/>
      <c r="D1416" s="220" t="s">
        <v>160</v>
      </c>
      <c r="E1416" s="232" t="s">
        <v>21</v>
      </c>
      <c r="F1416" s="233" t="s">
        <v>219</v>
      </c>
      <c r="G1416" s="231"/>
      <c r="H1416" s="234">
        <v>14</v>
      </c>
      <c r="I1416" s="235"/>
      <c r="J1416" s="231"/>
      <c r="K1416" s="231"/>
      <c r="L1416" s="236"/>
      <c r="M1416" s="237"/>
      <c r="N1416" s="238"/>
      <c r="O1416" s="238"/>
      <c r="P1416" s="238"/>
      <c r="Q1416" s="238"/>
      <c r="R1416" s="238"/>
      <c r="S1416" s="238"/>
      <c r="T1416" s="239"/>
      <c r="AT1416" s="240" t="s">
        <v>160</v>
      </c>
      <c r="AU1416" s="240" t="s">
        <v>81</v>
      </c>
      <c r="AV1416" s="13" t="s">
        <v>81</v>
      </c>
      <c r="AW1416" s="13" t="s">
        <v>35</v>
      </c>
      <c r="AX1416" s="13" t="s">
        <v>72</v>
      </c>
      <c r="AY1416" s="240" t="s">
        <v>146</v>
      </c>
    </row>
    <row r="1417" spans="2:65" s="14" customFormat="1" ht="13.5">
      <c r="B1417" s="241"/>
      <c r="C1417" s="242"/>
      <c r="D1417" s="215" t="s">
        <v>160</v>
      </c>
      <c r="E1417" s="243" t="s">
        <v>21</v>
      </c>
      <c r="F1417" s="244" t="s">
        <v>171</v>
      </c>
      <c r="G1417" s="242"/>
      <c r="H1417" s="245">
        <v>14</v>
      </c>
      <c r="I1417" s="246"/>
      <c r="J1417" s="242"/>
      <c r="K1417" s="242"/>
      <c r="L1417" s="247"/>
      <c r="M1417" s="248"/>
      <c r="N1417" s="249"/>
      <c r="O1417" s="249"/>
      <c r="P1417" s="249"/>
      <c r="Q1417" s="249"/>
      <c r="R1417" s="249"/>
      <c r="S1417" s="249"/>
      <c r="T1417" s="250"/>
      <c r="AT1417" s="251" t="s">
        <v>160</v>
      </c>
      <c r="AU1417" s="251" t="s">
        <v>81</v>
      </c>
      <c r="AV1417" s="14" t="s">
        <v>153</v>
      </c>
      <c r="AW1417" s="14" t="s">
        <v>35</v>
      </c>
      <c r="AX1417" s="14" t="s">
        <v>79</v>
      </c>
      <c r="AY1417" s="251" t="s">
        <v>146</v>
      </c>
    </row>
    <row r="1418" spans="2:65" s="1" customFormat="1" ht="31.5" customHeight="1">
      <c r="B1418" s="42"/>
      <c r="C1418" s="203" t="s">
        <v>1917</v>
      </c>
      <c r="D1418" s="203" t="s">
        <v>149</v>
      </c>
      <c r="E1418" s="204" t="s">
        <v>1918</v>
      </c>
      <c r="F1418" s="205" t="s">
        <v>1919</v>
      </c>
      <c r="G1418" s="206" t="s">
        <v>1655</v>
      </c>
      <c r="H1418" s="207">
        <v>2</v>
      </c>
      <c r="I1418" s="208"/>
      <c r="J1418" s="209">
        <f>ROUND(I1418*H1418,2)</f>
        <v>0</v>
      </c>
      <c r="K1418" s="205" t="s">
        <v>21</v>
      </c>
      <c r="L1418" s="62"/>
      <c r="M1418" s="210" t="s">
        <v>21</v>
      </c>
      <c r="N1418" s="211" t="s">
        <v>43</v>
      </c>
      <c r="O1418" s="43"/>
      <c r="P1418" s="212">
        <f>O1418*H1418</f>
        <v>0</v>
      </c>
      <c r="Q1418" s="212">
        <v>0</v>
      </c>
      <c r="R1418" s="212">
        <f>Q1418*H1418</f>
        <v>0</v>
      </c>
      <c r="S1418" s="212">
        <v>0</v>
      </c>
      <c r="T1418" s="213">
        <f>S1418*H1418</f>
        <v>0</v>
      </c>
      <c r="AR1418" s="25" t="s">
        <v>153</v>
      </c>
      <c r="AT1418" s="25" t="s">
        <v>149</v>
      </c>
      <c r="AU1418" s="25" t="s">
        <v>81</v>
      </c>
      <c r="AY1418" s="25" t="s">
        <v>146</v>
      </c>
      <c r="BE1418" s="214">
        <f>IF(N1418="základní",J1418,0)</f>
        <v>0</v>
      </c>
      <c r="BF1418" s="214">
        <f>IF(N1418="snížená",J1418,0)</f>
        <v>0</v>
      </c>
      <c r="BG1418" s="214">
        <f>IF(N1418="zákl. přenesená",J1418,0)</f>
        <v>0</v>
      </c>
      <c r="BH1418" s="214">
        <f>IF(N1418="sníž. přenesená",J1418,0)</f>
        <v>0</v>
      </c>
      <c r="BI1418" s="214">
        <f>IF(N1418="nulová",J1418,0)</f>
        <v>0</v>
      </c>
      <c r="BJ1418" s="25" t="s">
        <v>79</v>
      </c>
      <c r="BK1418" s="214">
        <f>ROUND(I1418*H1418,2)</f>
        <v>0</v>
      </c>
      <c r="BL1418" s="25" t="s">
        <v>153</v>
      </c>
      <c r="BM1418" s="25" t="s">
        <v>1920</v>
      </c>
    </row>
    <row r="1419" spans="2:65" s="12" customFormat="1" ht="27">
      <c r="B1419" s="218"/>
      <c r="C1419" s="219"/>
      <c r="D1419" s="220" t="s">
        <v>160</v>
      </c>
      <c r="E1419" s="221" t="s">
        <v>21</v>
      </c>
      <c r="F1419" s="222" t="s">
        <v>1630</v>
      </c>
      <c r="G1419" s="219"/>
      <c r="H1419" s="223" t="s">
        <v>21</v>
      </c>
      <c r="I1419" s="224"/>
      <c r="J1419" s="219"/>
      <c r="K1419" s="219"/>
      <c r="L1419" s="225"/>
      <c r="M1419" s="226"/>
      <c r="N1419" s="227"/>
      <c r="O1419" s="227"/>
      <c r="P1419" s="227"/>
      <c r="Q1419" s="227"/>
      <c r="R1419" s="227"/>
      <c r="S1419" s="227"/>
      <c r="T1419" s="228"/>
      <c r="AT1419" s="229" t="s">
        <v>160</v>
      </c>
      <c r="AU1419" s="229" t="s">
        <v>81</v>
      </c>
      <c r="AV1419" s="12" t="s">
        <v>79</v>
      </c>
      <c r="AW1419" s="12" t="s">
        <v>35</v>
      </c>
      <c r="AX1419" s="12" t="s">
        <v>72</v>
      </c>
      <c r="AY1419" s="229" t="s">
        <v>146</v>
      </c>
    </row>
    <row r="1420" spans="2:65" s="12" customFormat="1" ht="27">
      <c r="B1420" s="218"/>
      <c r="C1420" s="219"/>
      <c r="D1420" s="220" t="s">
        <v>160</v>
      </c>
      <c r="E1420" s="221" t="s">
        <v>21</v>
      </c>
      <c r="F1420" s="222" t="s">
        <v>1631</v>
      </c>
      <c r="G1420" s="219"/>
      <c r="H1420" s="223" t="s">
        <v>21</v>
      </c>
      <c r="I1420" s="224"/>
      <c r="J1420" s="219"/>
      <c r="K1420" s="219"/>
      <c r="L1420" s="225"/>
      <c r="M1420" s="226"/>
      <c r="N1420" s="227"/>
      <c r="O1420" s="227"/>
      <c r="P1420" s="227"/>
      <c r="Q1420" s="227"/>
      <c r="R1420" s="227"/>
      <c r="S1420" s="227"/>
      <c r="T1420" s="228"/>
      <c r="AT1420" s="229" t="s">
        <v>160</v>
      </c>
      <c r="AU1420" s="229" t="s">
        <v>81</v>
      </c>
      <c r="AV1420" s="12" t="s">
        <v>79</v>
      </c>
      <c r="AW1420" s="12" t="s">
        <v>35</v>
      </c>
      <c r="AX1420" s="12" t="s">
        <v>72</v>
      </c>
      <c r="AY1420" s="229" t="s">
        <v>146</v>
      </c>
    </row>
    <row r="1421" spans="2:65" s="12" customFormat="1" ht="13.5">
      <c r="B1421" s="218"/>
      <c r="C1421" s="219"/>
      <c r="D1421" s="220" t="s">
        <v>160</v>
      </c>
      <c r="E1421" s="221" t="s">
        <v>21</v>
      </c>
      <c r="F1421" s="222" t="s">
        <v>1890</v>
      </c>
      <c r="G1421" s="219"/>
      <c r="H1421" s="223" t="s">
        <v>21</v>
      </c>
      <c r="I1421" s="224"/>
      <c r="J1421" s="219"/>
      <c r="K1421" s="219"/>
      <c r="L1421" s="225"/>
      <c r="M1421" s="226"/>
      <c r="N1421" s="227"/>
      <c r="O1421" s="227"/>
      <c r="P1421" s="227"/>
      <c r="Q1421" s="227"/>
      <c r="R1421" s="227"/>
      <c r="S1421" s="227"/>
      <c r="T1421" s="228"/>
      <c r="AT1421" s="229" t="s">
        <v>160</v>
      </c>
      <c r="AU1421" s="229" t="s">
        <v>81</v>
      </c>
      <c r="AV1421" s="12" t="s">
        <v>79</v>
      </c>
      <c r="AW1421" s="12" t="s">
        <v>35</v>
      </c>
      <c r="AX1421" s="12" t="s">
        <v>72</v>
      </c>
      <c r="AY1421" s="229" t="s">
        <v>146</v>
      </c>
    </row>
    <row r="1422" spans="2:65" s="13" customFormat="1" ht="13.5">
      <c r="B1422" s="230"/>
      <c r="C1422" s="231"/>
      <c r="D1422" s="220" t="s">
        <v>160</v>
      </c>
      <c r="E1422" s="232" t="s">
        <v>21</v>
      </c>
      <c r="F1422" s="233" t="s">
        <v>81</v>
      </c>
      <c r="G1422" s="231"/>
      <c r="H1422" s="234">
        <v>2</v>
      </c>
      <c r="I1422" s="235"/>
      <c r="J1422" s="231"/>
      <c r="K1422" s="231"/>
      <c r="L1422" s="236"/>
      <c r="M1422" s="237"/>
      <c r="N1422" s="238"/>
      <c r="O1422" s="238"/>
      <c r="P1422" s="238"/>
      <c r="Q1422" s="238"/>
      <c r="R1422" s="238"/>
      <c r="S1422" s="238"/>
      <c r="T1422" s="239"/>
      <c r="AT1422" s="240" t="s">
        <v>160</v>
      </c>
      <c r="AU1422" s="240" t="s">
        <v>81</v>
      </c>
      <c r="AV1422" s="13" t="s">
        <v>81</v>
      </c>
      <c r="AW1422" s="13" t="s">
        <v>35</v>
      </c>
      <c r="AX1422" s="13" t="s">
        <v>72</v>
      </c>
      <c r="AY1422" s="240" t="s">
        <v>146</v>
      </c>
    </row>
    <row r="1423" spans="2:65" s="14" customFormat="1" ht="13.5">
      <c r="B1423" s="241"/>
      <c r="C1423" s="242"/>
      <c r="D1423" s="215" t="s">
        <v>160</v>
      </c>
      <c r="E1423" s="243" t="s">
        <v>21</v>
      </c>
      <c r="F1423" s="244" t="s">
        <v>171</v>
      </c>
      <c r="G1423" s="242"/>
      <c r="H1423" s="245">
        <v>2</v>
      </c>
      <c r="I1423" s="246"/>
      <c r="J1423" s="242"/>
      <c r="K1423" s="242"/>
      <c r="L1423" s="247"/>
      <c r="M1423" s="248"/>
      <c r="N1423" s="249"/>
      <c r="O1423" s="249"/>
      <c r="P1423" s="249"/>
      <c r="Q1423" s="249"/>
      <c r="R1423" s="249"/>
      <c r="S1423" s="249"/>
      <c r="T1423" s="250"/>
      <c r="AT1423" s="251" t="s">
        <v>160</v>
      </c>
      <c r="AU1423" s="251" t="s">
        <v>81</v>
      </c>
      <c r="AV1423" s="14" t="s">
        <v>153</v>
      </c>
      <c r="AW1423" s="14" t="s">
        <v>35</v>
      </c>
      <c r="AX1423" s="14" t="s">
        <v>79</v>
      </c>
      <c r="AY1423" s="251" t="s">
        <v>146</v>
      </c>
    </row>
    <row r="1424" spans="2:65" s="1" customFormat="1" ht="22.5" customHeight="1">
      <c r="B1424" s="42"/>
      <c r="C1424" s="203" t="s">
        <v>1921</v>
      </c>
      <c r="D1424" s="203" t="s">
        <v>149</v>
      </c>
      <c r="E1424" s="204" t="s">
        <v>1922</v>
      </c>
      <c r="F1424" s="205" t="s">
        <v>1923</v>
      </c>
      <c r="G1424" s="206" t="s">
        <v>1655</v>
      </c>
      <c r="H1424" s="207">
        <v>5</v>
      </c>
      <c r="I1424" s="208"/>
      <c r="J1424" s="209">
        <f>ROUND(I1424*H1424,2)</f>
        <v>0</v>
      </c>
      <c r="K1424" s="205" t="s">
        <v>21</v>
      </c>
      <c r="L1424" s="62"/>
      <c r="M1424" s="210" t="s">
        <v>21</v>
      </c>
      <c r="N1424" s="211" t="s">
        <v>43</v>
      </c>
      <c r="O1424" s="43"/>
      <c r="P1424" s="212">
        <f>O1424*H1424</f>
        <v>0</v>
      </c>
      <c r="Q1424" s="212">
        <v>0</v>
      </c>
      <c r="R1424" s="212">
        <f>Q1424*H1424</f>
        <v>0</v>
      </c>
      <c r="S1424" s="212">
        <v>0</v>
      </c>
      <c r="T1424" s="213">
        <f>S1424*H1424</f>
        <v>0</v>
      </c>
      <c r="AR1424" s="25" t="s">
        <v>153</v>
      </c>
      <c r="AT1424" s="25" t="s">
        <v>149</v>
      </c>
      <c r="AU1424" s="25" t="s">
        <v>81</v>
      </c>
      <c r="AY1424" s="25" t="s">
        <v>146</v>
      </c>
      <c r="BE1424" s="214">
        <f>IF(N1424="základní",J1424,0)</f>
        <v>0</v>
      </c>
      <c r="BF1424" s="214">
        <f>IF(N1424="snížená",J1424,0)</f>
        <v>0</v>
      </c>
      <c r="BG1424" s="214">
        <f>IF(N1424="zákl. přenesená",J1424,0)</f>
        <v>0</v>
      </c>
      <c r="BH1424" s="214">
        <f>IF(N1424="sníž. přenesená",J1424,0)</f>
        <v>0</v>
      </c>
      <c r="BI1424" s="214">
        <f>IF(N1424="nulová",J1424,0)</f>
        <v>0</v>
      </c>
      <c r="BJ1424" s="25" t="s">
        <v>79</v>
      </c>
      <c r="BK1424" s="214">
        <f>ROUND(I1424*H1424,2)</f>
        <v>0</v>
      </c>
      <c r="BL1424" s="25" t="s">
        <v>153</v>
      </c>
      <c r="BM1424" s="25" t="s">
        <v>1924</v>
      </c>
    </row>
    <row r="1425" spans="2:65" s="12" customFormat="1" ht="27">
      <c r="B1425" s="218"/>
      <c r="C1425" s="219"/>
      <c r="D1425" s="220" t="s">
        <v>160</v>
      </c>
      <c r="E1425" s="221" t="s">
        <v>21</v>
      </c>
      <c r="F1425" s="222" t="s">
        <v>1630</v>
      </c>
      <c r="G1425" s="219"/>
      <c r="H1425" s="223" t="s">
        <v>21</v>
      </c>
      <c r="I1425" s="224"/>
      <c r="J1425" s="219"/>
      <c r="K1425" s="219"/>
      <c r="L1425" s="225"/>
      <c r="M1425" s="226"/>
      <c r="N1425" s="227"/>
      <c r="O1425" s="227"/>
      <c r="P1425" s="227"/>
      <c r="Q1425" s="227"/>
      <c r="R1425" s="227"/>
      <c r="S1425" s="227"/>
      <c r="T1425" s="228"/>
      <c r="AT1425" s="229" t="s">
        <v>160</v>
      </c>
      <c r="AU1425" s="229" t="s">
        <v>81</v>
      </c>
      <c r="AV1425" s="12" t="s">
        <v>79</v>
      </c>
      <c r="AW1425" s="12" t="s">
        <v>35</v>
      </c>
      <c r="AX1425" s="12" t="s">
        <v>72</v>
      </c>
      <c r="AY1425" s="229" t="s">
        <v>146</v>
      </c>
    </row>
    <row r="1426" spans="2:65" s="12" customFormat="1" ht="27">
      <c r="B1426" s="218"/>
      <c r="C1426" s="219"/>
      <c r="D1426" s="220" t="s">
        <v>160</v>
      </c>
      <c r="E1426" s="221" t="s">
        <v>21</v>
      </c>
      <c r="F1426" s="222" t="s">
        <v>1631</v>
      </c>
      <c r="G1426" s="219"/>
      <c r="H1426" s="223" t="s">
        <v>21</v>
      </c>
      <c r="I1426" s="224"/>
      <c r="J1426" s="219"/>
      <c r="K1426" s="219"/>
      <c r="L1426" s="225"/>
      <c r="M1426" s="226"/>
      <c r="N1426" s="227"/>
      <c r="O1426" s="227"/>
      <c r="P1426" s="227"/>
      <c r="Q1426" s="227"/>
      <c r="R1426" s="227"/>
      <c r="S1426" s="227"/>
      <c r="T1426" s="228"/>
      <c r="AT1426" s="229" t="s">
        <v>160</v>
      </c>
      <c r="AU1426" s="229" t="s">
        <v>81</v>
      </c>
      <c r="AV1426" s="12" t="s">
        <v>79</v>
      </c>
      <c r="AW1426" s="12" t="s">
        <v>35</v>
      </c>
      <c r="AX1426" s="12" t="s">
        <v>72</v>
      </c>
      <c r="AY1426" s="229" t="s">
        <v>146</v>
      </c>
    </row>
    <row r="1427" spans="2:65" s="12" customFormat="1" ht="13.5">
      <c r="B1427" s="218"/>
      <c r="C1427" s="219"/>
      <c r="D1427" s="220" t="s">
        <v>160</v>
      </c>
      <c r="E1427" s="221" t="s">
        <v>21</v>
      </c>
      <c r="F1427" s="222" t="s">
        <v>1890</v>
      </c>
      <c r="G1427" s="219"/>
      <c r="H1427" s="223" t="s">
        <v>21</v>
      </c>
      <c r="I1427" s="224"/>
      <c r="J1427" s="219"/>
      <c r="K1427" s="219"/>
      <c r="L1427" s="225"/>
      <c r="M1427" s="226"/>
      <c r="N1427" s="227"/>
      <c r="O1427" s="227"/>
      <c r="P1427" s="227"/>
      <c r="Q1427" s="227"/>
      <c r="R1427" s="227"/>
      <c r="S1427" s="227"/>
      <c r="T1427" s="228"/>
      <c r="AT1427" s="229" t="s">
        <v>160</v>
      </c>
      <c r="AU1427" s="229" t="s">
        <v>81</v>
      </c>
      <c r="AV1427" s="12" t="s">
        <v>79</v>
      </c>
      <c r="AW1427" s="12" t="s">
        <v>35</v>
      </c>
      <c r="AX1427" s="12" t="s">
        <v>72</v>
      </c>
      <c r="AY1427" s="229" t="s">
        <v>146</v>
      </c>
    </row>
    <row r="1428" spans="2:65" s="13" customFormat="1" ht="13.5">
      <c r="B1428" s="230"/>
      <c r="C1428" s="231"/>
      <c r="D1428" s="220" t="s">
        <v>160</v>
      </c>
      <c r="E1428" s="232" t="s">
        <v>21</v>
      </c>
      <c r="F1428" s="233" t="s">
        <v>145</v>
      </c>
      <c r="G1428" s="231"/>
      <c r="H1428" s="234">
        <v>5</v>
      </c>
      <c r="I1428" s="235"/>
      <c r="J1428" s="231"/>
      <c r="K1428" s="231"/>
      <c r="L1428" s="236"/>
      <c r="M1428" s="237"/>
      <c r="N1428" s="238"/>
      <c r="O1428" s="238"/>
      <c r="P1428" s="238"/>
      <c r="Q1428" s="238"/>
      <c r="R1428" s="238"/>
      <c r="S1428" s="238"/>
      <c r="T1428" s="239"/>
      <c r="AT1428" s="240" t="s">
        <v>160</v>
      </c>
      <c r="AU1428" s="240" t="s">
        <v>81</v>
      </c>
      <c r="AV1428" s="13" t="s">
        <v>81</v>
      </c>
      <c r="AW1428" s="13" t="s">
        <v>35</v>
      </c>
      <c r="AX1428" s="13" t="s">
        <v>72</v>
      </c>
      <c r="AY1428" s="240" t="s">
        <v>146</v>
      </c>
    </row>
    <row r="1429" spans="2:65" s="14" customFormat="1" ht="13.5">
      <c r="B1429" s="241"/>
      <c r="C1429" s="242"/>
      <c r="D1429" s="215" t="s">
        <v>160</v>
      </c>
      <c r="E1429" s="243" t="s">
        <v>21</v>
      </c>
      <c r="F1429" s="244" t="s">
        <v>171</v>
      </c>
      <c r="G1429" s="242"/>
      <c r="H1429" s="245">
        <v>5</v>
      </c>
      <c r="I1429" s="246"/>
      <c r="J1429" s="242"/>
      <c r="K1429" s="242"/>
      <c r="L1429" s="247"/>
      <c r="M1429" s="248"/>
      <c r="N1429" s="249"/>
      <c r="O1429" s="249"/>
      <c r="P1429" s="249"/>
      <c r="Q1429" s="249"/>
      <c r="R1429" s="249"/>
      <c r="S1429" s="249"/>
      <c r="T1429" s="250"/>
      <c r="AT1429" s="251" t="s">
        <v>160</v>
      </c>
      <c r="AU1429" s="251" t="s">
        <v>81</v>
      </c>
      <c r="AV1429" s="14" t="s">
        <v>153</v>
      </c>
      <c r="AW1429" s="14" t="s">
        <v>35</v>
      </c>
      <c r="AX1429" s="14" t="s">
        <v>79</v>
      </c>
      <c r="AY1429" s="251" t="s">
        <v>146</v>
      </c>
    </row>
    <row r="1430" spans="2:65" s="1" customFormat="1" ht="22.5" customHeight="1">
      <c r="B1430" s="42"/>
      <c r="C1430" s="203" t="s">
        <v>1925</v>
      </c>
      <c r="D1430" s="203" t="s">
        <v>149</v>
      </c>
      <c r="E1430" s="204" t="s">
        <v>1926</v>
      </c>
      <c r="F1430" s="205" t="s">
        <v>1927</v>
      </c>
      <c r="G1430" s="206" t="s">
        <v>1655</v>
      </c>
      <c r="H1430" s="207">
        <v>1</v>
      </c>
      <c r="I1430" s="208"/>
      <c r="J1430" s="209">
        <f>ROUND(I1430*H1430,2)</f>
        <v>0</v>
      </c>
      <c r="K1430" s="205" t="s">
        <v>21</v>
      </c>
      <c r="L1430" s="62"/>
      <c r="M1430" s="210" t="s">
        <v>21</v>
      </c>
      <c r="N1430" s="211" t="s">
        <v>43</v>
      </c>
      <c r="O1430" s="43"/>
      <c r="P1430" s="212">
        <f>O1430*H1430</f>
        <v>0</v>
      </c>
      <c r="Q1430" s="212">
        <v>0</v>
      </c>
      <c r="R1430" s="212">
        <f>Q1430*H1430</f>
        <v>0</v>
      </c>
      <c r="S1430" s="212">
        <v>0</v>
      </c>
      <c r="T1430" s="213">
        <f>S1430*H1430</f>
        <v>0</v>
      </c>
      <c r="AR1430" s="25" t="s">
        <v>153</v>
      </c>
      <c r="AT1430" s="25" t="s">
        <v>149</v>
      </c>
      <c r="AU1430" s="25" t="s">
        <v>81</v>
      </c>
      <c r="AY1430" s="25" t="s">
        <v>146</v>
      </c>
      <c r="BE1430" s="214">
        <f>IF(N1430="základní",J1430,0)</f>
        <v>0</v>
      </c>
      <c r="BF1430" s="214">
        <f>IF(N1430="snížená",J1430,0)</f>
        <v>0</v>
      </c>
      <c r="BG1430" s="214">
        <f>IF(N1430="zákl. přenesená",J1430,0)</f>
        <v>0</v>
      </c>
      <c r="BH1430" s="214">
        <f>IF(N1430="sníž. přenesená",J1430,0)</f>
        <v>0</v>
      </c>
      <c r="BI1430" s="214">
        <f>IF(N1430="nulová",J1430,0)</f>
        <v>0</v>
      </c>
      <c r="BJ1430" s="25" t="s">
        <v>79</v>
      </c>
      <c r="BK1430" s="214">
        <f>ROUND(I1430*H1430,2)</f>
        <v>0</v>
      </c>
      <c r="BL1430" s="25" t="s">
        <v>153</v>
      </c>
      <c r="BM1430" s="25" t="s">
        <v>1928</v>
      </c>
    </row>
    <row r="1431" spans="2:65" s="12" customFormat="1" ht="27">
      <c r="B1431" s="218"/>
      <c r="C1431" s="219"/>
      <c r="D1431" s="220" t="s">
        <v>160</v>
      </c>
      <c r="E1431" s="221" t="s">
        <v>21</v>
      </c>
      <c r="F1431" s="222" t="s">
        <v>1630</v>
      </c>
      <c r="G1431" s="219"/>
      <c r="H1431" s="223" t="s">
        <v>21</v>
      </c>
      <c r="I1431" s="224"/>
      <c r="J1431" s="219"/>
      <c r="K1431" s="219"/>
      <c r="L1431" s="225"/>
      <c r="M1431" s="226"/>
      <c r="N1431" s="227"/>
      <c r="O1431" s="227"/>
      <c r="P1431" s="227"/>
      <c r="Q1431" s="227"/>
      <c r="R1431" s="227"/>
      <c r="S1431" s="227"/>
      <c r="T1431" s="228"/>
      <c r="AT1431" s="229" t="s">
        <v>160</v>
      </c>
      <c r="AU1431" s="229" t="s">
        <v>81</v>
      </c>
      <c r="AV1431" s="12" t="s">
        <v>79</v>
      </c>
      <c r="AW1431" s="12" t="s">
        <v>35</v>
      </c>
      <c r="AX1431" s="12" t="s">
        <v>72</v>
      </c>
      <c r="AY1431" s="229" t="s">
        <v>146</v>
      </c>
    </row>
    <row r="1432" spans="2:65" s="12" customFormat="1" ht="27">
      <c r="B1432" s="218"/>
      <c r="C1432" s="219"/>
      <c r="D1432" s="220" t="s">
        <v>160</v>
      </c>
      <c r="E1432" s="221" t="s">
        <v>21</v>
      </c>
      <c r="F1432" s="222" t="s">
        <v>1631</v>
      </c>
      <c r="G1432" s="219"/>
      <c r="H1432" s="223" t="s">
        <v>21</v>
      </c>
      <c r="I1432" s="224"/>
      <c r="J1432" s="219"/>
      <c r="K1432" s="219"/>
      <c r="L1432" s="225"/>
      <c r="M1432" s="226"/>
      <c r="N1432" s="227"/>
      <c r="O1432" s="227"/>
      <c r="P1432" s="227"/>
      <c r="Q1432" s="227"/>
      <c r="R1432" s="227"/>
      <c r="S1432" s="227"/>
      <c r="T1432" s="228"/>
      <c r="AT1432" s="229" t="s">
        <v>160</v>
      </c>
      <c r="AU1432" s="229" t="s">
        <v>81</v>
      </c>
      <c r="AV1432" s="12" t="s">
        <v>79</v>
      </c>
      <c r="AW1432" s="12" t="s">
        <v>35</v>
      </c>
      <c r="AX1432" s="12" t="s">
        <v>72</v>
      </c>
      <c r="AY1432" s="229" t="s">
        <v>146</v>
      </c>
    </row>
    <row r="1433" spans="2:65" s="12" customFormat="1" ht="13.5">
      <c r="B1433" s="218"/>
      <c r="C1433" s="219"/>
      <c r="D1433" s="220" t="s">
        <v>160</v>
      </c>
      <c r="E1433" s="221" t="s">
        <v>21</v>
      </c>
      <c r="F1433" s="222" t="s">
        <v>1890</v>
      </c>
      <c r="G1433" s="219"/>
      <c r="H1433" s="223" t="s">
        <v>21</v>
      </c>
      <c r="I1433" s="224"/>
      <c r="J1433" s="219"/>
      <c r="K1433" s="219"/>
      <c r="L1433" s="225"/>
      <c r="M1433" s="226"/>
      <c r="N1433" s="227"/>
      <c r="O1433" s="227"/>
      <c r="P1433" s="227"/>
      <c r="Q1433" s="227"/>
      <c r="R1433" s="227"/>
      <c r="S1433" s="227"/>
      <c r="T1433" s="228"/>
      <c r="AT1433" s="229" t="s">
        <v>160</v>
      </c>
      <c r="AU1433" s="229" t="s">
        <v>81</v>
      </c>
      <c r="AV1433" s="12" t="s">
        <v>79</v>
      </c>
      <c r="AW1433" s="12" t="s">
        <v>35</v>
      </c>
      <c r="AX1433" s="12" t="s">
        <v>72</v>
      </c>
      <c r="AY1433" s="229" t="s">
        <v>146</v>
      </c>
    </row>
    <row r="1434" spans="2:65" s="13" customFormat="1" ht="13.5">
      <c r="B1434" s="230"/>
      <c r="C1434" s="231"/>
      <c r="D1434" s="220" t="s">
        <v>160</v>
      </c>
      <c r="E1434" s="232" t="s">
        <v>21</v>
      </c>
      <c r="F1434" s="233" t="s">
        <v>79</v>
      </c>
      <c r="G1434" s="231"/>
      <c r="H1434" s="234">
        <v>1</v>
      </c>
      <c r="I1434" s="235"/>
      <c r="J1434" s="231"/>
      <c r="K1434" s="231"/>
      <c r="L1434" s="236"/>
      <c r="M1434" s="237"/>
      <c r="N1434" s="238"/>
      <c r="O1434" s="238"/>
      <c r="P1434" s="238"/>
      <c r="Q1434" s="238"/>
      <c r="R1434" s="238"/>
      <c r="S1434" s="238"/>
      <c r="T1434" s="239"/>
      <c r="AT1434" s="240" t="s">
        <v>160</v>
      </c>
      <c r="AU1434" s="240" t="s">
        <v>81</v>
      </c>
      <c r="AV1434" s="13" t="s">
        <v>81</v>
      </c>
      <c r="AW1434" s="13" t="s">
        <v>35</v>
      </c>
      <c r="AX1434" s="13" t="s">
        <v>72</v>
      </c>
      <c r="AY1434" s="240" t="s">
        <v>146</v>
      </c>
    </row>
    <row r="1435" spans="2:65" s="14" customFormat="1" ht="13.5">
      <c r="B1435" s="241"/>
      <c r="C1435" s="242"/>
      <c r="D1435" s="215" t="s">
        <v>160</v>
      </c>
      <c r="E1435" s="243" t="s">
        <v>21</v>
      </c>
      <c r="F1435" s="244" t="s">
        <v>171</v>
      </c>
      <c r="G1435" s="242"/>
      <c r="H1435" s="245">
        <v>1</v>
      </c>
      <c r="I1435" s="246"/>
      <c r="J1435" s="242"/>
      <c r="K1435" s="242"/>
      <c r="L1435" s="247"/>
      <c r="M1435" s="248"/>
      <c r="N1435" s="249"/>
      <c r="O1435" s="249"/>
      <c r="P1435" s="249"/>
      <c r="Q1435" s="249"/>
      <c r="R1435" s="249"/>
      <c r="S1435" s="249"/>
      <c r="T1435" s="250"/>
      <c r="AT1435" s="251" t="s">
        <v>160</v>
      </c>
      <c r="AU1435" s="251" t="s">
        <v>81</v>
      </c>
      <c r="AV1435" s="14" t="s">
        <v>153</v>
      </c>
      <c r="AW1435" s="14" t="s">
        <v>35</v>
      </c>
      <c r="AX1435" s="14" t="s">
        <v>79</v>
      </c>
      <c r="AY1435" s="251" t="s">
        <v>146</v>
      </c>
    </row>
    <row r="1436" spans="2:65" s="1" customFormat="1" ht="22.5" customHeight="1">
      <c r="B1436" s="42"/>
      <c r="C1436" s="203" t="s">
        <v>1929</v>
      </c>
      <c r="D1436" s="203" t="s">
        <v>149</v>
      </c>
      <c r="E1436" s="204" t="s">
        <v>1930</v>
      </c>
      <c r="F1436" s="205" t="s">
        <v>1931</v>
      </c>
      <c r="G1436" s="206" t="s">
        <v>1655</v>
      </c>
      <c r="H1436" s="207">
        <v>5</v>
      </c>
      <c r="I1436" s="208"/>
      <c r="J1436" s="209">
        <f>ROUND(I1436*H1436,2)</f>
        <v>0</v>
      </c>
      <c r="K1436" s="205" t="s">
        <v>21</v>
      </c>
      <c r="L1436" s="62"/>
      <c r="M1436" s="210" t="s">
        <v>21</v>
      </c>
      <c r="N1436" s="211" t="s">
        <v>43</v>
      </c>
      <c r="O1436" s="43"/>
      <c r="P1436" s="212">
        <f>O1436*H1436</f>
        <v>0</v>
      </c>
      <c r="Q1436" s="212">
        <v>0</v>
      </c>
      <c r="R1436" s="212">
        <f>Q1436*H1436</f>
        <v>0</v>
      </c>
      <c r="S1436" s="212">
        <v>0</v>
      </c>
      <c r="T1436" s="213">
        <f>S1436*H1436</f>
        <v>0</v>
      </c>
      <c r="AR1436" s="25" t="s">
        <v>153</v>
      </c>
      <c r="AT1436" s="25" t="s">
        <v>149</v>
      </c>
      <c r="AU1436" s="25" t="s">
        <v>81</v>
      </c>
      <c r="AY1436" s="25" t="s">
        <v>146</v>
      </c>
      <c r="BE1436" s="214">
        <f>IF(N1436="základní",J1436,0)</f>
        <v>0</v>
      </c>
      <c r="BF1436" s="214">
        <f>IF(N1436="snížená",J1436,0)</f>
        <v>0</v>
      </c>
      <c r="BG1436" s="214">
        <f>IF(N1436="zákl. přenesená",J1436,0)</f>
        <v>0</v>
      </c>
      <c r="BH1436" s="214">
        <f>IF(N1436="sníž. přenesená",J1436,0)</f>
        <v>0</v>
      </c>
      <c r="BI1436" s="214">
        <f>IF(N1436="nulová",J1436,0)</f>
        <v>0</v>
      </c>
      <c r="BJ1436" s="25" t="s">
        <v>79</v>
      </c>
      <c r="BK1436" s="214">
        <f>ROUND(I1436*H1436,2)</f>
        <v>0</v>
      </c>
      <c r="BL1436" s="25" t="s">
        <v>153</v>
      </c>
      <c r="BM1436" s="25" t="s">
        <v>1932</v>
      </c>
    </row>
    <row r="1437" spans="2:65" s="12" customFormat="1" ht="27">
      <c r="B1437" s="218"/>
      <c r="C1437" s="219"/>
      <c r="D1437" s="220" t="s">
        <v>160</v>
      </c>
      <c r="E1437" s="221" t="s">
        <v>21</v>
      </c>
      <c r="F1437" s="222" t="s">
        <v>1630</v>
      </c>
      <c r="G1437" s="219"/>
      <c r="H1437" s="223" t="s">
        <v>21</v>
      </c>
      <c r="I1437" s="224"/>
      <c r="J1437" s="219"/>
      <c r="K1437" s="219"/>
      <c r="L1437" s="225"/>
      <c r="M1437" s="226"/>
      <c r="N1437" s="227"/>
      <c r="O1437" s="227"/>
      <c r="P1437" s="227"/>
      <c r="Q1437" s="227"/>
      <c r="R1437" s="227"/>
      <c r="S1437" s="227"/>
      <c r="T1437" s="228"/>
      <c r="AT1437" s="229" t="s">
        <v>160</v>
      </c>
      <c r="AU1437" s="229" t="s">
        <v>81</v>
      </c>
      <c r="AV1437" s="12" t="s">
        <v>79</v>
      </c>
      <c r="AW1437" s="12" t="s">
        <v>35</v>
      </c>
      <c r="AX1437" s="12" t="s">
        <v>72</v>
      </c>
      <c r="AY1437" s="229" t="s">
        <v>146</v>
      </c>
    </row>
    <row r="1438" spans="2:65" s="12" customFormat="1" ht="27">
      <c r="B1438" s="218"/>
      <c r="C1438" s="219"/>
      <c r="D1438" s="220" t="s">
        <v>160</v>
      </c>
      <c r="E1438" s="221" t="s">
        <v>21</v>
      </c>
      <c r="F1438" s="222" t="s">
        <v>1631</v>
      </c>
      <c r="G1438" s="219"/>
      <c r="H1438" s="223" t="s">
        <v>21</v>
      </c>
      <c r="I1438" s="224"/>
      <c r="J1438" s="219"/>
      <c r="K1438" s="219"/>
      <c r="L1438" s="225"/>
      <c r="M1438" s="226"/>
      <c r="N1438" s="227"/>
      <c r="O1438" s="227"/>
      <c r="P1438" s="227"/>
      <c r="Q1438" s="227"/>
      <c r="R1438" s="227"/>
      <c r="S1438" s="227"/>
      <c r="T1438" s="228"/>
      <c r="AT1438" s="229" t="s">
        <v>160</v>
      </c>
      <c r="AU1438" s="229" t="s">
        <v>81</v>
      </c>
      <c r="AV1438" s="12" t="s">
        <v>79</v>
      </c>
      <c r="AW1438" s="12" t="s">
        <v>35</v>
      </c>
      <c r="AX1438" s="12" t="s">
        <v>72</v>
      </c>
      <c r="AY1438" s="229" t="s">
        <v>146</v>
      </c>
    </row>
    <row r="1439" spans="2:65" s="12" customFormat="1" ht="13.5">
      <c r="B1439" s="218"/>
      <c r="C1439" s="219"/>
      <c r="D1439" s="220" t="s">
        <v>160</v>
      </c>
      <c r="E1439" s="221" t="s">
        <v>21</v>
      </c>
      <c r="F1439" s="222" t="s">
        <v>1890</v>
      </c>
      <c r="G1439" s="219"/>
      <c r="H1439" s="223" t="s">
        <v>21</v>
      </c>
      <c r="I1439" s="224"/>
      <c r="J1439" s="219"/>
      <c r="K1439" s="219"/>
      <c r="L1439" s="225"/>
      <c r="M1439" s="226"/>
      <c r="N1439" s="227"/>
      <c r="O1439" s="227"/>
      <c r="P1439" s="227"/>
      <c r="Q1439" s="227"/>
      <c r="R1439" s="227"/>
      <c r="S1439" s="227"/>
      <c r="T1439" s="228"/>
      <c r="AT1439" s="229" t="s">
        <v>160</v>
      </c>
      <c r="AU1439" s="229" t="s">
        <v>81</v>
      </c>
      <c r="AV1439" s="12" t="s">
        <v>79</v>
      </c>
      <c r="AW1439" s="12" t="s">
        <v>35</v>
      </c>
      <c r="AX1439" s="12" t="s">
        <v>72</v>
      </c>
      <c r="AY1439" s="229" t="s">
        <v>146</v>
      </c>
    </row>
    <row r="1440" spans="2:65" s="13" customFormat="1" ht="13.5">
      <c r="B1440" s="230"/>
      <c r="C1440" s="231"/>
      <c r="D1440" s="220" t="s">
        <v>160</v>
      </c>
      <c r="E1440" s="232" t="s">
        <v>21</v>
      </c>
      <c r="F1440" s="233" t="s">
        <v>145</v>
      </c>
      <c r="G1440" s="231"/>
      <c r="H1440" s="234">
        <v>5</v>
      </c>
      <c r="I1440" s="235"/>
      <c r="J1440" s="231"/>
      <c r="K1440" s="231"/>
      <c r="L1440" s="236"/>
      <c r="M1440" s="237"/>
      <c r="N1440" s="238"/>
      <c r="O1440" s="238"/>
      <c r="P1440" s="238"/>
      <c r="Q1440" s="238"/>
      <c r="R1440" s="238"/>
      <c r="S1440" s="238"/>
      <c r="T1440" s="239"/>
      <c r="AT1440" s="240" t="s">
        <v>160</v>
      </c>
      <c r="AU1440" s="240" t="s">
        <v>81</v>
      </c>
      <c r="AV1440" s="13" t="s">
        <v>81</v>
      </c>
      <c r="AW1440" s="13" t="s">
        <v>35</v>
      </c>
      <c r="AX1440" s="13" t="s">
        <v>72</v>
      </c>
      <c r="AY1440" s="240" t="s">
        <v>146</v>
      </c>
    </row>
    <row r="1441" spans="2:65" s="14" customFormat="1" ht="13.5">
      <c r="B1441" s="241"/>
      <c r="C1441" s="242"/>
      <c r="D1441" s="215" t="s">
        <v>160</v>
      </c>
      <c r="E1441" s="243" t="s">
        <v>21</v>
      </c>
      <c r="F1441" s="244" t="s">
        <v>171</v>
      </c>
      <c r="G1441" s="242"/>
      <c r="H1441" s="245">
        <v>5</v>
      </c>
      <c r="I1441" s="246"/>
      <c r="J1441" s="242"/>
      <c r="K1441" s="242"/>
      <c r="L1441" s="247"/>
      <c r="M1441" s="248"/>
      <c r="N1441" s="249"/>
      <c r="O1441" s="249"/>
      <c r="P1441" s="249"/>
      <c r="Q1441" s="249"/>
      <c r="R1441" s="249"/>
      <c r="S1441" s="249"/>
      <c r="T1441" s="250"/>
      <c r="AT1441" s="251" t="s">
        <v>160</v>
      </c>
      <c r="AU1441" s="251" t="s">
        <v>81</v>
      </c>
      <c r="AV1441" s="14" t="s">
        <v>153</v>
      </c>
      <c r="AW1441" s="14" t="s">
        <v>35</v>
      </c>
      <c r="AX1441" s="14" t="s">
        <v>79</v>
      </c>
      <c r="AY1441" s="251" t="s">
        <v>146</v>
      </c>
    </row>
    <row r="1442" spans="2:65" s="1" customFormat="1" ht="22.5" customHeight="1">
      <c r="B1442" s="42"/>
      <c r="C1442" s="203" t="s">
        <v>1933</v>
      </c>
      <c r="D1442" s="203" t="s">
        <v>149</v>
      </c>
      <c r="E1442" s="204" t="s">
        <v>1934</v>
      </c>
      <c r="F1442" s="205" t="s">
        <v>1935</v>
      </c>
      <c r="G1442" s="206" t="s">
        <v>324</v>
      </c>
      <c r="H1442" s="207">
        <v>48</v>
      </c>
      <c r="I1442" s="208"/>
      <c r="J1442" s="209">
        <f>ROUND(I1442*H1442,2)</f>
        <v>0</v>
      </c>
      <c r="K1442" s="205" t="s">
        <v>21</v>
      </c>
      <c r="L1442" s="62"/>
      <c r="M1442" s="210" t="s">
        <v>21</v>
      </c>
      <c r="N1442" s="211" t="s">
        <v>43</v>
      </c>
      <c r="O1442" s="43"/>
      <c r="P1442" s="212">
        <f>O1442*H1442</f>
        <v>0</v>
      </c>
      <c r="Q1442" s="212">
        <v>0</v>
      </c>
      <c r="R1442" s="212">
        <f>Q1442*H1442</f>
        <v>0</v>
      </c>
      <c r="S1442" s="212">
        <v>0</v>
      </c>
      <c r="T1442" s="213">
        <f>S1442*H1442</f>
        <v>0</v>
      </c>
      <c r="AR1442" s="25" t="s">
        <v>153</v>
      </c>
      <c r="AT1442" s="25" t="s">
        <v>149</v>
      </c>
      <c r="AU1442" s="25" t="s">
        <v>81</v>
      </c>
      <c r="AY1442" s="25" t="s">
        <v>146</v>
      </c>
      <c r="BE1442" s="214">
        <f>IF(N1442="základní",J1442,0)</f>
        <v>0</v>
      </c>
      <c r="BF1442" s="214">
        <f>IF(N1442="snížená",J1442,0)</f>
        <v>0</v>
      </c>
      <c r="BG1442" s="214">
        <f>IF(N1442="zákl. přenesená",J1442,0)</f>
        <v>0</v>
      </c>
      <c r="BH1442" s="214">
        <f>IF(N1442="sníž. přenesená",J1442,0)</f>
        <v>0</v>
      </c>
      <c r="BI1442" s="214">
        <f>IF(N1442="nulová",J1442,0)</f>
        <v>0</v>
      </c>
      <c r="BJ1442" s="25" t="s">
        <v>79</v>
      </c>
      <c r="BK1442" s="214">
        <f>ROUND(I1442*H1442,2)</f>
        <v>0</v>
      </c>
      <c r="BL1442" s="25" t="s">
        <v>153</v>
      </c>
      <c r="BM1442" s="25" t="s">
        <v>1936</v>
      </c>
    </row>
    <row r="1443" spans="2:65" s="12" customFormat="1" ht="27">
      <c r="B1443" s="218"/>
      <c r="C1443" s="219"/>
      <c r="D1443" s="220" t="s">
        <v>160</v>
      </c>
      <c r="E1443" s="221" t="s">
        <v>21</v>
      </c>
      <c r="F1443" s="222" t="s">
        <v>1630</v>
      </c>
      <c r="G1443" s="219"/>
      <c r="H1443" s="223" t="s">
        <v>21</v>
      </c>
      <c r="I1443" s="224"/>
      <c r="J1443" s="219"/>
      <c r="K1443" s="219"/>
      <c r="L1443" s="225"/>
      <c r="M1443" s="226"/>
      <c r="N1443" s="227"/>
      <c r="O1443" s="227"/>
      <c r="P1443" s="227"/>
      <c r="Q1443" s="227"/>
      <c r="R1443" s="227"/>
      <c r="S1443" s="227"/>
      <c r="T1443" s="228"/>
      <c r="AT1443" s="229" t="s">
        <v>160</v>
      </c>
      <c r="AU1443" s="229" t="s">
        <v>81</v>
      </c>
      <c r="AV1443" s="12" t="s">
        <v>79</v>
      </c>
      <c r="AW1443" s="12" t="s">
        <v>35</v>
      </c>
      <c r="AX1443" s="12" t="s">
        <v>72</v>
      </c>
      <c r="AY1443" s="229" t="s">
        <v>146</v>
      </c>
    </row>
    <row r="1444" spans="2:65" s="12" customFormat="1" ht="27">
      <c r="B1444" s="218"/>
      <c r="C1444" s="219"/>
      <c r="D1444" s="220" t="s">
        <v>160</v>
      </c>
      <c r="E1444" s="221" t="s">
        <v>21</v>
      </c>
      <c r="F1444" s="222" t="s">
        <v>1631</v>
      </c>
      <c r="G1444" s="219"/>
      <c r="H1444" s="223" t="s">
        <v>21</v>
      </c>
      <c r="I1444" s="224"/>
      <c r="J1444" s="219"/>
      <c r="K1444" s="219"/>
      <c r="L1444" s="225"/>
      <c r="M1444" s="226"/>
      <c r="N1444" s="227"/>
      <c r="O1444" s="227"/>
      <c r="P1444" s="227"/>
      <c r="Q1444" s="227"/>
      <c r="R1444" s="227"/>
      <c r="S1444" s="227"/>
      <c r="T1444" s="228"/>
      <c r="AT1444" s="229" t="s">
        <v>160</v>
      </c>
      <c r="AU1444" s="229" t="s">
        <v>81</v>
      </c>
      <c r="AV1444" s="12" t="s">
        <v>79</v>
      </c>
      <c r="AW1444" s="12" t="s">
        <v>35</v>
      </c>
      <c r="AX1444" s="12" t="s">
        <v>72</v>
      </c>
      <c r="AY1444" s="229" t="s">
        <v>146</v>
      </c>
    </row>
    <row r="1445" spans="2:65" s="12" customFormat="1" ht="13.5">
      <c r="B1445" s="218"/>
      <c r="C1445" s="219"/>
      <c r="D1445" s="220" t="s">
        <v>160</v>
      </c>
      <c r="E1445" s="221" t="s">
        <v>21</v>
      </c>
      <c r="F1445" s="222" t="s">
        <v>1890</v>
      </c>
      <c r="G1445" s="219"/>
      <c r="H1445" s="223" t="s">
        <v>21</v>
      </c>
      <c r="I1445" s="224"/>
      <c r="J1445" s="219"/>
      <c r="K1445" s="219"/>
      <c r="L1445" s="225"/>
      <c r="M1445" s="226"/>
      <c r="N1445" s="227"/>
      <c r="O1445" s="227"/>
      <c r="P1445" s="227"/>
      <c r="Q1445" s="227"/>
      <c r="R1445" s="227"/>
      <c r="S1445" s="227"/>
      <c r="T1445" s="228"/>
      <c r="AT1445" s="229" t="s">
        <v>160</v>
      </c>
      <c r="AU1445" s="229" t="s">
        <v>81</v>
      </c>
      <c r="AV1445" s="12" t="s">
        <v>79</v>
      </c>
      <c r="AW1445" s="12" t="s">
        <v>35</v>
      </c>
      <c r="AX1445" s="12" t="s">
        <v>72</v>
      </c>
      <c r="AY1445" s="229" t="s">
        <v>146</v>
      </c>
    </row>
    <row r="1446" spans="2:65" s="13" customFormat="1" ht="13.5">
      <c r="B1446" s="230"/>
      <c r="C1446" s="231"/>
      <c r="D1446" s="220" t="s">
        <v>160</v>
      </c>
      <c r="E1446" s="232" t="s">
        <v>21</v>
      </c>
      <c r="F1446" s="233" t="s">
        <v>520</v>
      </c>
      <c r="G1446" s="231"/>
      <c r="H1446" s="234">
        <v>48</v>
      </c>
      <c r="I1446" s="235"/>
      <c r="J1446" s="231"/>
      <c r="K1446" s="231"/>
      <c r="L1446" s="236"/>
      <c r="M1446" s="237"/>
      <c r="N1446" s="238"/>
      <c r="O1446" s="238"/>
      <c r="P1446" s="238"/>
      <c r="Q1446" s="238"/>
      <c r="R1446" s="238"/>
      <c r="S1446" s="238"/>
      <c r="T1446" s="239"/>
      <c r="AT1446" s="240" t="s">
        <v>160</v>
      </c>
      <c r="AU1446" s="240" t="s">
        <v>81</v>
      </c>
      <c r="AV1446" s="13" t="s">
        <v>81</v>
      </c>
      <c r="AW1446" s="13" t="s">
        <v>35</v>
      </c>
      <c r="AX1446" s="13" t="s">
        <v>72</v>
      </c>
      <c r="AY1446" s="240" t="s">
        <v>146</v>
      </c>
    </row>
    <row r="1447" spans="2:65" s="14" customFormat="1" ht="13.5">
      <c r="B1447" s="241"/>
      <c r="C1447" s="242"/>
      <c r="D1447" s="215" t="s">
        <v>160</v>
      </c>
      <c r="E1447" s="243" t="s">
        <v>21</v>
      </c>
      <c r="F1447" s="244" t="s">
        <v>171</v>
      </c>
      <c r="G1447" s="242"/>
      <c r="H1447" s="245">
        <v>48</v>
      </c>
      <c r="I1447" s="246"/>
      <c r="J1447" s="242"/>
      <c r="K1447" s="242"/>
      <c r="L1447" s="247"/>
      <c r="M1447" s="248"/>
      <c r="N1447" s="249"/>
      <c r="O1447" s="249"/>
      <c r="P1447" s="249"/>
      <c r="Q1447" s="249"/>
      <c r="R1447" s="249"/>
      <c r="S1447" s="249"/>
      <c r="T1447" s="250"/>
      <c r="AT1447" s="251" t="s">
        <v>160</v>
      </c>
      <c r="AU1447" s="251" t="s">
        <v>81</v>
      </c>
      <c r="AV1447" s="14" t="s">
        <v>153</v>
      </c>
      <c r="AW1447" s="14" t="s">
        <v>35</v>
      </c>
      <c r="AX1447" s="14" t="s">
        <v>79</v>
      </c>
      <c r="AY1447" s="251" t="s">
        <v>146</v>
      </c>
    </row>
    <row r="1448" spans="2:65" s="1" customFormat="1" ht="22.5" customHeight="1">
      <c r="B1448" s="42"/>
      <c r="C1448" s="203" t="s">
        <v>1937</v>
      </c>
      <c r="D1448" s="203" t="s">
        <v>149</v>
      </c>
      <c r="E1448" s="204" t="s">
        <v>1938</v>
      </c>
      <c r="F1448" s="205" t="s">
        <v>1939</v>
      </c>
      <c r="G1448" s="206" t="s">
        <v>324</v>
      </c>
      <c r="H1448" s="207">
        <v>22</v>
      </c>
      <c r="I1448" s="208"/>
      <c r="J1448" s="209">
        <f>ROUND(I1448*H1448,2)</f>
        <v>0</v>
      </c>
      <c r="K1448" s="205" t="s">
        <v>21</v>
      </c>
      <c r="L1448" s="62"/>
      <c r="M1448" s="210" t="s">
        <v>21</v>
      </c>
      <c r="N1448" s="211" t="s">
        <v>43</v>
      </c>
      <c r="O1448" s="43"/>
      <c r="P1448" s="212">
        <f>O1448*H1448</f>
        <v>0</v>
      </c>
      <c r="Q1448" s="212">
        <v>0</v>
      </c>
      <c r="R1448" s="212">
        <f>Q1448*H1448</f>
        <v>0</v>
      </c>
      <c r="S1448" s="212">
        <v>0</v>
      </c>
      <c r="T1448" s="213">
        <f>S1448*H1448</f>
        <v>0</v>
      </c>
      <c r="AR1448" s="25" t="s">
        <v>153</v>
      </c>
      <c r="AT1448" s="25" t="s">
        <v>149</v>
      </c>
      <c r="AU1448" s="25" t="s">
        <v>81</v>
      </c>
      <c r="AY1448" s="25" t="s">
        <v>146</v>
      </c>
      <c r="BE1448" s="214">
        <f>IF(N1448="základní",J1448,0)</f>
        <v>0</v>
      </c>
      <c r="BF1448" s="214">
        <f>IF(N1448="snížená",J1448,0)</f>
        <v>0</v>
      </c>
      <c r="BG1448" s="214">
        <f>IF(N1448="zákl. přenesená",J1448,0)</f>
        <v>0</v>
      </c>
      <c r="BH1448" s="214">
        <f>IF(N1448="sníž. přenesená",J1448,0)</f>
        <v>0</v>
      </c>
      <c r="BI1448" s="214">
        <f>IF(N1448="nulová",J1448,0)</f>
        <v>0</v>
      </c>
      <c r="BJ1448" s="25" t="s">
        <v>79</v>
      </c>
      <c r="BK1448" s="214">
        <f>ROUND(I1448*H1448,2)</f>
        <v>0</v>
      </c>
      <c r="BL1448" s="25" t="s">
        <v>153</v>
      </c>
      <c r="BM1448" s="25" t="s">
        <v>1940</v>
      </c>
    </row>
    <row r="1449" spans="2:65" s="12" customFormat="1" ht="27">
      <c r="B1449" s="218"/>
      <c r="C1449" s="219"/>
      <c r="D1449" s="220" t="s">
        <v>160</v>
      </c>
      <c r="E1449" s="221" t="s">
        <v>21</v>
      </c>
      <c r="F1449" s="222" t="s">
        <v>1630</v>
      </c>
      <c r="G1449" s="219"/>
      <c r="H1449" s="223" t="s">
        <v>21</v>
      </c>
      <c r="I1449" s="224"/>
      <c r="J1449" s="219"/>
      <c r="K1449" s="219"/>
      <c r="L1449" s="225"/>
      <c r="M1449" s="226"/>
      <c r="N1449" s="227"/>
      <c r="O1449" s="227"/>
      <c r="P1449" s="227"/>
      <c r="Q1449" s="227"/>
      <c r="R1449" s="227"/>
      <c r="S1449" s="227"/>
      <c r="T1449" s="228"/>
      <c r="AT1449" s="229" t="s">
        <v>160</v>
      </c>
      <c r="AU1449" s="229" t="s">
        <v>81</v>
      </c>
      <c r="AV1449" s="12" t="s">
        <v>79</v>
      </c>
      <c r="AW1449" s="12" t="s">
        <v>35</v>
      </c>
      <c r="AX1449" s="12" t="s">
        <v>72</v>
      </c>
      <c r="AY1449" s="229" t="s">
        <v>146</v>
      </c>
    </row>
    <row r="1450" spans="2:65" s="12" customFormat="1" ht="27">
      <c r="B1450" s="218"/>
      <c r="C1450" s="219"/>
      <c r="D1450" s="220" t="s">
        <v>160</v>
      </c>
      <c r="E1450" s="221" t="s">
        <v>21</v>
      </c>
      <c r="F1450" s="222" t="s">
        <v>1631</v>
      </c>
      <c r="G1450" s="219"/>
      <c r="H1450" s="223" t="s">
        <v>21</v>
      </c>
      <c r="I1450" s="224"/>
      <c r="J1450" s="219"/>
      <c r="K1450" s="219"/>
      <c r="L1450" s="225"/>
      <c r="M1450" s="226"/>
      <c r="N1450" s="227"/>
      <c r="O1450" s="227"/>
      <c r="P1450" s="227"/>
      <c r="Q1450" s="227"/>
      <c r="R1450" s="227"/>
      <c r="S1450" s="227"/>
      <c r="T1450" s="228"/>
      <c r="AT1450" s="229" t="s">
        <v>160</v>
      </c>
      <c r="AU1450" s="229" t="s">
        <v>81</v>
      </c>
      <c r="AV1450" s="12" t="s">
        <v>79</v>
      </c>
      <c r="AW1450" s="12" t="s">
        <v>35</v>
      </c>
      <c r="AX1450" s="12" t="s">
        <v>72</v>
      </c>
      <c r="AY1450" s="229" t="s">
        <v>146</v>
      </c>
    </row>
    <row r="1451" spans="2:65" s="12" customFormat="1" ht="13.5">
      <c r="B1451" s="218"/>
      <c r="C1451" s="219"/>
      <c r="D1451" s="220" t="s">
        <v>160</v>
      </c>
      <c r="E1451" s="221" t="s">
        <v>21</v>
      </c>
      <c r="F1451" s="222" t="s">
        <v>1890</v>
      </c>
      <c r="G1451" s="219"/>
      <c r="H1451" s="223" t="s">
        <v>21</v>
      </c>
      <c r="I1451" s="224"/>
      <c r="J1451" s="219"/>
      <c r="K1451" s="219"/>
      <c r="L1451" s="225"/>
      <c r="M1451" s="226"/>
      <c r="N1451" s="227"/>
      <c r="O1451" s="227"/>
      <c r="P1451" s="227"/>
      <c r="Q1451" s="227"/>
      <c r="R1451" s="227"/>
      <c r="S1451" s="227"/>
      <c r="T1451" s="228"/>
      <c r="AT1451" s="229" t="s">
        <v>160</v>
      </c>
      <c r="AU1451" s="229" t="s">
        <v>81</v>
      </c>
      <c r="AV1451" s="12" t="s">
        <v>79</v>
      </c>
      <c r="AW1451" s="12" t="s">
        <v>35</v>
      </c>
      <c r="AX1451" s="12" t="s">
        <v>72</v>
      </c>
      <c r="AY1451" s="229" t="s">
        <v>146</v>
      </c>
    </row>
    <row r="1452" spans="2:65" s="13" customFormat="1" ht="13.5">
      <c r="B1452" s="230"/>
      <c r="C1452" s="231"/>
      <c r="D1452" s="220" t="s">
        <v>160</v>
      </c>
      <c r="E1452" s="232" t="s">
        <v>21</v>
      </c>
      <c r="F1452" s="233" t="s">
        <v>256</v>
      </c>
      <c r="G1452" s="231"/>
      <c r="H1452" s="234">
        <v>22</v>
      </c>
      <c r="I1452" s="235"/>
      <c r="J1452" s="231"/>
      <c r="K1452" s="231"/>
      <c r="L1452" s="236"/>
      <c r="M1452" s="237"/>
      <c r="N1452" s="238"/>
      <c r="O1452" s="238"/>
      <c r="P1452" s="238"/>
      <c r="Q1452" s="238"/>
      <c r="R1452" s="238"/>
      <c r="S1452" s="238"/>
      <c r="T1452" s="239"/>
      <c r="AT1452" s="240" t="s">
        <v>160</v>
      </c>
      <c r="AU1452" s="240" t="s">
        <v>81</v>
      </c>
      <c r="AV1452" s="13" t="s">
        <v>81</v>
      </c>
      <c r="AW1452" s="13" t="s">
        <v>35</v>
      </c>
      <c r="AX1452" s="13" t="s">
        <v>72</v>
      </c>
      <c r="AY1452" s="240" t="s">
        <v>146</v>
      </c>
    </row>
    <row r="1453" spans="2:65" s="14" customFormat="1" ht="13.5">
      <c r="B1453" s="241"/>
      <c r="C1453" s="242"/>
      <c r="D1453" s="215" t="s">
        <v>160</v>
      </c>
      <c r="E1453" s="243" t="s">
        <v>21</v>
      </c>
      <c r="F1453" s="244" t="s">
        <v>171</v>
      </c>
      <c r="G1453" s="242"/>
      <c r="H1453" s="245">
        <v>22</v>
      </c>
      <c r="I1453" s="246"/>
      <c r="J1453" s="242"/>
      <c r="K1453" s="242"/>
      <c r="L1453" s="247"/>
      <c r="M1453" s="248"/>
      <c r="N1453" s="249"/>
      <c r="O1453" s="249"/>
      <c r="P1453" s="249"/>
      <c r="Q1453" s="249"/>
      <c r="R1453" s="249"/>
      <c r="S1453" s="249"/>
      <c r="T1453" s="250"/>
      <c r="AT1453" s="251" t="s">
        <v>160</v>
      </c>
      <c r="AU1453" s="251" t="s">
        <v>81</v>
      </c>
      <c r="AV1453" s="14" t="s">
        <v>153</v>
      </c>
      <c r="AW1453" s="14" t="s">
        <v>35</v>
      </c>
      <c r="AX1453" s="14" t="s">
        <v>79</v>
      </c>
      <c r="AY1453" s="251" t="s">
        <v>146</v>
      </c>
    </row>
    <row r="1454" spans="2:65" s="1" customFormat="1" ht="31.5" customHeight="1">
      <c r="B1454" s="42"/>
      <c r="C1454" s="203" t="s">
        <v>1941</v>
      </c>
      <c r="D1454" s="203" t="s">
        <v>149</v>
      </c>
      <c r="E1454" s="204" t="s">
        <v>1942</v>
      </c>
      <c r="F1454" s="205" t="s">
        <v>1943</v>
      </c>
      <c r="G1454" s="206" t="s">
        <v>1655</v>
      </c>
      <c r="H1454" s="207">
        <v>1</v>
      </c>
      <c r="I1454" s="208"/>
      <c r="J1454" s="209">
        <f>ROUND(I1454*H1454,2)</f>
        <v>0</v>
      </c>
      <c r="K1454" s="205" t="s">
        <v>21</v>
      </c>
      <c r="L1454" s="62"/>
      <c r="M1454" s="210" t="s">
        <v>21</v>
      </c>
      <c r="N1454" s="211" t="s">
        <v>43</v>
      </c>
      <c r="O1454" s="43"/>
      <c r="P1454" s="212">
        <f>O1454*H1454</f>
        <v>0</v>
      </c>
      <c r="Q1454" s="212">
        <v>0</v>
      </c>
      <c r="R1454" s="212">
        <f>Q1454*H1454</f>
        <v>0</v>
      </c>
      <c r="S1454" s="212">
        <v>0</v>
      </c>
      <c r="T1454" s="213">
        <f>S1454*H1454</f>
        <v>0</v>
      </c>
      <c r="AR1454" s="25" t="s">
        <v>153</v>
      </c>
      <c r="AT1454" s="25" t="s">
        <v>149</v>
      </c>
      <c r="AU1454" s="25" t="s">
        <v>81</v>
      </c>
      <c r="AY1454" s="25" t="s">
        <v>146</v>
      </c>
      <c r="BE1454" s="214">
        <f>IF(N1454="základní",J1454,0)</f>
        <v>0</v>
      </c>
      <c r="BF1454" s="214">
        <f>IF(N1454="snížená",J1454,0)</f>
        <v>0</v>
      </c>
      <c r="BG1454" s="214">
        <f>IF(N1454="zákl. přenesená",J1454,0)</f>
        <v>0</v>
      </c>
      <c r="BH1454" s="214">
        <f>IF(N1454="sníž. přenesená",J1454,0)</f>
        <v>0</v>
      </c>
      <c r="BI1454" s="214">
        <f>IF(N1454="nulová",J1454,0)</f>
        <v>0</v>
      </c>
      <c r="BJ1454" s="25" t="s">
        <v>79</v>
      </c>
      <c r="BK1454" s="214">
        <f>ROUND(I1454*H1454,2)</f>
        <v>0</v>
      </c>
      <c r="BL1454" s="25" t="s">
        <v>153</v>
      </c>
      <c r="BM1454" s="25" t="s">
        <v>1944</v>
      </c>
    </row>
    <row r="1455" spans="2:65" s="12" customFormat="1" ht="27">
      <c r="B1455" s="218"/>
      <c r="C1455" s="219"/>
      <c r="D1455" s="220" t="s">
        <v>160</v>
      </c>
      <c r="E1455" s="221" t="s">
        <v>21</v>
      </c>
      <c r="F1455" s="222" t="s">
        <v>1630</v>
      </c>
      <c r="G1455" s="219"/>
      <c r="H1455" s="223" t="s">
        <v>21</v>
      </c>
      <c r="I1455" s="224"/>
      <c r="J1455" s="219"/>
      <c r="K1455" s="219"/>
      <c r="L1455" s="225"/>
      <c r="M1455" s="226"/>
      <c r="N1455" s="227"/>
      <c r="O1455" s="227"/>
      <c r="P1455" s="227"/>
      <c r="Q1455" s="227"/>
      <c r="R1455" s="227"/>
      <c r="S1455" s="227"/>
      <c r="T1455" s="228"/>
      <c r="AT1455" s="229" t="s">
        <v>160</v>
      </c>
      <c r="AU1455" s="229" t="s">
        <v>81</v>
      </c>
      <c r="AV1455" s="12" t="s">
        <v>79</v>
      </c>
      <c r="AW1455" s="12" t="s">
        <v>35</v>
      </c>
      <c r="AX1455" s="12" t="s">
        <v>72</v>
      </c>
      <c r="AY1455" s="229" t="s">
        <v>146</v>
      </c>
    </row>
    <row r="1456" spans="2:65" s="12" customFormat="1" ht="27">
      <c r="B1456" s="218"/>
      <c r="C1456" s="219"/>
      <c r="D1456" s="220" t="s">
        <v>160</v>
      </c>
      <c r="E1456" s="221" t="s">
        <v>21</v>
      </c>
      <c r="F1456" s="222" t="s">
        <v>1631</v>
      </c>
      <c r="G1456" s="219"/>
      <c r="H1456" s="223" t="s">
        <v>21</v>
      </c>
      <c r="I1456" s="224"/>
      <c r="J1456" s="219"/>
      <c r="K1456" s="219"/>
      <c r="L1456" s="225"/>
      <c r="M1456" s="226"/>
      <c r="N1456" s="227"/>
      <c r="O1456" s="227"/>
      <c r="P1456" s="227"/>
      <c r="Q1456" s="227"/>
      <c r="R1456" s="227"/>
      <c r="S1456" s="227"/>
      <c r="T1456" s="228"/>
      <c r="AT1456" s="229" t="s">
        <v>160</v>
      </c>
      <c r="AU1456" s="229" t="s">
        <v>81</v>
      </c>
      <c r="AV1456" s="12" t="s">
        <v>79</v>
      </c>
      <c r="AW1456" s="12" t="s">
        <v>35</v>
      </c>
      <c r="AX1456" s="12" t="s">
        <v>72</v>
      </c>
      <c r="AY1456" s="229" t="s">
        <v>146</v>
      </c>
    </row>
    <row r="1457" spans="2:65" s="12" customFormat="1" ht="13.5">
      <c r="B1457" s="218"/>
      <c r="C1457" s="219"/>
      <c r="D1457" s="220" t="s">
        <v>160</v>
      </c>
      <c r="E1457" s="221" t="s">
        <v>21</v>
      </c>
      <c r="F1457" s="222" t="s">
        <v>1890</v>
      </c>
      <c r="G1457" s="219"/>
      <c r="H1457" s="223" t="s">
        <v>21</v>
      </c>
      <c r="I1457" s="224"/>
      <c r="J1457" s="219"/>
      <c r="K1457" s="219"/>
      <c r="L1457" s="225"/>
      <c r="M1457" s="226"/>
      <c r="N1457" s="227"/>
      <c r="O1457" s="227"/>
      <c r="P1457" s="227"/>
      <c r="Q1457" s="227"/>
      <c r="R1457" s="227"/>
      <c r="S1457" s="227"/>
      <c r="T1457" s="228"/>
      <c r="AT1457" s="229" t="s">
        <v>160</v>
      </c>
      <c r="AU1457" s="229" t="s">
        <v>81</v>
      </c>
      <c r="AV1457" s="12" t="s">
        <v>79</v>
      </c>
      <c r="AW1457" s="12" t="s">
        <v>35</v>
      </c>
      <c r="AX1457" s="12" t="s">
        <v>72</v>
      </c>
      <c r="AY1457" s="229" t="s">
        <v>146</v>
      </c>
    </row>
    <row r="1458" spans="2:65" s="13" customFormat="1" ht="13.5">
      <c r="B1458" s="230"/>
      <c r="C1458" s="231"/>
      <c r="D1458" s="220" t="s">
        <v>160</v>
      </c>
      <c r="E1458" s="232" t="s">
        <v>21</v>
      </c>
      <c r="F1458" s="233" t="s">
        <v>79</v>
      </c>
      <c r="G1458" s="231"/>
      <c r="H1458" s="234">
        <v>1</v>
      </c>
      <c r="I1458" s="235"/>
      <c r="J1458" s="231"/>
      <c r="K1458" s="231"/>
      <c r="L1458" s="236"/>
      <c r="M1458" s="237"/>
      <c r="N1458" s="238"/>
      <c r="O1458" s="238"/>
      <c r="P1458" s="238"/>
      <c r="Q1458" s="238"/>
      <c r="R1458" s="238"/>
      <c r="S1458" s="238"/>
      <c r="T1458" s="239"/>
      <c r="AT1458" s="240" t="s">
        <v>160</v>
      </c>
      <c r="AU1458" s="240" t="s">
        <v>81</v>
      </c>
      <c r="AV1458" s="13" t="s">
        <v>81</v>
      </c>
      <c r="AW1458" s="13" t="s">
        <v>35</v>
      </c>
      <c r="AX1458" s="13" t="s">
        <v>72</v>
      </c>
      <c r="AY1458" s="240" t="s">
        <v>146</v>
      </c>
    </row>
    <row r="1459" spans="2:65" s="14" customFormat="1" ht="13.5">
      <c r="B1459" s="241"/>
      <c r="C1459" s="242"/>
      <c r="D1459" s="215" t="s">
        <v>160</v>
      </c>
      <c r="E1459" s="243" t="s">
        <v>21</v>
      </c>
      <c r="F1459" s="244" t="s">
        <v>171</v>
      </c>
      <c r="G1459" s="242"/>
      <c r="H1459" s="245">
        <v>1</v>
      </c>
      <c r="I1459" s="246"/>
      <c r="J1459" s="242"/>
      <c r="K1459" s="242"/>
      <c r="L1459" s="247"/>
      <c r="M1459" s="248"/>
      <c r="N1459" s="249"/>
      <c r="O1459" s="249"/>
      <c r="P1459" s="249"/>
      <c r="Q1459" s="249"/>
      <c r="R1459" s="249"/>
      <c r="S1459" s="249"/>
      <c r="T1459" s="250"/>
      <c r="AT1459" s="251" t="s">
        <v>160</v>
      </c>
      <c r="AU1459" s="251" t="s">
        <v>81</v>
      </c>
      <c r="AV1459" s="14" t="s">
        <v>153</v>
      </c>
      <c r="AW1459" s="14" t="s">
        <v>35</v>
      </c>
      <c r="AX1459" s="14" t="s">
        <v>79</v>
      </c>
      <c r="AY1459" s="251" t="s">
        <v>146</v>
      </c>
    </row>
    <row r="1460" spans="2:65" s="1" customFormat="1" ht="31.5" customHeight="1">
      <c r="B1460" s="42"/>
      <c r="C1460" s="203" t="s">
        <v>1945</v>
      </c>
      <c r="D1460" s="203" t="s">
        <v>149</v>
      </c>
      <c r="E1460" s="204" t="s">
        <v>1946</v>
      </c>
      <c r="F1460" s="205" t="s">
        <v>1947</v>
      </c>
      <c r="G1460" s="206" t="s">
        <v>1655</v>
      </c>
      <c r="H1460" s="207">
        <v>1</v>
      </c>
      <c r="I1460" s="208"/>
      <c r="J1460" s="209">
        <f>ROUND(I1460*H1460,2)</f>
        <v>0</v>
      </c>
      <c r="K1460" s="205" t="s">
        <v>21</v>
      </c>
      <c r="L1460" s="62"/>
      <c r="M1460" s="210" t="s">
        <v>21</v>
      </c>
      <c r="N1460" s="211" t="s">
        <v>43</v>
      </c>
      <c r="O1460" s="43"/>
      <c r="P1460" s="212">
        <f>O1460*H1460</f>
        <v>0</v>
      </c>
      <c r="Q1460" s="212">
        <v>0</v>
      </c>
      <c r="R1460" s="212">
        <f>Q1460*H1460</f>
        <v>0</v>
      </c>
      <c r="S1460" s="212">
        <v>0</v>
      </c>
      <c r="T1460" s="213">
        <f>S1460*H1460</f>
        <v>0</v>
      </c>
      <c r="AR1460" s="25" t="s">
        <v>153</v>
      </c>
      <c r="AT1460" s="25" t="s">
        <v>149</v>
      </c>
      <c r="AU1460" s="25" t="s">
        <v>81</v>
      </c>
      <c r="AY1460" s="25" t="s">
        <v>146</v>
      </c>
      <c r="BE1460" s="214">
        <f>IF(N1460="základní",J1460,0)</f>
        <v>0</v>
      </c>
      <c r="BF1460" s="214">
        <f>IF(N1460="snížená",J1460,0)</f>
        <v>0</v>
      </c>
      <c r="BG1460" s="214">
        <f>IF(N1460="zákl. přenesená",J1460,0)</f>
        <v>0</v>
      </c>
      <c r="BH1460" s="214">
        <f>IF(N1460="sníž. přenesená",J1460,0)</f>
        <v>0</v>
      </c>
      <c r="BI1460" s="214">
        <f>IF(N1460="nulová",J1460,0)</f>
        <v>0</v>
      </c>
      <c r="BJ1460" s="25" t="s">
        <v>79</v>
      </c>
      <c r="BK1460" s="214">
        <f>ROUND(I1460*H1460,2)</f>
        <v>0</v>
      </c>
      <c r="BL1460" s="25" t="s">
        <v>153</v>
      </c>
      <c r="BM1460" s="25" t="s">
        <v>1948</v>
      </c>
    </row>
    <row r="1461" spans="2:65" s="12" customFormat="1" ht="27">
      <c r="B1461" s="218"/>
      <c r="C1461" s="219"/>
      <c r="D1461" s="220" t="s">
        <v>160</v>
      </c>
      <c r="E1461" s="221" t="s">
        <v>21</v>
      </c>
      <c r="F1461" s="222" t="s">
        <v>1630</v>
      </c>
      <c r="G1461" s="219"/>
      <c r="H1461" s="223" t="s">
        <v>21</v>
      </c>
      <c r="I1461" s="224"/>
      <c r="J1461" s="219"/>
      <c r="K1461" s="219"/>
      <c r="L1461" s="225"/>
      <c r="M1461" s="226"/>
      <c r="N1461" s="227"/>
      <c r="O1461" s="227"/>
      <c r="P1461" s="227"/>
      <c r="Q1461" s="227"/>
      <c r="R1461" s="227"/>
      <c r="S1461" s="227"/>
      <c r="T1461" s="228"/>
      <c r="AT1461" s="229" t="s">
        <v>160</v>
      </c>
      <c r="AU1461" s="229" t="s">
        <v>81</v>
      </c>
      <c r="AV1461" s="12" t="s">
        <v>79</v>
      </c>
      <c r="AW1461" s="12" t="s">
        <v>35</v>
      </c>
      <c r="AX1461" s="12" t="s">
        <v>72</v>
      </c>
      <c r="AY1461" s="229" t="s">
        <v>146</v>
      </c>
    </row>
    <row r="1462" spans="2:65" s="12" customFormat="1" ht="27">
      <c r="B1462" s="218"/>
      <c r="C1462" s="219"/>
      <c r="D1462" s="220" t="s">
        <v>160</v>
      </c>
      <c r="E1462" s="221" t="s">
        <v>21</v>
      </c>
      <c r="F1462" s="222" t="s">
        <v>1631</v>
      </c>
      <c r="G1462" s="219"/>
      <c r="H1462" s="223" t="s">
        <v>21</v>
      </c>
      <c r="I1462" s="224"/>
      <c r="J1462" s="219"/>
      <c r="K1462" s="219"/>
      <c r="L1462" s="225"/>
      <c r="M1462" s="226"/>
      <c r="N1462" s="227"/>
      <c r="O1462" s="227"/>
      <c r="P1462" s="227"/>
      <c r="Q1462" s="227"/>
      <c r="R1462" s="227"/>
      <c r="S1462" s="227"/>
      <c r="T1462" s="228"/>
      <c r="AT1462" s="229" t="s">
        <v>160</v>
      </c>
      <c r="AU1462" s="229" t="s">
        <v>81</v>
      </c>
      <c r="AV1462" s="12" t="s">
        <v>79</v>
      </c>
      <c r="AW1462" s="12" t="s">
        <v>35</v>
      </c>
      <c r="AX1462" s="12" t="s">
        <v>72</v>
      </c>
      <c r="AY1462" s="229" t="s">
        <v>146</v>
      </c>
    </row>
    <row r="1463" spans="2:65" s="12" customFormat="1" ht="13.5">
      <c r="B1463" s="218"/>
      <c r="C1463" s="219"/>
      <c r="D1463" s="220" t="s">
        <v>160</v>
      </c>
      <c r="E1463" s="221" t="s">
        <v>21</v>
      </c>
      <c r="F1463" s="222" t="s">
        <v>1890</v>
      </c>
      <c r="G1463" s="219"/>
      <c r="H1463" s="223" t="s">
        <v>21</v>
      </c>
      <c r="I1463" s="224"/>
      <c r="J1463" s="219"/>
      <c r="K1463" s="219"/>
      <c r="L1463" s="225"/>
      <c r="M1463" s="226"/>
      <c r="N1463" s="227"/>
      <c r="O1463" s="227"/>
      <c r="P1463" s="227"/>
      <c r="Q1463" s="227"/>
      <c r="R1463" s="227"/>
      <c r="S1463" s="227"/>
      <c r="T1463" s="228"/>
      <c r="AT1463" s="229" t="s">
        <v>160</v>
      </c>
      <c r="AU1463" s="229" t="s">
        <v>81</v>
      </c>
      <c r="AV1463" s="12" t="s">
        <v>79</v>
      </c>
      <c r="AW1463" s="12" t="s">
        <v>35</v>
      </c>
      <c r="AX1463" s="12" t="s">
        <v>72</v>
      </c>
      <c r="AY1463" s="229" t="s">
        <v>146</v>
      </c>
    </row>
    <row r="1464" spans="2:65" s="13" customFormat="1" ht="13.5">
      <c r="B1464" s="230"/>
      <c r="C1464" s="231"/>
      <c r="D1464" s="220" t="s">
        <v>160</v>
      </c>
      <c r="E1464" s="232" t="s">
        <v>21</v>
      </c>
      <c r="F1464" s="233" t="s">
        <v>79</v>
      </c>
      <c r="G1464" s="231"/>
      <c r="H1464" s="234">
        <v>1</v>
      </c>
      <c r="I1464" s="235"/>
      <c r="J1464" s="231"/>
      <c r="K1464" s="231"/>
      <c r="L1464" s="236"/>
      <c r="M1464" s="237"/>
      <c r="N1464" s="238"/>
      <c r="O1464" s="238"/>
      <c r="P1464" s="238"/>
      <c r="Q1464" s="238"/>
      <c r="R1464" s="238"/>
      <c r="S1464" s="238"/>
      <c r="T1464" s="239"/>
      <c r="AT1464" s="240" t="s">
        <v>160</v>
      </c>
      <c r="AU1464" s="240" t="s">
        <v>81</v>
      </c>
      <c r="AV1464" s="13" t="s">
        <v>81</v>
      </c>
      <c r="AW1464" s="13" t="s">
        <v>35</v>
      </c>
      <c r="AX1464" s="13" t="s">
        <v>72</v>
      </c>
      <c r="AY1464" s="240" t="s">
        <v>146</v>
      </c>
    </row>
    <row r="1465" spans="2:65" s="14" customFormat="1" ht="13.5">
      <c r="B1465" s="241"/>
      <c r="C1465" s="242"/>
      <c r="D1465" s="215" t="s">
        <v>160</v>
      </c>
      <c r="E1465" s="243" t="s">
        <v>21</v>
      </c>
      <c r="F1465" s="244" t="s">
        <v>171</v>
      </c>
      <c r="G1465" s="242"/>
      <c r="H1465" s="245">
        <v>1</v>
      </c>
      <c r="I1465" s="246"/>
      <c r="J1465" s="242"/>
      <c r="K1465" s="242"/>
      <c r="L1465" s="247"/>
      <c r="M1465" s="248"/>
      <c r="N1465" s="249"/>
      <c r="O1465" s="249"/>
      <c r="P1465" s="249"/>
      <c r="Q1465" s="249"/>
      <c r="R1465" s="249"/>
      <c r="S1465" s="249"/>
      <c r="T1465" s="250"/>
      <c r="AT1465" s="251" t="s">
        <v>160</v>
      </c>
      <c r="AU1465" s="251" t="s">
        <v>81</v>
      </c>
      <c r="AV1465" s="14" t="s">
        <v>153</v>
      </c>
      <c r="AW1465" s="14" t="s">
        <v>35</v>
      </c>
      <c r="AX1465" s="14" t="s">
        <v>79</v>
      </c>
      <c r="AY1465" s="251" t="s">
        <v>146</v>
      </c>
    </row>
    <row r="1466" spans="2:65" s="1" customFormat="1" ht="31.5" customHeight="1">
      <c r="B1466" s="42"/>
      <c r="C1466" s="203" t="s">
        <v>1949</v>
      </c>
      <c r="D1466" s="203" t="s">
        <v>149</v>
      </c>
      <c r="E1466" s="204" t="s">
        <v>1950</v>
      </c>
      <c r="F1466" s="205" t="s">
        <v>1951</v>
      </c>
      <c r="G1466" s="206" t="s">
        <v>307</v>
      </c>
      <c r="H1466" s="207">
        <v>4.5999999999999996</v>
      </c>
      <c r="I1466" s="208"/>
      <c r="J1466" s="209">
        <f>ROUND(I1466*H1466,2)</f>
        <v>0</v>
      </c>
      <c r="K1466" s="205" t="s">
        <v>21</v>
      </c>
      <c r="L1466" s="62"/>
      <c r="M1466" s="210" t="s">
        <v>21</v>
      </c>
      <c r="N1466" s="211" t="s">
        <v>43</v>
      </c>
      <c r="O1466" s="43"/>
      <c r="P1466" s="212">
        <f>O1466*H1466</f>
        <v>0</v>
      </c>
      <c r="Q1466" s="212">
        <v>0</v>
      </c>
      <c r="R1466" s="212">
        <f>Q1466*H1466</f>
        <v>0</v>
      </c>
      <c r="S1466" s="212">
        <v>0</v>
      </c>
      <c r="T1466" s="213">
        <f>S1466*H1466</f>
        <v>0</v>
      </c>
      <c r="AR1466" s="25" t="s">
        <v>153</v>
      </c>
      <c r="AT1466" s="25" t="s">
        <v>149</v>
      </c>
      <c r="AU1466" s="25" t="s">
        <v>81</v>
      </c>
      <c r="AY1466" s="25" t="s">
        <v>146</v>
      </c>
      <c r="BE1466" s="214">
        <f>IF(N1466="základní",J1466,0)</f>
        <v>0</v>
      </c>
      <c r="BF1466" s="214">
        <f>IF(N1466="snížená",J1466,0)</f>
        <v>0</v>
      </c>
      <c r="BG1466" s="214">
        <f>IF(N1466="zákl. přenesená",J1466,0)</f>
        <v>0</v>
      </c>
      <c r="BH1466" s="214">
        <f>IF(N1466="sníž. přenesená",J1466,0)</f>
        <v>0</v>
      </c>
      <c r="BI1466" s="214">
        <f>IF(N1466="nulová",J1466,0)</f>
        <v>0</v>
      </c>
      <c r="BJ1466" s="25" t="s">
        <v>79</v>
      </c>
      <c r="BK1466" s="214">
        <f>ROUND(I1466*H1466,2)</f>
        <v>0</v>
      </c>
      <c r="BL1466" s="25" t="s">
        <v>153</v>
      </c>
      <c r="BM1466" s="25" t="s">
        <v>1952</v>
      </c>
    </row>
    <row r="1467" spans="2:65" s="12" customFormat="1" ht="27">
      <c r="B1467" s="218"/>
      <c r="C1467" s="219"/>
      <c r="D1467" s="220" t="s">
        <v>160</v>
      </c>
      <c r="E1467" s="221" t="s">
        <v>21</v>
      </c>
      <c r="F1467" s="222" t="s">
        <v>1630</v>
      </c>
      <c r="G1467" s="219"/>
      <c r="H1467" s="223" t="s">
        <v>21</v>
      </c>
      <c r="I1467" s="224"/>
      <c r="J1467" s="219"/>
      <c r="K1467" s="219"/>
      <c r="L1467" s="225"/>
      <c r="M1467" s="226"/>
      <c r="N1467" s="227"/>
      <c r="O1467" s="227"/>
      <c r="P1467" s="227"/>
      <c r="Q1467" s="227"/>
      <c r="R1467" s="227"/>
      <c r="S1467" s="227"/>
      <c r="T1467" s="228"/>
      <c r="AT1467" s="229" t="s">
        <v>160</v>
      </c>
      <c r="AU1467" s="229" t="s">
        <v>81</v>
      </c>
      <c r="AV1467" s="12" t="s">
        <v>79</v>
      </c>
      <c r="AW1467" s="12" t="s">
        <v>35</v>
      </c>
      <c r="AX1467" s="12" t="s">
        <v>72</v>
      </c>
      <c r="AY1467" s="229" t="s">
        <v>146</v>
      </c>
    </row>
    <row r="1468" spans="2:65" s="12" customFormat="1" ht="27">
      <c r="B1468" s="218"/>
      <c r="C1468" s="219"/>
      <c r="D1468" s="220" t="s">
        <v>160</v>
      </c>
      <c r="E1468" s="221" t="s">
        <v>21</v>
      </c>
      <c r="F1468" s="222" t="s">
        <v>1631</v>
      </c>
      <c r="G1468" s="219"/>
      <c r="H1468" s="223" t="s">
        <v>21</v>
      </c>
      <c r="I1468" s="224"/>
      <c r="J1468" s="219"/>
      <c r="K1468" s="219"/>
      <c r="L1468" s="225"/>
      <c r="M1468" s="226"/>
      <c r="N1468" s="227"/>
      <c r="O1468" s="227"/>
      <c r="P1468" s="227"/>
      <c r="Q1468" s="227"/>
      <c r="R1468" s="227"/>
      <c r="S1468" s="227"/>
      <c r="T1468" s="228"/>
      <c r="AT1468" s="229" t="s">
        <v>160</v>
      </c>
      <c r="AU1468" s="229" t="s">
        <v>81</v>
      </c>
      <c r="AV1468" s="12" t="s">
        <v>79</v>
      </c>
      <c r="AW1468" s="12" t="s">
        <v>35</v>
      </c>
      <c r="AX1468" s="12" t="s">
        <v>72</v>
      </c>
      <c r="AY1468" s="229" t="s">
        <v>146</v>
      </c>
    </row>
    <row r="1469" spans="2:65" s="12" customFormat="1" ht="13.5">
      <c r="B1469" s="218"/>
      <c r="C1469" s="219"/>
      <c r="D1469" s="220" t="s">
        <v>160</v>
      </c>
      <c r="E1469" s="221" t="s">
        <v>21</v>
      </c>
      <c r="F1469" s="222" t="s">
        <v>1890</v>
      </c>
      <c r="G1469" s="219"/>
      <c r="H1469" s="223" t="s">
        <v>21</v>
      </c>
      <c r="I1469" s="224"/>
      <c r="J1469" s="219"/>
      <c r="K1469" s="219"/>
      <c r="L1469" s="225"/>
      <c r="M1469" s="226"/>
      <c r="N1469" s="227"/>
      <c r="O1469" s="227"/>
      <c r="P1469" s="227"/>
      <c r="Q1469" s="227"/>
      <c r="R1469" s="227"/>
      <c r="S1469" s="227"/>
      <c r="T1469" s="228"/>
      <c r="AT1469" s="229" t="s">
        <v>160</v>
      </c>
      <c r="AU1469" s="229" t="s">
        <v>81</v>
      </c>
      <c r="AV1469" s="12" t="s">
        <v>79</v>
      </c>
      <c r="AW1469" s="12" t="s">
        <v>35</v>
      </c>
      <c r="AX1469" s="12" t="s">
        <v>72</v>
      </c>
      <c r="AY1469" s="229" t="s">
        <v>146</v>
      </c>
    </row>
    <row r="1470" spans="2:65" s="13" customFormat="1" ht="13.5">
      <c r="B1470" s="230"/>
      <c r="C1470" s="231"/>
      <c r="D1470" s="220" t="s">
        <v>160</v>
      </c>
      <c r="E1470" s="232" t="s">
        <v>21</v>
      </c>
      <c r="F1470" s="233" t="s">
        <v>1953</v>
      </c>
      <c r="G1470" s="231"/>
      <c r="H1470" s="234">
        <v>4.5999999999999996</v>
      </c>
      <c r="I1470" s="235"/>
      <c r="J1470" s="231"/>
      <c r="K1470" s="231"/>
      <c r="L1470" s="236"/>
      <c r="M1470" s="237"/>
      <c r="N1470" s="238"/>
      <c r="O1470" s="238"/>
      <c r="P1470" s="238"/>
      <c r="Q1470" s="238"/>
      <c r="R1470" s="238"/>
      <c r="S1470" s="238"/>
      <c r="T1470" s="239"/>
      <c r="AT1470" s="240" t="s">
        <v>160</v>
      </c>
      <c r="AU1470" s="240" t="s">
        <v>81</v>
      </c>
      <c r="AV1470" s="13" t="s">
        <v>81</v>
      </c>
      <c r="AW1470" s="13" t="s">
        <v>35</v>
      </c>
      <c r="AX1470" s="13" t="s">
        <v>72</v>
      </c>
      <c r="AY1470" s="240" t="s">
        <v>146</v>
      </c>
    </row>
    <row r="1471" spans="2:65" s="14" customFormat="1" ht="13.5">
      <c r="B1471" s="241"/>
      <c r="C1471" s="242"/>
      <c r="D1471" s="215" t="s">
        <v>160</v>
      </c>
      <c r="E1471" s="243" t="s">
        <v>21</v>
      </c>
      <c r="F1471" s="244" t="s">
        <v>171</v>
      </c>
      <c r="G1471" s="242"/>
      <c r="H1471" s="245">
        <v>4.5999999999999996</v>
      </c>
      <c r="I1471" s="246"/>
      <c r="J1471" s="242"/>
      <c r="K1471" s="242"/>
      <c r="L1471" s="247"/>
      <c r="M1471" s="248"/>
      <c r="N1471" s="249"/>
      <c r="O1471" s="249"/>
      <c r="P1471" s="249"/>
      <c r="Q1471" s="249"/>
      <c r="R1471" s="249"/>
      <c r="S1471" s="249"/>
      <c r="T1471" s="250"/>
      <c r="AT1471" s="251" t="s">
        <v>160</v>
      </c>
      <c r="AU1471" s="251" t="s">
        <v>81</v>
      </c>
      <c r="AV1471" s="14" t="s">
        <v>153</v>
      </c>
      <c r="AW1471" s="14" t="s">
        <v>35</v>
      </c>
      <c r="AX1471" s="14" t="s">
        <v>79</v>
      </c>
      <c r="AY1471" s="251" t="s">
        <v>146</v>
      </c>
    </row>
    <row r="1472" spans="2:65" s="1" customFormat="1" ht="22.5" customHeight="1">
      <c r="B1472" s="42"/>
      <c r="C1472" s="203" t="s">
        <v>1954</v>
      </c>
      <c r="D1472" s="203" t="s">
        <v>149</v>
      </c>
      <c r="E1472" s="204" t="s">
        <v>1955</v>
      </c>
      <c r="F1472" s="205" t="s">
        <v>1956</v>
      </c>
      <c r="G1472" s="206" t="s">
        <v>1655</v>
      </c>
      <c r="H1472" s="207">
        <v>17</v>
      </c>
      <c r="I1472" s="208"/>
      <c r="J1472" s="209">
        <f>ROUND(I1472*H1472,2)</f>
        <v>0</v>
      </c>
      <c r="K1472" s="205" t="s">
        <v>21</v>
      </c>
      <c r="L1472" s="62"/>
      <c r="M1472" s="210" t="s">
        <v>21</v>
      </c>
      <c r="N1472" s="211" t="s">
        <v>43</v>
      </c>
      <c r="O1472" s="43"/>
      <c r="P1472" s="212">
        <f>O1472*H1472</f>
        <v>0</v>
      </c>
      <c r="Q1472" s="212">
        <v>0</v>
      </c>
      <c r="R1472" s="212">
        <f>Q1472*H1472</f>
        <v>0</v>
      </c>
      <c r="S1472" s="212">
        <v>0</v>
      </c>
      <c r="T1472" s="213">
        <f>S1472*H1472</f>
        <v>0</v>
      </c>
      <c r="AR1472" s="25" t="s">
        <v>153</v>
      </c>
      <c r="AT1472" s="25" t="s">
        <v>149</v>
      </c>
      <c r="AU1472" s="25" t="s">
        <v>81</v>
      </c>
      <c r="AY1472" s="25" t="s">
        <v>146</v>
      </c>
      <c r="BE1472" s="214">
        <f>IF(N1472="základní",J1472,0)</f>
        <v>0</v>
      </c>
      <c r="BF1472" s="214">
        <f>IF(N1472="snížená",J1472,0)</f>
        <v>0</v>
      </c>
      <c r="BG1472" s="214">
        <f>IF(N1472="zákl. přenesená",J1472,0)</f>
        <v>0</v>
      </c>
      <c r="BH1472" s="214">
        <f>IF(N1472="sníž. přenesená",J1472,0)</f>
        <v>0</v>
      </c>
      <c r="BI1472" s="214">
        <f>IF(N1472="nulová",J1472,0)</f>
        <v>0</v>
      </c>
      <c r="BJ1472" s="25" t="s">
        <v>79</v>
      </c>
      <c r="BK1472" s="214">
        <f>ROUND(I1472*H1472,2)</f>
        <v>0</v>
      </c>
      <c r="BL1472" s="25" t="s">
        <v>153</v>
      </c>
      <c r="BM1472" s="25" t="s">
        <v>1957</v>
      </c>
    </row>
    <row r="1473" spans="2:65" s="12" customFormat="1" ht="27">
      <c r="B1473" s="218"/>
      <c r="C1473" s="219"/>
      <c r="D1473" s="220" t="s">
        <v>160</v>
      </c>
      <c r="E1473" s="221" t="s">
        <v>21</v>
      </c>
      <c r="F1473" s="222" t="s">
        <v>1630</v>
      </c>
      <c r="G1473" s="219"/>
      <c r="H1473" s="223" t="s">
        <v>21</v>
      </c>
      <c r="I1473" s="224"/>
      <c r="J1473" s="219"/>
      <c r="K1473" s="219"/>
      <c r="L1473" s="225"/>
      <c r="M1473" s="226"/>
      <c r="N1473" s="227"/>
      <c r="O1473" s="227"/>
      <c r="P1473" s="227"/>
      <c r="Q1473" s="227"/>
      <c r="R1473" s="227"/>
      <c r="S1473" s="227"/>
      <c r="T1473" s="228"/>
      <c r="AT1473" s="229" t="s">
        <v>160</v>
      </c>
      <c r="AU1473" s="229" t="s">
        <v>81</v>
      </c>
      <c r="AV1473" s="12" t="s">
        <v>79</v>
      </c>
      <c r="AW1473" s="12" t="s">
        <v>35</v>
      </c>
      <c r="AX1473" s="12" t="s">
        <v>72</v>
      </c>
      <c r="AY1473" s="229" t="s">
        <v>146</v>
      </c>
    </row>
    <row r="1474" spans="2:65" s="12" customFormat="1" ht="27">
      <c r="B1474" s="218"/>
      <c r="C1474" s="219"/>
      <c r="D1474" s="220" t="s">
        <v>160</v>
      </c>
      <c r="E1474" s="221" t="s">
        <v>21</v>
      </c>
      <c r="F1474" s="222" t="s">
        <v>1631</v>
      </c>
      <c r="G1474" s="219"/>
      <c r="H1474" s="223" t="s">
        <v>21</v>
      </c>
      <c r="I1474" s="224"/>
      <c r="J1474" s="219"/>
      <c r="K1474" s="219"/>
      <c r="L1474" s="225"/>
      <c r="M1474" s="226"/>
      <c r="N1474" s="227"/>
      <c r="O1474" s="227"/>
      <c r="P1474" s="227"/>
      <c r="Q1474" s="227"/>
      <c r="R1474" s="227"/>
      <c r="S1474" s="227"/>
      <c r="T1474" s="228"/>
      <c r="AT1474" s="229" t="s">
        <v>160</v>
      </c>
      <c r="AU1474" s="229" t="s">
        <v>81</v>
      </c>
      <c r="AV1474" s="12" t="s">
        <v>79</v>
      </c>
      <c r="AW1474" s="12" t="s">
        <v>35</v>
      </c>
      <c r="AX1474" s="12" t="s">
        <v>72</v>
      </c>
      <c r="AY1474" s="229" t="s">
        <v>146</v>
      </c>
    </row>
    <row r="1475" spans="2:65" s="12" customFormat="1" ht="13.5">
      <c r="B1475" s="218"/>
      <c r="C1475" s="219"/>
      <c r="D1475" s="220" t="s">
        <v>160</v>
      </c>
      <c r="E1475" s="221" t="s">
        <v>21</v>
      </c>
      <c r="F1475" s="222" t="s">
        <v>1890</v>
      </c>
      <c r="G1475" s="219"/>
      <c r="H1475" s="223" t="s">
        <v>21</v>
      </c>
      <c r="I1475" s="224"/>
      <c r="J1475" s="219"/>
      <c r="K1475" s="219"/>
      <c r="L1475" s="225"/>
      <c r="M1475" s="226"/>
      <c r="N1475" s="227"/>
      <c r="O1475" s="227"/>
      <c r="P1475" s="227"/>
      <c r="Q1475" s="227"/>
      <c r="R1475" s="227"/>
      <c r="S1475" s="227"/>
      <c r="T1475" s="228"/>
      <c r="AT1475" s="229" t="s">
        <v>160</v>
      </c>
      <c r="AU1475" s="229" t="s">
        <v>81</v>
      </c>
      <c r="AV1475" s="12" t="s">
        <v>79</v>
      </c>
      <c r="AW1475" s="12" t="s">
        <v>35</v>
      </c>
      <c r="AX1475" s="12" t="s">
        <v>72</v>
      </c>
      <c r="AY1475" s="229" t="s">
        <v>146</v>
      </c>
    </row>
    <row r="1476" spans="2:65" s="13" customFormat="1" ht="13.5">
      <c r="B1476" s="230"/>
      <c r="C1476" s="231"/>
      <c r="D1476" s="220" t="s">
        <v>160</v>
      </c>
      <c r="E1476" s="232" t="s">
        <v>21</v>
      </c>
      <c r="F1476" s="233" t="s">
        <v>230</v>
      </c>
      <c r="G1476" s="231"/>
      <c r="H1476" s="234">
        <v>17</v>
      </c>
      <c r="I1476" s="235"/>
      <c r="J1476" s="231"/>
      <c r="K1476" s="231"/>
      <c r="L1476" s="236"/>
      <c r="M1476" s="237"/>
      <c r="N1476" s="238"/>
      <c r="O1476" s="238"/>
      <c r="P1476" s="238"/>
      <c r="Q1476" s="238"/>
      <c r="R1476" s="238"/>
      <c r="S1476" s="238"/>
      <c r="T1476" s="239"/>
      <c r="AT1476" s="240" t="s">
        <v>160</v>
      </c>
      <c r="AU1476" s="240" t="s">
        <v>81</v>
      </c>
      <c r="AV1476" s="13" t="s">
        <v>81</v>
      </c>
      <c r="AW1476" s="13" t="s">
        <v>35</v>
      </c>
      <c r="AX1476" s="13" t="s">
        <v>72</v>
      </c>
      <c r="AY1476" s="240" t="s">
        <v>146</v>
      </c>
    </row>
    <row r="1477" spans="2:65" s="14" customFormat="1" ht="13.5">
      <c r="B1477" s="241"/>
      <c r="C1477" s="242"/>
      <c r="D1477" s="215" t="s">
        <v>160</v>
      </c>
      <c r="E1477" s="243" t="s">
        <v>21</v>
      </c>
      <c r="F1477" s="244" t="s">
        <v>171</v>
      </c>
      <c r="G1477" s="242"/>
      <c r="H1477" s="245">
        <v>17</v>
      </c>
      <c r="I1477" s="246"/>
      <c r="J1477" s="242"/>
      <c r="K1477" s="242"/>
      <c r="L1477" s="247"/>
      <c r="M1477" s="248"/>
      <c r="N1477" s="249"/>
      <c r="O1477" s="249"/>
      <c r="P1477" s="249"/>
      <c r="Q1477" s="249"/>
      <c r="R1477" s="249"/>
      <c r="S1477" s="249"/>
      <c r="T1477" s="250"/>
      <c r="AT1477" s="251" t="s">
        <v>160</v>
      </c>
      <c r="AU1477" s="251" t="s">
        <v>81</v>
      </c>
      <c r="AV1477" s="14" t="s">
        <v>153</v>
      </c>
      <c r="AW1477" s="14" t="s">
        <v>35</v>
      </c>
      <c r="AX1477" s="14" t="s">
        <v>79</v>
      </c>
      <c r="AY1477" s="251" t="s">
        <v>146</v>
      </c>
    </row>
    <row r="1478" spans="2:65" s="1" customFormat="1" ht="22.5" customHeight="1">
      <c r="B1478" s="42"/>
      <c r="C1478" s="203" t="s">
        <v>1958</v>
      </c>
      <c r="D1478" s="203" t="s">
        <v>149</v>
      </c>
      <c r="E1478" s="204" t="s">
        <v>1959</v>
      </c>
      <c r="F1478" s="205" t="s">
        <v>1960</v>
      </c>
      <c r="G1478" s="206" t="s">
        <v>324</v>
      </c>
      <c r="H1478" s="207">
        <v>2.0499999999999998</v>
      </c>
      <c r="I1478" s="208"/>
      <c r="J1478" s="209">
        <f>ROUND(I1478*H1478,2)</f>
        <v>0</v>
      </c>
      <c r="K1478" s="205" t="s">
        <v>21</v>
      </c>
      <c r="L1478" s="62"/>
      <c r="M1478" s="210" t="s">
        <v>21</v>
      </c>
      <c r="N1478" s="211" t="s">
        <v>43</v>
      </c>
      <c r="O1478" s="43"/>
      <c r="P1478" s="212">
        <f>O1478*H1478</f>
        <v>0</v>
      </c>
      <c r="Q1478" s="212">
        <v>0</v>
      </c>
      <c r="R1478" s="212">
        <f>Q1478*H1478</f>
        <v>0</v>
      </c>
      <c r="S1478" s="212">
        <v>0</v>
      </c>
      <c r="T1478" s="213">
        <f>S1478*H1478</f>
        <v>0</v>
      </c>
      <c r="AR1478" s="25" t="s">
        <v>153</v>
      </c>
      <c r="AT1478" s="25" t="s">
        <v>149</v>
      </c>
      <c r="AU1478" s="25" t="s">
        <v>81</v>
      </c>
      <c r="AY1478" s="25" t="s">
        <v>146</v>
      </c>
      <c r="BE1478" s="214">
        <f>IF(N1478="základní",J1478,0)</f>
        <v>0</v>
      </c>
      <c r="BF1478" s="214">
        <f>IF(N1478="snížená",J1478,0)</f>
        <v>0</v>
      </c>
      <c r="BG1478" s="214">
        <f>IF(N1478="zákl. přenesená",J1478,0)</f>
        <v>0</v>
      </c>
      <c r="BH1478" s="214">
        <f>IF(N1478="sníž. přenesená",J1478,0)</f>
        <v>0</v>
      </c>
      <c r="BI1478" s="214">
        <f>IF(N1478="nulová",J1478,0)</f>
        <v>0</v>
      </c>
      <c r="BJ1478" s="25" t="s">
        <v>79</v>
      </c>
      <c r="BK1478" s="214">
        <f>ROUND(I1478*H1478,2)</f>
        <v>0</v>
      </c>
      <c r="BL1478" s="25" t="s">
        <v>153</v>
      </c>
      <c r="BM1478" s="25" t="s">
        <v>1961</v>
      </c>
    </row>
    <row r="1479" spans="2:65" s="12" customFormat="1" ht="27">
      <c r="B1479" s="218"/>
      <c r="C1479" s="219"/>
      <c r="D1479" s="220" t="s">
        <v>160</v>
      </c>
      <c r="E1479" s="221" t="s">
        <v>21</v>
      </c>
      <c r="F1479" s="222" t="s">
        <v>1630</v>
      </c>
      <c r="G1479" s="219"/>
      <c r="H1479" s="223" t="s">
        <v>21</v>
      </c>
      <c r="I1479" s="224"/>
      <c r="J1479" s="219"/>
      <c r="K1479" s="219"/>
      <c r="L1479" s="225"/>
      <c r="M1479" s="226"/>
      <c r="N1479" s="227"/>
      <c r="O1479" s="227"/>
      <c r="P1479" s="227"/>
      <c r="Q1479" s="227"/>
      <c r="R1479" s="227"/>
      <c r="S1479" s="227"/>
      <c r="T1479" s="228"/>
      <c r="AT1479" s="229" t="s">
        <v>160</v>
      </c>
      <c r="AU1479" s="229" t="s">
        <v>81</v>
      </c>
      <c r="AV1479" s="12" t="s">
        <v>79</v>
      </c>
      <c r="AW1479" s="12" t="s">
        <v>35</v>
      </c>
      <c r="AX1479" s="12" t="s">
        <v>72</v>
      </c>
      <c r="AY1479" s="229" t="s">
        <v>146</v>
      </c>
    </row>
    <row r="1480" spans="2:65" s="12" customFormat="1" ht="27">
      <c r="B1480" s="218"/>
      <c r="C1480" s="219"/>
      <c r="D1480" s="220" t="s">
        <v>160</v>
      </c>
      <c r="E1480" s="221" t="s">
        <v>21</v>
      </c>
      <c r="F1480" s="222" t="s">
        <v>1631</v>
      </c>
      <c r="G1480" s="219"/>
      <c r="H1480" s="223" t="s">
        <v>21</v>
      </c>
      <c r="I1480" s="224"/>
      <c r="J1480" s="219"/>
      <c r="K1480" s="219"/>
      <c r="L1480" s="225"/>
      <c r="M1480" s="226"/>
      <c r="N1480" s="227"/>
      <c r="O1480" s="227"/>
      <c r="P1480" s="227"/>
      <c r="Q1480" s="227"/>
      <c r="R1480" s="227"/>
      <c r="S1480" s="227"/>
      <c r="T1480" s="228"/>
      <c r="AT1480" s="229" t="s">
        <v>160</v>
      </c>
      <c r="AU1480" s="229" t="s">
        <v>81</v>
      </c>
      <c r="AV1480" s="12" t="s">
        <v>79</v>
      </c>
      <c r="AW1480" s="12" t="s">
        <v>35</v>
      </c>
      <c r="AX1480" s="12" t="s">
        <v>72</v>
      </c>
      <c r="AY1480" s="229" t="s">
        <v>146</v>
      </c>
    </row>
    <row r="1481" spans="2:65" s="12" customFormat="1" ht="13.5">
      <c r="B1481" s="218"/>
      <c r="C1481" s="219"/>
      <c r="D1481" s="220" t="s">
        <v>160</v>
      </c>
      <c r="E1481" s="221" t="s">
        <v>21</v>
      </c>
      <c r="F1481" s="222" t="s">
        <v>1890</v>
      </c>
      <c r="G1481" s="219"/>
      <c r="H1481" s="223" t="s">
        <v>21</v>
      </c>
      <c r="I1481" s="224"/>
      <c r="J1481" s="219"/>
      <c r="K1481" s="219"/>
      <c r="L1481" s="225"/>
      <c r="M1481" s="226"/>
      <c r="N1481" s="227"/>
      <c r="O1481" s="227"/>
      <c r="P1481" s="227"/>
      <c r="Q1481" s="227"/>
      <c r="R1481" s="227"/>
      <c r="S1481" s="227"/>
      <c r="T1481" s="228"/>
      <c r="AT1481" s="229" t="s">
        <v>160</v>
      </c>
      <c r="AU1481" s="229" t="s">
        <v>81</v>
      </c>
      <c r="AV1481" s="12" t="s">
        <v>79</v>
      </c>
      <c r="AW1481" s="12" t="s">
        <v>35</v>
      </c>
      <c r="AX1481" s="12" t="s">
        <v>72</v>
      </c>
      <c r="AY1481" s="229" t="s">
        <v>146</v>
      </c>
    </row>
    <row r="1482" spans="2:65" s="13" customFormat="1" ht="13.5">
      <c r="B1482" s="230"/>
      <c r="C1482" s="231"/>
      <c r="D1482" s="220" t="s">
        <v>160</v>
      </c>
      <c r="E1482" s="232" t="s">
        <v>21</v>
      </c>
      <c r="F1482" s="233" t="s">
        <v>1962</v>
      </c>
      <c r="G1482" s="231"/>
      <c r="H1482" s="234">
        <v>2.0499999999999998</v>
      </c>
      <c r="I1482" s="235"/>
      <c r="J1482" s="231"/>
      <c r="K1482" s="231"/>
      <c r="L1482" s="236"/>
      <c r="M1482" s="237"/>
      <c r="N1482" s="238"/>
      <c r="O1482" s="238"/>
      <c r="P1482" s="238"/>
      <c r="Q1482" s="238"/>
      <c r="R1482" s="238"/>
      <c r="S1482" s="238"/>
      <c r="T1482" s="239"/>
      <c r="AT1482" s="240" t="s">
        <v>160</v>
      </c>
      <c r="AU1482" s="240" t="s">
        <v>81</v>
      </c>
      <c r="AV1482" s="13" t="s">
        <v>81</v>
      </c>
      <c r="AW1482" s="13" t="s">
        <v>35</v>
      </c>
      <c r="AX1482" s="13" t="s">
        <v>72</v>
      </c>
      <c r="AY1482" s="240" t="s">
        <v>146</v>
      </c>
    </row>
    <row r="1483" spans="2:65" s="14" customFormat="1" ht="13.5">
      <c r="B1483" s="241"/>
      <c r="C1483" s="242"/>
      <c r="D1483" s="215" t="s">
        <v>160</v>
      </c>
      <c r="E1483" s="243" t="s">
        <v>21</v>
      </c>
      <c r="F1483" s="244" t="s">
        <v>171</v>
      </c>
      <c r="G1483" s="242"/>
      <c r="H1483" s="245">
        <v>2.0499999999999998</v>
      </c>
      <c r="I1483" s="246"/>
      <c r="J1483" s="242"/>
      <c r="K1483" s="242"/>
      <c r="L1483" s="247"/>
      <c r="M1483" s="248"/>
      <c r="N1483" s="249"/>
      <c r="O1483" s="249"/>
      <c r="P1483" s="249"/>
      <c r="Q1483" s="249"/>
      <c r="R1483" s="249"/>
      <c r="S1483" s="249"/>
      <c r="T1483" s="250"/>
      <c r="AT1483" s="251" t="s">
        <v>160</v>
      </c>
      <c r="AU1483" s="251" t="s">
        <v>81</v>
      </c>
      <c r="AV1483" s="14" t="s">
        <v>153</v>
      </c>
      <c r="AW1483" s="14" t="s">
        <v>35</v>
      </c>
      <c r="AX1483" s="14" t="s">
        <v>79</v>
      </c>
      <c r="AY1483" s="251" t="s">
        <v>146</v>
      </c>
    </row>
    <row r="1484" spans="2:65" s="1" customFormat="1" ht="22.5" customHeight="1">
      <c r="B1484" s="42"/>
      <c r="C1484" s="203" t="s">
        <v>1963</v>
      </c>
      <c r="D1484" s="203" t="s">
        <v>149</v>
      </c>
      <c r="E1484" s="204" t="s">
        <v>1964</v>
      </c>
      <c r="F1484" s="205" t="s">
        <v>1965</v>
      </c>
      <c r="G1484" s="206" t="s">
        <v>324</v>
      </c>
      <c r="H1484" s="207">
        <v>5</v>
      </c>
      <c r="I1484" s="208"/>
      <c r="J1484" s="209">
        <f>ROUND(I1484*H1484,2)</f>
        <v>0</v>
      </c>
      <c r="K1484" s="205" t="s">
        <v>21</v>
      </c>
      <c r="L1484" s="62"/>
      <c r="M1484" s="210" t="s">
        <v>21</v>
      </c>
      <c r="N1484" s="211" t="s">
        <v>43</v>
      </c>
      <c r="O1484" s="43"/>
      <c r="P1484" s="212">
        <f>O1484*H1484</f>
        <v>0</v>
      </c>
      <c r="Q1484" s="212">
        <v>0</v>
      </c>
      <c r="R1484" s="212">
        <f>Q1484*H1484</f>
        <v>0</v>
      </c>
      <c r="S1484" s="212">
        <v>0</v>
      </c>
      <c r="T1484" s="213">
        <f>S1484*H1484</f>
        <v>0</v>
      </c>
      <c r="AR1484" s="25" t="s">
        <v>153</v>
      </c>
      <c r="AT1484" s="25" t="s">
        <v>149</v>
      </c>
      <c r="AU1484" s="25" t="s">
        <v>81</v>
      </c>
      <c r="AY1484" s="25" t="s">
        <v>146</v>
      </c>
      <c r="BE1484" s="214">
        <f>IF(N1484="základní",J1484,0)</f>
        <v>0</v>
      </c>
      <c r="BF1484" s="214">
        <f>IF(N1484="snížená",J1484,0)</f>
        <v>0</v>
      </c>
      <c r="BG1484" s="214">
        <f>IF(N1484="zákl. přenesená",J1484,0)</f>
        <v>0</v>
      </c>
      <c r="BH1484" s="214">
        <f>IF(N1484="sníž. přenesená",J1484,0)</f>
        <v>0</v>
      </c>
      <c r="BI1484" s="214">
        <f>IF(N1484="nulová",J1484,0)</f>
        <v>0</v>
      </c>
      <c r="BJ1484" s="25" t="s">
        <v>79</v>
      </c>
      <c r="BK1484" s="214">
        <f>ROUND(I1484*H1484,2)</f>
        <v>0</v>
      </c>
      <c r="BL1484" s="25" t="s">
        <v>153</v>
      </c>
      <c r="BM1484" s="25" t="s">
        <v>1966</v>
      </c>
    </row>
    <row r="1485" spans="2:65" s="12" customFormat="1" ht="27">
      <c r="B1485" s="218"/>
      <c r="C1485" s="219"/>
      <c r="D1485" s="220" t="s">
        <v>160</v>
      </c>
      <c r="E1485" s="221" t="s">
        <v>21</v>
      </c>
      <c r="F1485" s="222" t="s">
        <v>1630</v>
      </c>
      <c r="G1485" s="219"/>
      <c r="H1485" s="223" t="s">
        <v>21</v>
      </c>
      <c r="I1485" s="224"/>
      <c r="J1485" s="219"/>
      <c r="K1485" s="219"/>
      <c r="L1485" s="225"/>
      <c r="M1485" s="226"/>
      <c r="N1485" s="227"/>
      <c r="O1485" s="227"/>
      <c r="P1485" s="227"/>
      <c r="Q1485" s="227"/>
      <c r="R1485" s="227"/>
      <c r="S1485" s="227"/>
      <c r="T1485" s="228"/>
      <c r="AT1485" s="229" t="s">
        <v>160</v>
      </c>
      <c r="AU1485" s="229" t="s">
        <v>81</v>
      </c>
      <c r="AV1485" s="12" t="s">
        <v>79</v>
      </c>
      <c r="AW1485" s="12" t="s">
        <v>35</v>
      </c>
      <c r="AX1485" s="12" t="s">
        <v>72</v>
      </c>
      <c r="AY1485" s="229" t="s">
        <v>146</v>
      </c>
    </row>
    <row r="1486" spans="2:65" s="12" customFormat="1" ht="27">
      <c r="B1486" s="218"/>
      <c r="C1486" s="219"/>
      <c r="D1486" s="220" t="s">
        <v>160</v>
      </c>
      <c r="E1486" s="221" t="s">
        <v>21</v>
      </c>
      <c r="F1486" s="222" t="s">
        <v>1631</v>
      </c>
      <c r="G1486" s="219"/>
      <c r="H1486" s="223" t="s">
        <v>21</v>
      </c>
      <c r="I1486" s="224"/>
      <c r="J1486" s="219"/>
      <c r="K1486" s="219"/>
      <c r="L1486" s="225"/>
      <c r="M1486" s="226"/>
      <c r="N1486" s="227"/>
      <c r="O1486" s="227"/>
      <c r="P1486" s="227"/>
      <c r="Q1486" s="227"/>
      <c r="R1486" s="227"/>
      <c r="S1486" s="227"/>
      <c r="T1486" s="228"/>
      <c r="AT1486" s="229" t="s">
        <v>160</v>
      </c>
      <c r="AU1486" s="229" t="s">
        <v>81</v>
      </c>
      <c r="AV1486" s="12" t="s">
        <v>79</v>
      </c>
      <c r="AW1486" s="12" t="s">
        <v>35</v>
      </c>
      <c r="AX1486" s="12" t="s">
        <v>72</v>
      </c>
      <c r="AY1486" s="229" t="s">
        <v>146</v>
      </c>
    </row>
    <row r="1487" spans="2:65" s="12" customFormat="1" ht="13.5">
      <c r="B1487" s="218"/>
      <c r="C1487" s="219"/>
      <c r="D1487" s="220" t="s">
        <v>160</v>
      </c>
      <c r="E1487" s="221" t="s">
        <v>21</v>
      </c>
      <c r="F1487" s="222" t="s">
        <v>1890</v>
      </c>
      <c r="G1487" s="219"/>
      <c r="H1487" s="223" t="s">
        <v>21</v>
      </c>
      <c r="I1487" s="224"/>
      <c r="J1487" s="219"/>
      <c r="K1487" s="219"/>
      <c r="L1487" s="225"/>
      <c r="M1487" s="226"/>
      <c r="N1487" s="227"/>
      <c r="O1487" s="227"/>
      <c r="P1487" s="227"/>
      <c r="Q1487" s="227"/>
      <c r="R1487" s="227"/>
      <c r="S1487" s="227"/>
      <c r="T1487" s="228"/>
      <c r="AT1487" s="229" t="s">
        <v>160</v>
      </c>
      <c r="AU1487" s="229" t="s">
        <v>81</v>
      </c>
      <c r="AV1487" s="12" t="s">
        <v>79</v>
      </c>
      <c r="AW1487" s="12" t="s">
        <v>35</v>
      </c>
      <c r="AX1487" s="12" t="s">
        <v>72</v>
      </c>
      <c r="AY1487" s="229" t="s">
        <v>146</v>
      </c>
    </row>
    <row r="1488" spans="2:65" s="13" customFormat="1" ht="13.5">
      <c r="B1488" s="230"/>
      <c r="C1488" s="231"/>
      <c r="D1488" s="220" t="s">
        <v>160</v>
      </c>
      <c r="E1488" s="232" t="s">
        <v>21</v>
      </c>
      <c r="F1488" s="233" t="s">
        <v>145</v>
      </c>
      <c r="G1488" s="231"/>
      <c r="H1488" s="234">
        <v>5</v>
      </c>
      <c r="I1488" s="235"/>
      <c r="J1488" s="231"/>
      <c r="K1488" s="231"/>
      <c r="L1488" s="236"/>
      <c r="M1488" s="237"/>
      <c r="N1488" s="238"/>
      <c r="O1488" s="238"/>
      <c r="P1488" s="238"/>
      <c r="Q1488" s="238"/>
      <c r="R1488" s="238"/>
      <c r="S1488" s="238"/>
      <c r="T1488" s="239"/>
      <c r="AT1488" s="240" t="s">
        <v>160</v>
      </c>
      <c r="AU1488" s="240" t="s">
        <v>81</v>
      </c>
      <c r="AV1488" s="13" t="s">
        <v>81</v>
      </c>
      <c r="AW1488" s="13" t="s">
        <v>35</v>
      </c>
      <c r="AX1488" s="13" t="s">
        <v>72</v>
      </c>
      <c r="AY1488" s="240" t="s">
        <v>146</v>
      </c>
    </row>
    <row r="1489" spans="2:65" s="14" customFormat="1" ht="13.5">
      <c r="B1489" s="241"/>
      <c r="C1489" s="242"/>
      <c r="D1489" s="215" t="s">
        <v>160</v>
      </c>
      <c r="E1489" s="243" t="s">
        <v>21</v>
      </c>
      <c r="F1489" s="244" t="s">
        <v>171</v>
      </c>
      <c r="G1489" s="242"/>
      <c r="H1489" s="245">
        <v>5</v>
      </c>
      <c r="I1489" s="246"/>
      <c r="J1489" s="242"/>
      <c r="K1489" s="242"/>
      <c r="L1489" s="247"/>
      <c r="M1489" s="248"/>
      <c r="N1489" s="249"/>
      <c r="O1489" s="249"/>
      <c r="P1489" s="249"/>
      <c r="Q1489" s="249"/>
      <c r="R1489" s="249"/>
      <c r="S1489" s="249"/>
      <c r="T1489" s="250"/>
      <c r="AT1489" s="251" t="s">
        <v>160</v>
      </c>
      <c r="AU1489" s="251" t="s">
        <v>81</v>
      </c>
      <c r="AV1489" s="14" t="s">
        <v>153</v>
      </c>
      <c r="AW1489" s="14" t="s">
        <v>35</v>
      </c>
      <c r="AX1489" s="14" t="s">
        <v>79</v>
      </c>
      <c r="AY1489" s="251" t="s">
        <v>146</v>
      </c>
    </row>
    <row r="1490" spans="2:65" s="1" customFormat="1" ht="22.5" customHeight="1">
      <c r="B1490" s="42"/>
      <c r="C1490" s="203" t="s">
        <v>1967</v>
      </c>
      <c r="D1490" s="203" t="s">
        <v>149</v>
      </c>
      <c r="E1490" s="204" t="s">
        <v>1968</v>
      </c>
      <c r="F1490" s="205" t="s">
        <v>1969</v>
      </c>
      <c r="G1490" s="206" t="s">
        <v>324</v>
      </c>
      <c r="H1490" s="207">
        <v>2.5</v>
      </c>
      <c r="I1490" s="208"/>
      <c r="J1490" s="209">
        <f>ROUND(I1490*H1490,2)</f>
        <v>0</v>
      </c>
      <c r="K1490" s="205" t="s">
        <v>21</v>
      </c>
      <c r="L1490" s="62"/>
      <c r="M1490" s="210" t="s">
        <v>21</v>
      </c>
      <c r="N1490" s="211" t="s">
        <v>43</v>
      </c>
      <c r="O1490" s="43"/>
      <c r="P1490" s="212">
        <f>O1490*H1490</f>
        <v>0</v>
      </c>
      <c r="Q1490" s="212">
        <v>0</v>
      </c>
      <c r="R1490" s="212">
        <f>Q1490*H1490</f>
        <v>0</v>
      </c>
      <c r="S1490" s="212">
        <v>0</v>
      </c>
      <c r="T1490" s="213">
        <f>S1490*H1490</f>
        <v>0</v>
      </c>
      <c r="AR1490" s="25" t="s">
        <v>153</v>
      </c>
      <c r="AT1490" s="25" t="s">
        <v>149</v>
      </c>
      <c r="AU1490" s="25" t="s">
        <v>81</v>
      </c>
      <c r="AY1490" s="25" t="s">
        <v>146</v>
      </c>
      <c r="BE1490" s="214">
        <f>IF(N1490="základní",J1490,0)</f>
        <v>0</v>
      </c>
      <c r="BF1490" s="214">
        <f>IF(N1490="snížená",J1490,0)</f>
        <v>0</v>
      </c>
      <c r="BG1490" s="214">
        <f>IF(N1490="zákl. přenesená",J1490,0)</f>
        <v>0</v>
      </c>
      <c r="BH1490" s="214">
        <f>IF(N1490="sníž. přenesená",J1490,0)</f>
        <v>0</v>
      </c>
      <c r="BI1490" s="214">
        <f>IF(N1490="nulová",J1490,0)</f>
        <v>0</v>
      </c>
      <c r="BJ1490" s="25" t="s">
        <v>79</v>
      </c>
      <c r="BK1490" s="214">
        <f>ROUND(I1490*H1490,2)</f>
        <v>0</v>
      </c>
      <c r="BL1490" s="25" t="s">
        <v>153</v>
      </c>
      <c r="BM1490" s="25" t="s">
        <v>1970</v>
      </c>
    </row>
    <row r="1491" spans="2:65" s="12" customFormat="1" ht="27">
      <c r="B1491" s="218"/>
      <c r="C1491" s="219"/>
      <c r="D1491" s="220" t="s">
        <v>160</v>
      </c>
      <c r="E1491" s="221" t="s">
        <v>21</v>
      </c>
      <c r="F1491" s="222" t="s">
        <v>1630</v>
      </c>
      <c r="G1491" s="219"/>
      <c r="H1491" s="223" t="s">
        <v>21</v>
      </c>
      <c r="I1491" s="224"/>
      <c r="J1491" s="219"/>
      <c r="K1491" s="219"/>
      <c r="L1491" s="225"/>
      <c r="M1491" s="226"/>
      <c r="N1491" s="227"/>
      <c r="O1491" s="227"/>
      <c r="P1491" s="227"/>
      <c r="Q1491" s="227"/>
      <c r="R1491" s="227"/>
      <c r="S1491" s="227"/>
      <c r="T1491" s="228"/>
      <c r="AT1491" s="229" t="s">
        <v>160</v>
      </c>
      <c r="AU1491" s="229" t="s">
        <v>81</v>
      </c>
      <c r="AV1491" s="12" t="s">
        <v>79</v>
      </c>
      <c r="AW1491" s="12" t="s">
        <v>35</v>
      </c>
      <c r="AX1491" s="12" t="s">
        <v>72</v>
      </c>
      <c r="AY1491" s="229" t="s">
        <v>146</v>
      </c>
    </row>
    <row r="1492" spans="2:65" s="12" customFormat="1" ht="27">
      <c r="B1492" s="218"/>
      <c r="C1492" s="219"/>
      <c r="D1492" s="220" t="s">
        <v>160</v>
      </c>
      <c r="E1492" s="221" t="s">
        <v>21</v>
      </c>
      <c r="F1492" s="222" t="s">
        <v>1631</v>
      </c>
      <c r="G1492" s="219"/>
      <c r="H1492" s="223" t="s">
        <v>21</v>
      </c>
      <c r="I1492" s="224"/>
      <c r="J1492" s="219"/>
      <c r="K1492" s="219"/>
      <c r="L1492" s="225"/>
      <c r="M1492" s="226"/>
      <c r="N1492" s="227"/>
      <c r="O1492" s="227"/>
      <c r="P1492" s="227"/>
      <c r="Q1492" s="227"/>
      <c r="R1492" s="227"/>
      <c r="S1492" s="227"/>
      <c r="T1492" s="228"/>
      <c r="AT1492" s="229" t="s">
        <v>160</v>
      </c>
      <c r="AU1492" s="229" t="s">
        <v>81</v>
      </c>
      <c r="AV1492" s="12" t="s">
        <v>79</v>
      </c>
      <c r="AW1492" s="12" t="s">
        <v>35</v>
      </c>
      <c r="AX1492" s="12" t="s">
        <v>72</v>
      </c>
      <c r="AY1492" s="229" t="s">
        <v>146</v>
      </c>
    </row>
    <row r="1493" spans="2:65" s="12" customFormat="1" ht="13.5">
      <c r="B1493" s="218"/>
      <c r="C1493" s="219"/>
      <c r="D1493" s="220" t="s">
        <v>160</v>
      </c>
      <c r="E1493" s="221" t="s">
        <v>21</v>
      </c>
      <c r="F1493" s="222" t="s">
        <v>1890</v>
      </c>
      <c r="G1493" s="219"/>
      <c r="H1493" s="223" t="s">
        <v>21</v>
      </c>
      <c r="I1493" s="224"/>
      <c r="J1493" s="219"/>
      <c r="K1493" s="219"/>
      <c r="L1493" s="225"/>
      <c r="M1493" s="226"/>
      <c r="N1493" s="227"/>
      <c r="O1493" s="227"/>
      <c r="P1493" s="227"/>
      <c r="Q1493" s="227"/>
      <c r="R1493" s="227"/>
      <c r="S1493" s="227"/>
      <c r="T1493" s="228"/>
      <c r="AT1493" s="229" t="s">
        <v>160</v>
      </c>
      <c r="AU1493" s="229" t="s">
        <v>81</v>
      </c>
      <c r="AV1493" s="12" t="s">
        <v>79</v>
      </c>
      <c r="AW1493" s="12" t="s">
        <v>35</v>
      </c>
      <c r="AX1493" s="12" t="s">
        <v>72</v>
      </c>
      <c r="AY1493" s="229" t="s">
        <v>146</v>
      </c>
    </row>
    <row r="1494" spans="2:65" s="13" customFormat="1" ht="13.5">
      <c r="B1494" s="230"/>
      <c r="C1494" s="231"/>
      <c r="D1494" s="220" t="s">
        <v>160</v>
      </c>
      <c r="E1494" s="232" t="s">
        <v>21</v>
      </c>
      <c r="F1494" s="233" t="s">
        <v>1971</v>
      </c>
      <c r="G1494" s="231"/>
      <c r="H1494" s="234">
        <v>2.5</v>
      </c>
      <c r="I1494" s="235"/>
      <c r="J1494" s="231"/>
      <c r="K1494" s="231"/>
      <c r="L1494" s="236"/>
      <c r="M1494" s="237"/>
      <c r="N1494" s="238"/>
      <c r="O1494" s="238"/>
      <c r="P1494" s="238"/>
      <c r="Q1494" s="238"/>
      <c r="R1494" s="238"/>
      <c r="S1494" s="238"/>
      <c r="T1494" s="239"/>
      <c r="AT1494" s="240" t="s">
        <v>160</v>
      </c>
      <c r="AU1494" s="240" t="s">
        <v>81</v>
      </c>
      <c r="AV1494" s="13" t="s">
        <v>81</v>
      </c>
      <c r="AW1494" s="13" t="s">
        <v>35</v>
      </c>
      <c r="AX1494" s="13" t="s">
        <v>72</v>
      </c>
      <c r="AY1494" s="240" t="s">
        <v>146</v>
      </c>
    </row>
    <row r="1495" spans="2:65" s="14" customFormat="1" ht="13.5">
      <c r="B1495" s="241"/>
      <c r="C1495" s="242"/>
      <c r="D1495" s="215" t="s">
        <v>160</v>
      </c>
      <c r="E1495" s="243" t="s">
        <v>21</v>
      </c>
      <c r="F1495" s="244" t="s">
        <v>171</v>
      </c>
      <c r="G1495" s="242"/>
      <c r="H1495" s="245">
        <v>2.5</v>
      </c>
      <c r="I1495" s="246"/>
      <c r="J1495" s="242"/>
      <c r="K1495" s="242"/>
      <c r="L1495" s="247"/>
      <c r="M1495" s="248"/>
      <c r="N1495" s="249"/>
      <c r="O1495" s="249"/>
      <c r="P1495" s="249"/>
      <c r="Q1495" s="249"/>
      <c r="R1495" s="249"/>
      <c r="S1495" s="249"/>
      <c r="T1495" s="250"/>
      <c r="AT1495" s="251" t="s">
        <v>160</v>
      </c>
      <c r="AU1495" s="251" t="s">
        <v>81</v>
      </c>
      <c r="AV1495" s="14" t="s">
        <v>153</v>
      </c>
      <c r="AW1495" s="14" t="s">
        <v>35</v>
      </c>
      <c r="AX1495" s="14" t="s">
        <v>79</v>
      </c>
      <c r="AY1495" s="251" t="s">
        <v>146</v>
      </c>
    </row>
    <row r="1496" spans="2:65" s="1" customFormat="1" ht="22.5" customHeight="1">
      <c r="B1496" s="42"/>
      <c r="C1496" s="203" t="s">
        <v>1972</v>
      </c>
      <c r="D1496" s="203" t="s">
        <v>149</v>
      </c>
      <c r="E1496" s="204" t="s">
        <v>1973</v>
      </c>
      <c r="F1496" s="205" t="s">
        <v>1974</v>
      </c>
      <c r="G1496" s="206" t="s">
        <v>1655</v>
      </c>
      <c r="H1496" s="207">
        <v>2</v>
      </c>
      <c r="I1496" s="208"/>
      <c r="J1496" s="209">
        <f>ROUND(I1496*H1496,2)</f>
        <v>0</v>
      </c>
      <c r="K1496" s="205" t="s">
        <v>21</v>
      </c>
      <c r="L1496" s="62"/>
      <c r="M1496" s="210" t="s">
        <v>21</v>
      </c>
      <c r="N1496" s="211" t="s">
        <v>43</v>
      </c>
      <c r="O1496" s="43"/>
      <c r="P1496" s="212">
        <f>O1496*H1496</f>
        <v>0</v>
      </c>
      <c r="Q1496" s="212">
        <v>0</v>
      </c>
      <c r="R1496" s="212">
        <f>Q1496*H1496</f>
        <v>0</v>
      </c>
      <c r="S1496" s="212">
        <v>0</v>
      </c>
      <c r="T1496" s="213">
        <f>S1496*H1496</f>
        <v>0</v>
      </c>
      <c r="AR1496" s="25" t="s">
        <v>153</v>
      </c>
      <c r="AT1496" s="25" t="s">
        <v>149</v>
      </c>
      <c r="AU1496" s="25" t="s">
        <v>81</v>
      </c>
      <c r="AY1496" s="25" t="s">
        <v>146</v>
      </c>
      <c r="BE1496" s="214">
        <f>IF(N1496="základní",J1496,0)</f>
        <v>0</v>
      </c>
      <c r="BF1496" s="214">
        <f>IF(N1496="snížená",J1496,0)</f>
        <v>0</v>
      </c>
      <c r="BG1496" s="214">
        <f>IF(N1496="zákl. přenesená",J1496,0)</f>
        <v>0</v>
      </c>
      <c r="BH1496" s="214">
        <f>IF(N1496="sníž. přenesená",J1496,0)</f>
        <v>0</v>
      </c>
      <c r="BI1496" s="214">
        <f>IF(N1496="nulová",J1496,0)</f>
        <v>0</v>
      </c>
      <c r="BJ1496" s="25" t="s">
        <v>79</v>
      </c>
      <c r="BK1496" s="214">
        <f>ROUND(I1496*H1496,2)</f>
        <v>0</v>
      </c>
      <c r="BL1496" s="25" t="s">
        <v>153</v>
      </c>
      <c r="BM1496" s="25" t="s">
        <v>1975</v>
      </c>
    </row>
    <row r="1497" spans="2:65" s="12" customFormat="1" ht="27">
      <c r="B1497" s="218"/>
      <c r="C1497" s="219"/>
      <c r="D1497" s="220" t="s">
        <v>160</v>
      </c>
      <c r="E1497" s="221" t="s">
        <v>21</v>
      </c>
      <c r="F1497" s="222" t="s">
        <v>1630</v>
      </c>
      <c r="G1497" s="219"/>
      <c r="H1497" s="223" t="s">
        <v>21</v>
      </c>
      <c r="I1497" s="224"/>
      <c r="J1497" s="219"/>
      <c r="K1497" s="219"/>
      <c r="L1497" s="225"/>
      <c r="M1497" s="226"/>
      <c r="N1497" s="227"/>
      <c r="O1497" s="227"/>
      <c r="P1497" s="227"/>
      <c r="Q1497" s="227"/>
      <c r="R1497" s="227"/>
      <c r="S1497" s="227"/>
      <c r="T1497" s="228"/>
      <c r="AT1497" s="229" t="s">
        <v>160</v>
      </c>
      <c r="AU1497" s="229" t="s">
        <v>81</v>
      </c>
      <c r="AV1497" s="12" t="s">
        <v>79</v>
      </c>
      <c r="AW1497" s="12" t="s">
        <v>35</v>
      </c>
      <c r="AX1497" s="12" t="s">
        <v>72</v>
      </c>
      <c r="AY1497" s="229" t="s">
        <v>146</v>
      </c>
    </row>
    <row r="1498" spans="2:65" s="12" customFormat="1" ht="27">
      <c r="B1498" s="218"/>
      <c r="C1498" s="219"/>
      <c r="D1498" s="220" t="s">
        <v>160</v>
      </c>
      <c r="E1498" s="221" t="s">
        <v>21</v>
      </c>
      <c r="F1498" s="222" t="s">
        <v>1631</v>
      </c>
      <c r="G1498" s="219"/>
      <c r="H1498" s="223" t="s">
        <v>21</v>
      </c>
      <c r="I1498" s="224"/>
      <c r="J1498" s="219"/>
      <c r="K1498" s="219"/>
      <c r="L1498" s="225"/>
      <c r="M1498" s="226"/>
      <c r="N1498" s="227"/>
      <c r="O1498" s="227"/>
      <c r="P1498" s="227"/>
      <c r="Q1498" s="227"/>
      <c r="R1498" s="227"/>
      <c r="S1498" s="227"/>
      <c r="T1498" s="228"/>
      <c r="AT1498" s="229" t="s">
        <v>160</v>
      </c>
      <c r="AU1498" s="229" t="s">
        <v>81</v>
      </c>
      <c r="AV1498" s="12" t="s">
        <v>79</v>
      </c>
      <c r="AW1498" s="12" t="s">
        <v>35</v>
      </c>
      <c r="AX1498" s="12" t="s">
        <v>72</v>
      </c>
      <c r="AY1498" s="229" t="s">
        <v>146</v>
      </c>
    </row>
    <row r="1499" spans="2:65" s="12" customFormat="1" ht="13.5">
      <c r="B1499" s="218"/>
      <c r="C1499" s="219"/>
      <c r="D1499" s="220" t="s">
        <v>160</v>
      </c>
      <c r="E1499" s="221" t="s">
        <v>21</v>
      </c>
      <c r="F1499" s="222" t="s">
        <v>1890</v>
      </c>
      <c r="G1499" s="219"/>
      <c r="H1499" s="223" t="s">
        <v>21</v>
      </c>
      <c r="I1499" s="224"/>
      <c r="J1499" s="219"/>
      <c r="K1499" s="219"/>
      <c r="L1499" s="225"/>
      <c r="M1499" s="226"/>
      <c r="N1499" s="227"/>
      <c r="O1499" s="227"/>
      <c r="P1499" s="227"/>
      <c r="Q1499" s="227"/>
      <c r="R1499" s="227"/>
      <c r="S1499" s="227"/>
      <c r="T1499" s="228"/>
      <c r="AT1499" s="229" t="s">
        <v>160</v>
      </c>
      <c r="AU1499" s="229" t="s">
        <v>81</v>
      </c>
      <c r="AV1499" s="12" t="s">
        <v>79</v>
      </c>
      <c r="AW1499" s="12" t="s">
        <v>35</v>
      </c>
      <c r="AX1499" s="12" t="s">
        <v>72</v>
      </c>
      <c r="AY1499" s="229" t="s">
        <v>146</v>
      </c>
    </row>
    <row r="1500" spans="2:65" s="13" customFormat="1" ht="13.5">
      <c r="B1500" s="230"/>
      <c r="C1500" s="231"/>
      <c r="D1500" s="220" t="s">
        <v>160</v>
      </c>
      <c r="E1500" s="232" t="s">
        <v>21</v>
      </c>
      <c r="F1500" s="233" t="s">
        <v>81</v>
      </c>
      <c r="G1500" s="231"/>
      <c r="H1500" s="234">
        <v>2</v>
      </c>
      <c r="I1500" s="235"/>
      <c r="J1500" s="231"/>
      <c r="K1500" s="231"/>
      <c r="L1500" s="236"/>
      <c r="M1500" s="237"/>
      <c r="N1500" s="238"/>
      <c r="O1500" s="238"/>
      <c r="P1500" s="238"/>
      <c r="Q1500" s="238"/>
      <c r="R1500" s="238"/>
      <c r="S1500" s="238"/>
      <c r="T1500" s="239"/>
      <c r="AT1500" s="240" t="s">
        <v>160</v>
      </c>
      <c r="AU1500" s="240" t="s">
        <v>81</v>
      </c>
      <c r="AV1500" s="13" t="s">
        <v>81</v>
      </c>
      <c r="AW1500" s="13" t="s">
        <v>35</v>
      </c>
      <c r="AX1500" s="13" t="s">
        <v>72</v>
      </c>
      <c r="AY1500" s="240" t="s">
        <v>146</v>
      </c>
    </row>
    <row r="1501" spans="2:65" s="14" customFormat="1" ht="13.5">
      <c r="B1501" s="241"/>
      <c r="C1501" s="242"/>
      <c r="D1501" s="215" t="s">
        <v>160</v>
      </c>
      <c r="E1501" s="243" t="s">
        <v>21</v>
      </c>
      <c r="F1501" s="244" t="s">
        <v>171</v>
      </c>
      <c r="G1501" s="242"/>
      <c r="H1501" s="245">
        <v>2</v>
      </c>
      <c r="I1501" s="246"/>
      <c r="J1501" s="242"/>
      <c r="K1501" s="242"/>
      <c r="L1501" s="247"/>
      <c r="M1501" s="248"/>
      <c r="N1501" s="249"/>
      <c r="O1501" s="249"/>
      <c r="P1501" s="249"/>
      <c r="Q1501" s="249"/>
      <c r="R1501" s="249"/>
      <c r="S1501" s="249"/>
      <c r="T1501" s="250"/>
      <c r="AT1501" s="251" t="s">
        <v>160</v>
      </c>
      <c r="AU1501" s="251" t="s">
        <v>81</v>
      </c>
      <c r="AV1501" s="14" t="s">
        <v>153</v>
      </c>
      <c r="AW1501" s="14" t="s">
        <v>35</v>
      </c>
      <c r="AX1501" s="14" t="s">
        <v>79</v>
      </c>
      <c r="AY1501" s="251" t="s">
        <v>146</v>
      </c>
    </row>
    <row r="1502" spans="2:65" s="1" customFormat="1" ht="22.5" customHeight="1">
      <c r="B1502" s="42"/>
      <c r="C1502" s="203" t="s">
        <v>1976</v>
      </c>
      <c r="D1502" s="203" t="s">
        <v>149</v>
      </c>
      <c r="E1502" s="204" t="s">
        <v>1977</v>
      </c>
      <c r="F1502" s="205" t="s">
        <v>1978</v>
      </c>
      <c r="G1502" s="206" t="s">
        <v>324</v>
      </c>
      <c r="H1502" s="207">
        <v>8</v>
      </c>
      <c r="I1502" s="208"/>
      <c r="J1502" s="209">
        <f>ROUND(I1502*H1502,2)</f>
        <v>0</v>
      </c>
      <c r="K1502" s="205" t="s">
        <v>21</v>
      </c>
      <c r="L1502" s="62"/>
      <c r="M1502" s="210" t="s">
        <v>21</v>
      </c>
      <c r="N1502" s="211" t="s">
        <v>43</v>
      </c>
      <c r="O1502" s="43"/>
      <c r="P1502" s="212">
        <f>O1502*H1502</f>
        <v>0</v>
      </c>
      <c r="Q1502" s="212">
        <v>0</v>
      </c>
      <c r="R1502" s="212">
        <f>Q1502*H1502</f>
        <v>0</v>
      </c>
      <c r="S1502" s="212">
        <v>0</v>
      </c>
      <c r="T1502" s="213">
        <f>S1502*H1502</f>
        <v>0</v>
      </c>
      <c r="AR1502" s="25" t="s">
        <v>153</v>
      </c>
      <c r="AT1502" s="25" t="s">
        <v>149</v>
      </c>
      <c r="AU1502" s="25" t="s">
        <v>81</v>
      </c>
      <c r="AY1502" s="25" t="s">
        <v>146</v>
      </c>
      <c r="BE1502" s="214">
        <f>IF(N1502="základní",J1502,0)</f>
        <v>0</v>
      </c>
      <c r="BF1502" s="214">
        <f>IF(N1502="snížená",J1502,0)</f>
        <v>0</v>
      </c>
      <c r="BG1502" s="214">
        <f>IF(N1502="zákl. přenesená",J1502,0)</f>
        <v>0</v>
      </c>
      <c r="BH1502" s="214">
        <f>IF(N1502="sníž. přenesená",J1502,0)</f>
        <v>0</v>
      </c>
      <c r="BI1502" s="214">
        <f>IF(N1502="nulová",J1502,0)</f>
        <v>0</v>
      </c>
      <c r="BJ1502" s="25" t="s">
        <v>79</v>
      </c>
      <c r="BK1502" s="214">
        <f>ROUND(I1502*H1502,2)</f>
        <v>0</v>
      </c>
      <c r="BL1502" s="25" t="s">
        <v>153</v>
      </c>
      <c r="BM1502" s="25" t="s">
        <v>1979</v>
      </c>
    </row>
    <row r="1503" spans="2:65" s="12" customFormat="1" ht="27">
      <c r="B1503" s="218"/>
      <c r="C1503" s="219"/>
      <c r="D1503" s="220" t="s">
        <v>160</v>
      </c>
      <c r="E1503" s="221" t="s">
        <v>21</v>
      </c>
      <c r="F1503" s="222" t="s">
        <v>1630</v>
      </c>
      <c r="G1503" s="219"/>
      <c r="H1503" s="223" t="s">
        <v>21</v>
      </c>
      <c r="I1503" s="224"/>
      <c r="J1503" s="219"/>
      <c r="K1503" s="219"/>
      <c r="L1503" s="225"/>
      <c r="M1503" s="226"/>
      <c r="N1503" s="227"/>
      <c r="O1503" s="227"/>
      <c r="P1503" s="227"/>
      <c r="Q1503" s="227"/>
      <c r="R1503" s="227"/>
      <c r="S1503" s="227"/>
      <c r="T1503" s="228"/>
      <c r="AT1503" s="229" t="s">
        <v>160</v>
      </c>
      <c r="AU1503" s="229" t="s">
        <v>81</v>
      </c>
      <c r="AV1503" s="12" t="s">
        <v>79</v>
      </c>
      <c r="AW1503" s="12" t="s">
        <v>35</v>
      </c>
      <c r="AX1503" s="12" t="s">
        <v>72</v>
      </c>
      <c r="AY1503" s="229" t="s">
        <v>146</v>
      </c>
    </row>
    <row r="1504" spans="2:65" s="12" customFormat="1" ht="27">
      <c r="B1504" s="218"/>
      <c r="C1504" s="219"/>
      <c r="D1504" s="220" t="s">
        <v>160</v>
      </c>
      <c r="E1504" s="221" t="s">
        <v>21</v>
      </c>
      <c r="F1504" s="222" t="s">
        <v>1631</v>
      </c>
      <c r="G1504" s="219"/>
      <c r="H1504" s="223" t="s">
        <v>21</v>
      </c>
      <c r="I1504" s="224"/>
      <c r="J1504" s="219"/>
      <c r="K1504" s="219"/>
      <c r="L1504" s="225"/>
      <c r="M1504" s="226"/>
      <c r="N1504" s="227"/>
      <c r="O1504" s="227"/>
      <c r="P1504" s="227"/>
      <c r="Q1504" s="227"/>
      <c r="R1504" s="227"/>
      <c r="S1504" s="227"/>
      <c r="T1504" s="228"/>
      <c r="AT1504" s="229" t="s">
        <v>160</v>
      </c>
      <c r="AU1504" s="229" t="s">
        <v>81</v>
      </c>
      <c r="AV1504" s="12" t="s">
        <v>79</v>
      </c>
      <c r="AW1504" s="12" t="s">
        <v>35</v>
      </c>
      <c r="AX1504" s="12" t="s">
        <v>72</v>
      </c>
      <c r="AY1504" s="229" t="s">
        <v>146</v>
      </c>
    </row>
    <row r="1505" spans="2:65" s="12" customFormat="1" ht="13.5">
      <c r="B1505" s="218"/>
      <c r="C1505" s="219"/>
      <c r="D1505" s="220" t="s">
        <v>160</v>
      </c>
      <c r="E1505" s="221" t="s">
        <v>21</v>
      </c>
      <c r="F1505" s="222" t="s">
        <v>1890</v>
      </c>
      <c r="G1505" s="219"/>
      <c r="H1505" s="223" t="s">
        <v>21</v>
      </c>
      <c r="I1505" s="224"/>
      <c r="J1505" s="219"/>
      <c r="K1505" s="219"/>
      <c r="L1505" s="225"/>
      <c r="M1505" s="226"/>
      <c r="N1505" s="227"/>
      <c r="O1505" s="227"/>
      <c r="P1505" s="227"/>
      <c r="Q1505" s="227"/>
      <c r="R1505" s="227"/>
      <c r="S1505" s="227"/>
      <c r="T1505" s="228"/>
      <c r="AT1505" s="229" t="s">
        <v>160</v>
      </c>
      <c r="AU1505" s="229" t="s">
        <v>81</v>
      </c>
      <c r="AV1505" s="12" t="s">
        <v>79</v>
      </c>
      <c r="AW1505" s="12" t="s">
        <v>35</v>
      </c>
      <c r="AX1505" s="12" t="s">
        <v>72</v>
      </c>
      <c r="AY1505" s="229" t="s">
        <v>146</v>
      </c>
    </row>
    <row r="1506" spans="2:65" s="13" customFormat="1" ht="13.5">
      <c r="B1506" s="230"/>
      <c r="C1506" s="231"/>
      <c r="D1506" s="220" t="s">
        <v>160</v>
      </c>
      <c r="E1506" s="232" t="s">
        <v>21</v>
      </c>
      <c r="F1506" s="233" t="s">
        <v>195</v>
      </c>
      <c r="G1506" s="231"/>
      <c r="H1506" s="234">
        <v>8</v>
      </c>
      <c r="I1506" s="235"/>
      <c r="J1506" s="231"/>
      <c r="K1506" s="231"/>
      <c r="L1506" s="236"/>
      <c r="M1506" s="237"/>
      <c r="N1506" s="238"/>
      <c r="O1506" s="238"/>
      <c r="P1506" s="238"/>
      <c r="Q1506" s="238"/>
      <c r="R1506" s="238"/>
      <c r="S1506" s="238"/>
      <c r="T1506" s="239"/>
      <c r="AT1506" s="240" t="s">
        <v>160</v>
      </c>
      <c r="AU1506" s="240" t="s">
        <v>81</v>
      </c>
      <c r="AV1506" s="13" t="s">
        <v>81</v>
      </c>
      <c r="AW1506" s="13" t="s">
        <v>35</v>
      </c>
      <c r="AX1506" s="13" t="s">
        <v>72</v>
      </c>
      <c r="AY1506" s="240" t="s">
        <v>146</v>
      </c>
    </row>
    <row r="1507" spans="2:65" s="14" customFormat="1" ht="13.5">
      <c r="B1507" s="241"/>
      <c r="C1507" s="242"/>
      <c r="D1507" s="215" t="s">
        <v>160</v>
      </c>
      <c r="E1507" s="243" t="s">
        <v>21</v>
      </c>
      <c r="F1507" s="244" t="s">
        <v>171</v>
      </c>
      <c r="G1507" s="242"/>
      <c r="H1507" s="245">
        <v>8</v>
      </c>
      <c r="I1507" s="246"/>
      <c r="J1507" s="242"/>
      <c r="K1507" s="242"/>
      <c r="L1507" s="247"/>
      <c r="M1507" s="248"/>
      <c r="N1507" s="249"/>
      <c r="O1507" s="249"/>
      <c r="P1507" s="249"/>
      <c r="Q1507" s="249"/>
      <c r="R1507" s="249"/>
      <c r="S1507" s="249"/>
      <c r="T1507" s="250"/>
      <c r="AT1507" s="251" t="s">
        <v>160</v>
      </c>
      <c r="AU1507" s="251" t="s">
        <v>81</v>
      </c>
      <c r="AV1507" s="14" t="s">
        <v>153</v>
      </c>
      <c r="AW1507" s="14" t="s">
        <v>35</v>
      </c>
      <c r="AX1507" s="14" t="s">
        <v>79</v>
      </c>
      <c r="AY1507" s="251" t="s">
        <v>146</v>
      </c>
    </row>
    <row r="1508" spans="2:65" s="1" customFormat="1" ht="31.5" customHeight="1">
      <c r="B1508" s="42"/>
      <c r="C1508" s="203" t="s">
        <v>1980</v>
      </c>
      <c r="D1508" s="203" t="s">
        <v>149</v>
      </c>
      <c r="E1508" s="204" t="s">
        <v>1981</v>
      </c>
      <c r="F1508" s="205" t="s">
        <v>1982</v>
      </c>
      <c r="G1508" s="206" t="s">
        <v>1655</v>
      </c>
      <c r="H1508" s="207">
        <v>2</v>
      </c>
      <c r="I1508" s="208"/>
      <c r="J1508" s="209">
        <f>ROUND(I1508*H1508,2)</f>
        <v>0</v>
      </c>
      <c r="K1508" s="205" t="s">
        <v>21</v>
      </c>
      <c r="L1508" s="62"/>
      <c r="M1508" s="210" t="s">
        <v>21</v>
      </c>
      <c r="N1508" s="211" t="s">
        <v>43</v>
      </c>
      <c r="O1508" s="43"/>
      <c r="P1508" s="212">
        <f>O1508*H1508</f>
        <v>0</v>
      </c>
      <c r="Q1508" s="212">
        <v>0</v>
      </c>
      <c r="R1508" s="212">
        <f>Q1508*H1508</f>
        <v>0</v>
      </c>
      <c r="S1508" s="212">
        <v>0</v>
      </c>
      <c r="T1508" s="213">
        <f>S1508*H1508</f>
        <v>0</v>
      </c>
      <c r="AR1508" s="25" t="s">
        <v>153</v>
      </c>
      <c r="AT1508" s="25" t="s">
        <v>149</v>
      </c>
      <c r="AU1508" s="25" t="s">
        <v>81</v>
      </c>
      <c r="AY1508" s="25" t="s">
        <v>146</v>
      </c>
      <c r="BE1508" s="214">
        <f>IF(N1508="základní",J1508,0)</f>
        <v>0</v>
      </c>
      <c r="BF1508" s="214">
        <f>IF(N1508="snížená",J1508,0)</f>
        <v>0</v>
      </c>
      <c r="BG1508" s="214">
        <f>IF(N1508="zákl. přenesená",J1508,0)</f>
        <v>0</v>
      </c>
      <c r="BH1508" s="214">
        <f>IF(N1508="sníž. přenesená",J1508,0)</f>
        <v>0</v>
      </c>
      <c r="BI1508" s="214">
        <f>IF(N1508="nulová",J1508,0)</f>
        <v>0</v>
      </c>
      <c r="BJ1508" s="25" t="s">
        <v>79</v>
      </c>
      <c r="BK1508" s="214">
        <f>ROUND(I1508*H1508,2)</f>
        <v>0</v>
      </c>
      <c r="BL1508" s="25" t="s">
        <v>153</v>
      </c>
      <c r="BM1508" s="25" t="s">
        <v>1983</v>
      </c>
    </row>
    <row r="1509" spans="2:65" s="12" customFormat="1" ht="27">
      <c r="B1509" s="218"/>
      <c r="C1509" s="219"/>
      <c r="D1509" s="220" t="s">
        <v>160</v>
      </c>
      <c r="E1509" s="221" t="s">
        <v>21</v>
      </c>
      <c r="F1509" s="222" t="s">
        <v>1630</v>
      </c>
      <c r="G1509" s="219"/>
      <c r="H1509" s="223" t="s">
        <v>21</v>
      </c>
      <c r="I1509" s="224"/>
      <c r="J1509" s="219"/>
      <c r="K1509" s="219"/>
      <c r="L1509" s="225"/>
      <c r="M1509" s="226"/>
      <c r="N1509" s="227"/>
      <c r="O1509" s="227"/>
      <c r="P1509" s="227"/>
      <c r="Q1509" s="227"/>
      <c r="R1509" s="227"/>
      <c r="S1509" s="227"/>
      <c r="T1509" s="228"/>
      <c r="AT1509" s="229" t="s">
        <v>160</v>
      </c>
      <c r="AU1509" s="229" t="s">
        <v>81</v>
      </c>
      <c r="AV1509" s="12" t="s">
        <v>79</v>
      </c>
      <c r="AW1509" s="12" t="s">
        <v>35</v>
      </c>
      <c r="AX1509" s="12" t="s">
        <v>72</v>
      </c>
      <c r="AY1509" s="229" t="s">
        <v>146</v>
      </c>
    </row>
    <row r="1510" spans="2:65" s="12" customFormat="1" ht="27">
      <c r="B1510" s="218"/>
      <c r="C1510" s="219"/>
      <c r="D1510" s="220" t="s">
        <v>160</v>
      </c>
      <c r="E1510" s="221" t="s">
        <v>21</v>
      </c>
      <c r="F1510" s="222" t="s">
        <v>1631</v>
      </c>
      <c r="G1510" s="219"/>
      <c r="H1510" s="223" t="s">
        <v>21</v>
      </c>
      <c r="I1510" s="224"/>
      <c r="J1510" s="219"/>
      <c r="K1510" s="219"/>
      <c r="L1510" s="225"/>
      <c r="M1510" s="226"/>
      <c r="N1510" s="227"/>
      <c r="O1510" s="227"/>
      <c r="P1510" s="227"/>
      <c r="Q1510" s="227"/>
      <c r="R1510" s="227"/>
      <c r="S1510" s="227"/>
      <c r="T1510" s="228"/>
      <c r="AT1510" s="229" t="s">
        <v>160</v>
      </c>
      <c r="AU1510" s="229" t="s">
        <v>81</v>
      </c>
      <c r="AV1510" s="12" t="s">
        <v>79</v>
      </c>
      <c r="AW1510" s="12" t="s">
        <v>35</v>
      </c>
      <c r="AX1510" s="12" t="s">
        <v>72</v>
      </c>
      <c r="AY1510" s="229" t="s">
        <v>146</v>
      </c>
    </row>
    <row r="1511" spans="2:65" s="12" customFormat="1" ht="13.5">
      <c r="B1511" s="218"/>
      <c r="C1511" s="219"/>
      <c r="D1511" s="220" t="s">
        <v>160</v>
      </c>
      <c r="E1511" s="221" t="s">
        <v>21</v>
      </c>
      <c r="F1511" s="222" t="s">
        <v>1890</v>
      </c>
      <c r="G1511" s="219"/>
      <c r="H1511" s="223" t="s">
        <v>21</v>
      </c>
      <c r="I1511" s="224"/>
      <c r="J1511" s="219"/>
      <c r="K1511" s="219"/>
      <c r="L1511" s="225"/>
      <c r="M1511" s="226"/>
      <c r="N1511" s="227"/>
      <c r="O1511" s="227"/>
      <c r="P1511" s="227"/>
      <c r="Q1511" s="227"/>
      <c r="R1511" s="227"/>
      <c r="S1511" s="227"/>
      <c r="T1511" s="228"/>
      <c r="AT1511" s="229" t="s">
        <v>160</v>
      </c>
      <c r="AU1511" s="229" t="s">
        <v>81</v>
      </c>
      <c r="AV1511" s="12" t="s">
        <v>79</v>
      </c>
      <c r="AW1511" s="12" t="s">
        <v>35</v>
      </c>
      <c r="AX1511" s="12" t="s">
        <v>72</v>
      </c>
      <c r="AY1511" s="229" t="s">
        <v>146</v>
      </c>
    </row>
    <row r="1512" spans="2:65" s="13" customFormat="1" ht="13.5">
      <c r="B1512" s="230"/>
      <c r="C1512" s="231"/>
      <c r="D1512" s="220" t="s">
        <v>160</v>
      </c>
      <c r="E1512" s="232" t="s">
        <v>21</v>
      </c>
      <c r="F1512" s="233" t="s">
        <v>81</v>
      </c>
      <c r="G1512" s="231"/>
      <c r="H1512" s="234">
        <v>2</v>
      </c>
      <c r="I1512" s="235"/>
      <c r="J1512" s="231"/>
      <c r="K1512" s="231"/>
      <c r="L1512" s="236"/>
      <c r="M1512" s="237"/>
      <c r="N1512" s="238"/>
      <c r="O1512" s="238"/>
      <c r="P1512" s="238"/>
      <c r="Q1512" s="238"/>
      <c r="R1512" s="238"/>
      <c r="S1512" s="238"/>
      <c r="T1512" s="239"/>
      <c r="AT1512" s="240" t="s">
        <v>160</v>
      </c>
      <c r="AU1512" s="240" t="s">
        <v>81</v>
      </c>
      <c r="AV1512" s="13" t="s">
        <v>81</v>
      </c>
      <c r="AW1512" s="13" t="s">
        <v>35</v>
      </c>
      <c r="AX1512" s="13" t="s">
        <v>72</v>
      </c>
      <c r="AY1512" s="240" t="s">
        <v>146</v>
      </c>
    </row>
    <row r="1513" spans="2:65" s="14" customFormat="1" ht="13.5">
      <c r="B1513" s="241"/>
      <c r="C1513" s="242"/>
      <c r="D1513" s="215" t="s">
        <v>160</v>
      </c>
      <c r="E1513" s="243" t="s">
        <v>21</v>
      </c>
      <c r="F1513" s="244" t="s">
        <v>171</v>
      </c>
      <c r="G1513" s="242"/>
      <c r="H1513" s="245">
        <v>2</v>
      </c>
      <c r="I1513" s="246"/>
      <c r="J1513" s="242"/>
      <c r="K1513" s="242"/>
      <c r="L1513" s="247"/>
      <c r="M1513" s="248"/>
      <c r="N1513" s="249"/>
      <c r="O1513" s="249"/>
      <c r="P1513" s="249"/>
      <c r="Q1513" s="249"/>
      <c r="R1513" s="249"/>
      <c r="S1513" s="249"/>
      <c r="T1513" s="250"/>
      <c r="AT1513" s="251" t="s">
        <v>160</v>
      </c>
      <c r="AU1513" s="251" t="s">
        <v>81</v>
      </c>
      <c r="AV1513" s="14" t="s">
        <v>153</v>
      </c>
      <c r="AW1513" s="14" t="s">
        <v>35</v>
      </c>
      <c r="AX1513" s="14" t="s">
        <v>79</v>
      </c>
      <c r="AY1513" s="251" t="s">
        <v>146</v>
      </c>
    </row>
    <row r="1514" spans="2:65" s="1" customFormat="1" ht="31.5" customHeight="1">
      <c r="B1514" s="42"/>
      <c r="C1514" s="203" t="s">
        <v>1984</v>
      </c>
      <c r="D1514" s="203" t="s">
        <v>149</v>
      </c>
      <c r="E1514" s="204" t="s">
        <v>1985</v>
      </c>
      <c r="F1514" s="205" t="s">
        <v>1986</v>
      </c>
      <c r="G1514" s="206" t="s">
        <v>324</v>
      </c>
      <c r="H1514" s="207">
        <v>40</v>
      </c>
      <c r="I1514" s="208"/>
      <c r="J1514" s="209">
        <f>ROUND(I1514*H1514,2)</f>
        <v>0</v>
      </c>
      <c r="K1514" s="205" t="s">
        <v>21</v>
      </c>
      <c r="L1514" s="62"/>
      <c r="M1514" s="210" t="s">
        <v>21</v>
      </c>
      <c r="N1514" s="211" t="s">
        <v>43</v>
      </c>
      <c r="O1514" s="43"/>
      <c r="P1514" s="212">
        <f>O1514*H1514</f>
        <v>0</v>
      </c>
      <c r="Q1514" s="212">
        <v>0</v>
      </c>
      <c r="R1514" s="212">
        <f>Q1514*H1514</f>
        <v>0</v>
      </c>
      <c r="S1514" s="212">
        <v>0</v>
      </c>
      <c r="T1514" s="213">
        <f>S1514*H1514</f>
        <v>0</v>
      </c>
      <c r="AR1514" s="25" t="s">
        <v>153</v>
      </c>
      <c r="AT1514" s="25" t="s">
        <v>149</v>
      </c>
      <c r="AU1514" s="25" t="s">
        <v>81</v>
      </c>
      <c r="AY1514" s="25" t="s">
        <v>146</v>
      </c>
      <c r="BE1514" s="214">
        <f>IF(N1514="základní",J1514,0)</f>
        <v>0</v>
      </c>
      <c r="BF1514" s="214">
        <f>IF(N1514="snížená",J1514,0)</f>
        <v>0</v>
      </c>
      <c r="BG1514" s="214">
        <f>IF(N1514="zákl. přenesená",J1514,0)</f>
        <v>0</v>
      </c>
      <c r="BH1514" s="214">
        <f>IF(N1514="sníž. přenesená",J1514,0)</f>
        <v>0</v>
      </c>
      <c r="BI1514" s="214">
        <f>IF(N1514="nulová",J1514,0)</f>
        <v>0</v>
      </c>
      <c r="BJ1514" s="25" t="s">
        <v>79</v>
      </c>
      <c r="BK1514" s="214">
        <f>ROUND(I1514*H1514,2)</f>
        <v>0</v>
      </c>
      <c r="BL1514" s="25" t="s">
        <v>153</v>
      </c>
      <c r="BM1514" s="25" t="s">
        <v>1987</v>
      </c>
    </row>
    <row r="1515" spans="2:65" s="12" customFormat="1" ht="27">
      <c r="B1515" s="218"/>
      <c r="C1515" s="219"/>
      <c r="D1515" s="220" t="s">
        <v>160</v>
      </c>
      <c r="E1515" s="221" t="s">
        <v>21</v>
      </c>
      <c r="F1515" s="222" t="s">
        <v>1630</v>
      </c>
      <c r="G1515" s="219"/>
      <c r="H1515" s="223" t="s">
        <v>21</v>
      </c>
      <c r="I1515" s="224"/>
      <c r="J1515" s="219"/>
      <c r="K1515" s="219"/>
      <c r="L1515" s="225"/>
      <c r="M1515" s="226"/>
      <c r="N1515" s="227"/>
      <c r="O1515" s="227"/>
      <c r="P1515" s="227"/>
      <c r="Q1515" s="227"/>
      <c r="R1515" s="227"/>
      <c r="S1515" s="227"/>
      <c r="T1515" s="228"/>
      <c r="AT1515" s="229" t="s">
        <v>160</v>
      </c>
      <c r="AU1515" s="229" t="s">
        <v>81</v>
      </c>
      <c r="AV1515" s="12" t="s">
        <v>79</v>
      </c>
      <c r="AW1515" s="12" t="s">
        <v>35</v>
      </c>
      <c r="AX1515" s="12" t="s">
        <v>72</v>
      </c>
      <c r="AY1515" s="229" t="s">
        <v>146</v>
      </c>
    </row>
    <row r="1516" spans="2:65" s="12" customFormat="1" ht="27">
      <c r="B1516" s="218"/>
      <c r="C1516" s="219"/>
      <c r="D1516" s="220" t="s">
        <v>160</v>
      </c>
      <c r="E1516" s="221" t="s">
        <v>21</v>
      </c>
      <c r="F1516" s="222" t="s">
        <v>1631</v>
      </c>
      <c r="G1516" s="219"/>
      <c r="H1516" s="223" t="s">
        <v>21</v>
      </c>
      <c r="I1516" s="224"/>
      <c r="J1516" s="219"/>
      <c r="K1516" s="219"/>
      <c r="L1516" s="225"/>
      <c r="M1516" s="226"/>
      <c r="N1516" s="227"/>
      <c r="O1516" s="227"/>
      <c r="P1516" s="227"/>
      <c r="Q1516" s="227"/>
      <c r="R1516" s="227"/>
      <c r="S1516" s="227"/>
      <c r="T1516" s="228"/>
      <c r="AT1516" s="229" t="s">
        <v>160</v>
      </c>
      <c r="AU1516" s="229" t="s">
        <v>81</v>
      </c>
      <c r="AV1516" s="12" t="s">
        <v>79</v>
      </c>
      <c r="AW1516" s="12" t="s">
        <v>35</v>
      </c>
      <c r="AX1516" s="12" t="s">
        <v>72</v>
      </c>
      <c r="AY1516" s="229" t="s">
        <v>146</v>
      </c>
    </row>
    <row r="1517" spans="2:65" s="12" customFormat="1" ht="13.5">
      <c r="B1517" s="218"/>
      <c r="C1517" s="219"/>
      <c r="D1517" s="220" t="s">
        <v>160</v>
      </c>
      <c r="E1517" s="221" t="s">
        <v>21</v>
      </c>
      <c r="F1517" s="222" t="s">
        <v>1890</v>
      </c>
      <c r="G1517" s="219"/>
      <c r="H1517" s="223" t="s">
        <v>21</v>
      </c>
      <c r="I1517" s="224"/>
      <c r="J1517" s="219"/>
      <c r="K1517" s="219"/>
      <c r="L1517" s="225"/>
      <c r="M1517" s="226"/>
      <c r="N1517" s="227"/>
      <c r="O1517" s="227"/>
      <c r="P1517" s="227"/>
      <c r="Q1517" s="227"/>
      <c r="R1517" s="227"/>
      <c r="S1517" s="227"/>
      <c r="T1517" s="228"/>
      <c r="AT1517" s="229" t="s">
        <v>160</v>
      </c>
      <c r="AU1517" s="229" t="s">
        <v>81</v>
      </c>
      <c r="AV1517" s="12" t="s">
        <v>79</v>
      </c>
      <c r="AW1517" s="12" t="s">
        <v>35</v>
      </c>
      <c r="AX1517" s="12" t="s">
        <v>72</v>
      </c>
      <c r="AY1517" s="229" t="s">
        <v>146</v>
      </c>
    </row>
    <row r="1518" spans="2:65" s="13" customFormat="1" ht="13.5">
      <c r="B1518" s="230"/>
      <c r="C1518" s="231"/>
      <c r="D1518" s="220" t="s">
        <v>160</v>
      </c>
      <c r="E1518" s="232" t="s">
        <v>21</v>
      </c>
      <c r="F1518" s="233" t="s">
        <v>480</v>
      </c>
      <c r="G1518" s="231"/>
      <c r="H1518" s="234">
        <v>40</v>
      </c>
      <c r="I1518" s="235"/>
      <c r="J1518" s="231"/>
      <c r="K1518" s="231"/>
      <c r="L1518" s="236"/>
      <c r="M1518" s="237"/>
      <c r="N1518" s="238"/>
      <c r="O1518" s="238"/>
      <c r="P1518" s="238"/>
      <c r="Q1518" s="238"/>
      <c r="R1518" s="238"/>
      <c r="S1518" s="238"/>
      <c r="T1518" s="239"/>
      <c r="AT1518" s="240" t="s">
        <v>160</v>
      </c>
      <c r="AU1518" s="240" t="s">
        <v>81</v>
      </c>
      <c r="AV1518" s="13" t="s">
        <v>81</v>
      </c>
      <c r="AW1518" s="13" t="s">
        <v>35</v>
      </c>
      <c r="AX1518" s="13" t="s">
        <v>72</v>
      </c>
      <c r="AY1518" s="240" t="s">
        <v>146</v>
      </c>
    </row>
    <row r="1519" spans="2:65" s="14" customFormat="1" ht="13.5">
      <c r="B1519" s="241"/>
      <c r="C1519" s="242"/>
      <c r="D1519" s="215" t="s">
        <v>160</v>
      </c>
      <c r="E1519" s="243" t="s">
        <v>21</v>
      </c>
      <c r="F1519" s="244" t="s">
        <v>171</v>
      </c>
      <c r="G1519" s="242"/>
      <c r="H1519" s="245">
        <v>40</v>
      </c>
      <c r="I1519" s="246"/>
      <c r="J1519" s="242"/>
      <c r="K1519" s="242"/>
      <c r="L1519" s="247"/>
      <c r="M1519" s="248"/>
      <c r="N1519" s="249"/>
      <c r="O1519" s="249"/>
      <c r="P1519" s="249"/>
      <c r="Q1519" s="249"/>
      <c r="R1519" s="249"/>
      <c r="S1519" s="249"/>
      <c r="T1519" s="250"/>
      <c r="AT1519" s="251" t="s">
        <v>160</v>
      </c>
      <c r="AU1519" s="251" t="s">
        <v>81</v>
      </c>
      <c r="AV1519" s="14" t="s">
        <v>153</v>
      </c>
      <c r="AW1519" s="14" t="s">
        <v>35</v>
      </c>
      <c r="AX1519" s="14" t="s">
        <v>79</v>
      </c>
      <c r="AY1519" s="251" t="s">
        <v>146</v>
      </c>
    </row>
    <row r="1520" spans="2:65" s="1" customFormat="1" ht="22.5" customHeight="1">
      <c r="B1520" s="42"/>
      <c r="C1520" s="203" t="s">
        <v>1988</v>
      </c>
      <c r="D1520" s="203" t="s">
        <v>149</v>
      </c>
      <c r="E1520" s="204" t="s">
        <v>1989</v>
      </c>
      <c r="F1520" s="205" t="s">
        <v>1990</v>
      </c>
      <c r="G1520" s="206" t="s">
        <v>307</v>
      </c>
      <c r="H1520" s="207">
        <v>13.3</v>
      </c>
      <c r="I1520" s="208"/>
      <c r="J1520" s="209">
        <f>ROUND(I1520*H1520,2)</f>
        <v>0</v>
      </c>
      <c r="K1520" s="205" t="s">
        <v>21</v>
      </c>
      <c r="L1520" s="62"/>
      <c r="M1520" s="210" t="s">
        <v>21</v>
      </c>
      <c r="N1520" s="211" t="s">
        <v>43</v>
      </c>
      <c r="O1520" s="43"/>
      <c r="P1520" s="212">
        <f>O1520*H1520</f>
        <v>0</v>
      </c>
      <c r="Q1520" s="212">
        <v>0</v>
      </c>
      <c r="R1520" s="212">
        <f>Q1520*H1520</f>
        <v>0</v>
      </c>
      <c r="S1520" s="212">
        <v>0</v>
      </c>
      <c r="T1520" s="213">
        <f>S1520*H1520</f>
        <v>0</v>
      </c>
      <c r="AR1520" s="25" t="s">
        <v>226</v>
      </c>
      <c r="AT1520" s="25" t="s">
        <v>149</v>
      </c>
      <c r="AU1520" s="25" t="s">
        <v>81</v>
      </c>
      <c r="AY1520" s="25" t="s">
        <v>146</v>
      </c>
      <c r="BE1520" s="214">
        <f>IF(N1520="základní",J1520,0)</f>
        <v>0</v>
      </c>
      <c r="BF1520" s="214">
        <f>IF(N1520="snížená",J1520,0)</f>
        <v>0</v>
      </c>
      <c r="BG1520" s="214">
        <f>IF(N1520="zákl. přenesená",J1520,0)</f>
        <v>0</v>
      </c>
      <c r="BH1520" s="214">
        <f>IF(N1520="sníž. přenesená",J1520,0)</f>
        <v>0</v>
      </c>
      <c r="BI1520" s="214">
        <f>IF(N1520="nulová",J1520,0)</f>
        <v>0</v>
      </c>
      <c r="BJ1520" s="25" t="s">
        <v>79</v>
      </c>
      <c r="BK1520" s="214">
        <f>ROUND(I1520*H1520,2)</f>
        <v>0</v>
      </c>
      <c r="BL1520" s="25" t="s">
        <v>226</v>
      </c>
      <c r="BM1520" s="25" t="s">
        <v>1991</v>
      </c>
    </row>
    <row r="1521" spans="2:65" s="1" customFormat="1" ht="27">
      <c r="B1521" s="42"/>
      <c r="C1521" s="64"/>
      <c r="D1521" s="220" t="s">
        <v>155</v>
      </c>
      <c r="E1521" s="64"/>
      <c r="F1521" s="252" t="s">
        <v>1992</v>
      </c>
      <c r="G1521" s="64"/>
      <c r="H1521" s="64"/>
      <c r="I1521" s="173"/>
      <c r="J1521" s="64"/>
      <c r="K1521" s="64"/>
      <c r="L1521" s="62"/>
      <c r="M1521" s="217"/>
      <c r="N1521" s="43"/>
      <c r="O1521" s="43"/>
      <c r="P1521" s="43"/>
      <c r="Q1521" s="43"/>
      <c r="R1521" s="43"/>
      <c r="S1521" s="43"/>
      <c r="T1521" s="79"/>
      <c r="AT1521" s="25" t="s">
        <v>155</v>
      </c>
      <c r="AU1521" s="25" t="s">
        <v>81</v>
      </c>
    </row>
    <row r="1522" spans="2:65" s="12" customFormat="1" ht="13.5">
      <c r="B1522" s="218"/>
      <c r="C1522" s="219"/>
      <c r="D1522" s="220" t="s">
        <v>160</v>
      </c>
      <c r="E1522" s="221" t="s">
        <v>21</v>
      </c>
      <c r="F1522" s="222" t="s">
        <v>302</v>
      </c>
      <c r="G1522" s="219"/>
      <c r="H1522" s="223" t="s">
        <v>21</v>
      </c>
      <c r="I1522" s="224"/>
      <c r="J1522" s="219"/>
      <c r="K1522" s="219"/>
      <c r="L1522" s="225"/>
      <c r="M1522" s="226"/>
      <c r="N1522" s="227"/>
      <c r="O1522" s="227"/>
      <c r="P1522" s="227"/>
      <c r="Q1522" s="227"/>
      <c r="R1522" s="227"/>
      <c r="S1522" s="227"/>
      <c r="T1522" s="228"/>
      <c r="AT1522" s="229" t="s">
        <v>160</v>
      </c>
      <c r="AU1522" s="229" t="s">
        <v>81</v>
      </c>
      <c r="AV1522" s="12" t="s">
        <v>79</v>
      </c>
      <c r="AW1522" s="12" t="s">
        <v>35</v>
      </c>
      <c r="AX1522" s="12" t="s">
        <v>72</v>
      </c>
      <c r="AY1522" s="229" t="s">
        <v>146</v>
      </c>
    </row>
    <row r="1523" spans="2:65" s="12" customFormat="1" ht="13.5">
      <c r="B1523" s="218"/>
      <c r="C1523" s="219"/>
      <c r="D1523" s="220" t="s">
        <v>160</v>
      </c>
      <c r="E1523" s="221" t="s">
        <v>21</v>
      </c>
      <c r="F1523" s="222" t="s">
        <v>644</v>
      </c>
      <c r="G1523" s="219"/>
      <c r="H1523" s="223" t="s">
        <v>21</v>
      </c>
      <c r="I1523" s="224"/>
      <c r="J1523" s="219"/>
      <c r="K1523" s="219"/>
      <c r="L1523" s="225"/>
      <c r="M1523" s="226"/>
      <c r="N1523" s="227"/>
      <c r="O1523" s="227"/>
      <c r="P1523" s="227"/>
      <c r="Q1523" s="227"/>
      <c r="R1523" s="227"/>
      <c r="S1523" s="227"/>
      <c r="T1523" s="228"/>
      <c r="AT1523" s="229" t="s">
        <v>160</v>
      </c>
      <c r="AU1523" s="229" t="s">
        <v>81</v>
      </c>
      <c r="AV1523" s="12" t="s">
        <v>79</v>
      </c>
      <c r="AW1523" s="12" t="s">
        <v>35</v>
      </c>
      <c r="AX1523" s="12" t="s">
        <v>72</v>
      </c>
      <c r="AY1523" s="229" t="s">
        <v>146</v>
      </c>
    </row>
    <row r="1524" spans="2:65" s="13" customFormat="1" ht="13.5">
      <c r="B1524" s="230"/>
      <c r="C1524" s="231"/>
      <c r="D1524" s="220" t="s">
        <v>160</v>
      </c>
      <c r="E1524" s="232" t="s">
        <v>21</v>
      </c>
      <c r="F1524" s="233" t="s">
        <v>1993</v>
      </c>
      <c r="G1524" s="231"/>
      <c r="H1524" s="234">
        <v>6.5</v>
      </c>
      <c r="I1524" s="235"/>
      <c r="J1524" s="231"/>
      <c r="K1524" s="231"/>
      <c r="L1524" s="236"/>
      <c r="M1524" s="237"/>
      <c r="N1524" s="238"/>
      <c r="O1524" s="238"/>
      <c r="P1524" s="238"/>
      <c r="Q1524" s="238"/>
      <c r="R1524" s="238"/>
      <c r="S1524" s="238"/>
      <c r="T1524" s="239"/>
      <c r="AT1524" s="240" t="s">
        <v>160</v>
      </c>
      <c r="AU1524" s="240" t="s">
        <v>81</v>
      </c>
      <c r="AV1524" s="13" t="s">
        <v>81</v>
      </c>
      <c r="AW1524" s="13" t="s">
        <v>35</v>
      </c>
      <c r="AX1524" s="13" t="s">
        <v>72</v>
      </c>
      <c r="AY1524" s="240" t="s">
        <v>146</v>
      </c>
    </row>
    <row r="1525" spans="2:65" s="13" customFormat="1" ht="13.5">
      <c r="B1525" s="230"/>
      <c r="C1525" s="231"/>
      <c r="D1525" s="220" t="s">
        <v>160</v>
      </c>
      <c r="E1525" s="232" t="s">
        <v>21</v>
      </c>
      <c r="F1525" s="233" t="s">
        <v>1994</v>
      </c>
      <c r="G1525" s="231"/>
      <c r="H1525" s="234">
        <v>6.8</v>
      </c>
      <c r="I1525" s="235"/>
      <c r="J1525" s="231"/>
      <c r="K1525" s="231"/>
      <c r="L1525" s="236"/>
      <c r="M1525" s="237"/>
      <c r="N1525" s="238"/>
      <c r="O1525" s="238"/>
      <c r="P1525" s="238"/>
      <c r="Q1525" s="238"/>
      <c r="R1525" s="238"/>
      <c r="S1525" s="238"/>
      <c r="T1525" s="239"/>
      <c r="AT1525" s="240" t="s">
        <v>160</v>
      </c>
      <c r="AU1525" s="240" t="s">
        <v>81</v>
      </c>
      <c r="AV1525" s="13" t="s">
        <v>81</v>
      </c>
      <c r="AW1525" s="13" t="s">
        <v>35</v>
      </c>
      <c r="AX1525" s="13" t="s">
        <v>72</v>
      </c>
      <c r="AY1525" s="240" t="s">
        <v>146</v>
      </c>
    </row>
    <row r="1526" spans="2:65" s="14" customFormat="1" ht="13.5">
      <c r="B1526" s="241"/>
      <c r="C1526" s="242"/>
      <c r="D1526" s="215" t="s">
        <v>160</v>
      </c>
      <c r="E1526" s="243" t="s">
        <v>21</v>
      </c>
      <c r="F1526" s="244" t="s">
        <v>171</v>
      </c>
      <c r="G1526" s="242"/>
      <c r="H1526" s="245">
        <v>13.3</v>
      </c>
      <c r="I1526" s="246"/>
      <c r="J1526" s="242"/>
      <c r="K1526" s="242"/>
      <c r="L1526" s="247"/>
      <c r="M1526" s="248"/>
      <c r="N1526" s="249"/>
      <c r="O1526" s="249"/>
      <c r="P1526" s="249"/>
      <c r="Q1526" s="249"/>
      <c r="R1526" s="249"/>
      <c r="S1526" s="249"/>
      <c r="T1526" s="250"/>
      <c r="AT1526" s="251" t="s">
        <v>160</v>
      </c>
      <c r="AU1526" s="251" t="s">
        <v>81</v>
      </c>
      <c r="AV1526" s="14" t="s">
        <v>153</v>
      </c>
      <c r="AW1526" s="14" t="s">
        <v>35</v>
      </c>
      <c r="AX1526" s="14" t="s">
        <v>79</v>
      </c>
      <c r="AY1526" s="251" t="s">
        <v>146</v>
      </c>
    </row>
    <row r="1527" spans="2:65" s="1" customFormat="1" ht="22.5" customHeight="1">
      <c r="B1527" s="42"/>
      <c r="C1527" s="203" t="s">
        <v>1995</v>
      </c>
      <c r="D1527" s="203" t="s">
        <v>149</v>
      </c>
      <c r="E1527" s="204" t="s">
        <v>1996</v>
      </c>
      <c r="F1527" s="205" t="s">
        <v>1997</v>
      </c>
      <c r="G1527" s="206" t="s">
        <v>307</v>
      </c>
      <c r="H1527" s="207">
        <v>88.567999999999998</v>
      </c>
      <c r="I1527" s="208"/>
      <c r="J1527" s="209">
        <f>ROUND(I1527*H1527,2)</f>
        <v>0</v>
      </c>
      <c r="K1527" s="205" t="s">
        <v>21</v>
      </c>
      <c r="L1527" s="62"/>
      <c r="M1527" s="210" t="s">
        <v>21</v>
      </c>
      <c r="N1527" s="211" t="s">
        <v>43</v>
      </c>
      <c r="O1527" s="43"/>
      <c r="P1527" s="212">
        <f>O1527*H1527</f>
        <v>0</v>
      </c>
      <c r="Q1527" s="212">
        <v>0</v>
      </c>
      <c r="R1527" s="212">
        <f>Q1527*H1527</f>
        <v>0</v>
      </c>
      <c r="S1527" s="212">
        <v>1.7999999999999999E-2</v>
      </c>
      <c r="T1527" s="213">
        <f>S1527*H1527</f>
        <v>1.5942239999999999</v>
      </c>
      <c r="AR1527" s="25" t="s">
        <v>226</v>
      </c>
      <c r="AT1527" s="25" t="s">
        <v>149</v>
      </c>
      <c r="AU1527" s="25" t="s">
        <v>81</v>
      </c>
      <c r="AY1527" s="25" t="s">
        <v>146</v>
      </c>
      <c r="BE1527" s="214">
        <f>IF(N1527="základní",J1527,0)</f>
        <v>0</v>
      </c>
      <c r="BF1527" s="214">
        <f>IF(N1527="snížená",J1527,0)</f>
        <v>0</v>
      </c>
      <c r="BG1527" s="214">
        <f>IF(N1527="zákl. přenesená",J1527,0)</f>
        <v>0</v>
      </c>
      <c r="BH1527" s="214">
        <f>IF(N1527="sníž. přenesená",J1527,0)</f>
        <v>0</v>
      </c>
      <c r="BI1527" s="214">
        <f>IF(N1527="nulová",J1527,0)</f>
        <v>0</v>
      </c>
      <c r="BJ1527" s="25" t="s">
        <v>79</v>
      </c>
      <c r="BK1527" s="214">
        <f>ROUND(I1527*H1527,2)</f>
        <v>0</v>
      </c>
      <c r="BL1527" s="25" t="s">
        <v>226</v>
      </c>
      <c r="BM1527" s="25" t="s">
        <v>1998</v>
      </c>
    </row>
    <row r="1528" spans="2:65" s="12" customFormat="1" ht="13.5">
      <c r="B1528" s="218"/>
      <c r="C1528" s="219"/>
      <c r="D1528" s="220" t="s">
        <v>160</v>
      </c>
      <c r="E1528" s="221" t="s">
        <v>21</v>
      </c>
      <c r="F1528" s="222" t="s">
        <v>495</v>
      </c>
      <c r="G1528" s="219"/>
      <c r="H1528" s="223" t="s">
        <v>21</v>
      </c>
      <c r="I1528" s="224"/>
      <c r="J1528" s="219"/>
      <c r="K1528" s="219"/>
      <c r="L1528" s="225"/>
      <c r="M1528" s="226"/>
      <c r="N1528" s="227"/>
      <c r="O1528" s="227"/>
      <c r="P1528" s="227"/>
      <c r="Q1528" s="227"/>
      <c r="R1528" s="227"/>
      <c r="S1528" s="227"/>
      <c r="T1528" s="228"/>
      <c r="AT1528" s="229" t="s">
        <v>160</v>
      </c>
      <c r="AU1528" s="229" t="s">
        <v>81</v>
      </c>
      <c r="AV1528" s="12" t="s">
        <v>79</v>
      </c>
      <c r="AW1528" s="12" t="s">
        <v>35</v>
      </c>
      <c r="AX1528" s="12" t="s">
        <v>72</v>
      </c>
      <c r="AY1528" s="229" t="s">
        <v>146</v>
      </c>
    </row>
    <row r="1529" spans="2:65" s="13" customFormat="1" ht="13.5">
      <c r="B1529" s="230"/>
      <c r="C1529" s="231"/>
      <c r="D1529" s="220" t="s">
        <v>160</v>
      </c>
      <c r="E1529" s="232" t="s">
        <v>21</v>
      </c>
      <c r="F1529" s="233" t="s">
        <v>1999</v>
      </c>
      <c r="G1529" s="231"/>
      <c r="H1529" s="234">
        <v>15.4</v>
      </c>
      <c r="I1529" s="235"/>
      <c r="J1529" s="231"/>
      <c r="K1529" s="231"/>
      <c r="L1529" s="236"/>
      <c r="M1529" s="237"/>
      <c r="N1529" s="238"/>
      <c r="O1529" s="238"/>
      <c r="P1529" s="238"/>
      <c r="Q1529" s="238"/>
      <c r="R1529" s="238"/>
      <c r="S1529" s="238"/>
      <c r="T1529" s="239"/>
      <c r="AT1529" s="240" t="s">
        <v>160</v>
      </c>
      <c r="AU1529" s="240" t="s">
        <v>81</v>
      </c>
      <c r="AV1529" s="13" t="s">
        <v>81</v>
      </c>
      <c r="AW1529" s="13" t="s">
        <v>35</v>
      </c>
      <c r="AX1529" s="13" t="s">
        <v>72</v>
      </c>
      <c r="AY1529" s="240" t="s">
        <v>146</v>
      </c>
    </row>
    <row r="1530" spans="2:65" s="13" customFormat="1" ht="13.5">
      <c r="B1530" s="230"/>
      <c r="C1530" s="231"/>
      <c r="D1530" s="220" t="s">
        <v>160</v>
      </c>
      <c r="E1530" s="232" t="s">
        <v>21</v>
      </c>
      <c r="F1530" s="233" t="s">
        <v>2000</v>
      </c>
      <c r="G1530" s="231"/>
      <c r="H1530" s="234">
        <v>73.168000000000006</v>
      </c>
      <c r="I1530" s="235"/>
      <c r="J1530" s="231"/>
      <c r="K1530" s="231"/>
      <c r="L1530" s="236"/>
      <c r="M1530" s="237"/>
      <c r="N1530" s="238"/>
      <c r="O1530" s="238"/>
      <c r="P1530" s="238"/>
      <c r="Q1530" s="238"/>
      <c r="R1530" s="238"/>
      <c r="S1530" s="238"/>
      <c r="T1530" s="239"/>
      <c r="AT1530" s="240" t="s">
        <v>160</v>
      </c>
      <c r="AU1530" s="240" t="s">
        <v>81</v>
      </c>
      <c r="AV1530" s="13" t="s">
        <v>81</v>
      </c>
      <c r="AW1530" s="13" t="s">
        <v>35</v>
      </c>
      <c r="AX1530" s="13" t="s">
        <v>72</v>
      </c>
      <c r="AY1530" s="240" t="s">
        <v>146</v>
      </c>
    </row>
    <row r="1531" spans="2:65" s="14" customFormat="1" ht="13.5">
      <c r="B1531" s="241"/>
      <c r="C1531" s="242"/>
      <c r="D1531" s="215" t="s">
        <v>160</v>
      </c>
      <c r="E1531" s="243" t="s">
        <v>21</v>
      </c>
      <c r="F1531" s="244" t="s">
        <v>171</v>
      </c>
      <c r="G1531" s="242"/>
      <c r="H1531" s="245">
        <v>88.567999999999998</v>
      </c>
      <c r="I1531" s="246"/>
      <c r="J1531" s="242"/>
      <c r="K1531" s="242"/>
      <c r="L1531" s="247"/>
      <c r="M1531" s="248"/>
      <c r="N1531" s="249"/>
      <c r="O1531" s="249"/>
      <c r="P1531" s="249"/>
      <c r="Q1531" s="249"/>
      <c r="R1531" s="249"/>
      <c r="S1531" s="249"/>
      <c r="T1531" s="250"/>
      <c r="AT1531" s="251" t="s">
        <v>160</v>
      </c>
      <c r="AU1531" s="251" t="s">
        <v>81</v>
      </c>
      <c r="AV1531" s="14" t="s">
        <v>153</v>
      </c>
      <c r="AW1531" s="14" t="s">
        <v>35</v>
      </c>
      <c r="AX1531" s="14" t="s">
        <v>79</v>
      </c>
      <c r="AY1531" s="251" t="s">
        <v>146</v>
      </c>
    </row>
    <row r="1532" spans="2:65" s="1" customFormat="1" ht="31.5" customHeight="1">
      <c r="B1532" s="42"/>
      <c r="C1532" s="203" t="s">
        <v>2001</v>
      </c>
      <c r="D1532" s="203" t="s">
        <v>149</v>
      </c>
      <c r="E1532" s="204" t="s">
        <v>2002</v>
      </c>
      <c r="F1532" s="205" t="s">
        <v>2003</v>
      </c>
      <c r="G1532" s="206" t="s">
        <v>375</v>
      </c>
      <c r="H1532" s="207">
        <v>27255</v>
      </c>
      <c r="I1532" s="208"/>
      <c r="J1532" s="209">
        <f>ROUND(I1532*H1532,2)</f>
        <v>0</v>
      </c>
      <c r="K1532" s="205" t="s">
        <v>21</v>
      </c>
      <c r="L1532" s="62"/>
      <c r="M1532" s="210" t="s">
        <v>21</v>
      </c>
      <c r="N1532" s="211" t="s">
        <v>43</v>
      </c>
      <c r="O1532" s="43"/>
      <c r="P1532" s="212">
        <f>O1532*H1532</f>
        <v>0</v>
      </c>
      <c r="Q1532" s="212">
        <v>0</v>
      </c>
      <c r="R1532" s="212">
        <f>Q1532*H1532</f>
        <v>0</v>
      </c>
      <c r="S1532" s="212">
        <v>0</v>
      </c>
      <c r="T1532" s="213">
        <f>S1532*H1532</f>
        <v>0</v>
      </c>
      <c r="AR1532" s="25" t="s">
        <v>226</v>
      </c>
      <c r="AT1532" s="25" t="s">
        <v>149</v>
      </c>
      <c r="AU1532" s="25" t="s">
        <v>81</v>
      </c>
      <c r="AY1532" s="25" t="s">
        <v>146</v>
      </c>
      <c r="BE1532" s="214">
        <f>IF(N1532="základní",J1532,0)</f>
        <v>0</v>
      </c>
      <c r="BF1532" s="214">
        <f>IF(N1532="snížená",J1532,0)</f>
        <v>0</v>
      </c>
      <c r="BG1532" s="214">
        <f>IF(N1532="zákl. přenesená",J1532,0)</f>
        <v>0</v>
      </c>
      <c r="BH1532" s="214">
        <f>IF(N1532="sníž. přenesená",J1532,0)</f>
        <v>0</v>
      </c>
      <c r="BI1532" s="214">
        <f>IF(N1532="nulová",J1532,0)</f>
        <v>0</v>
      </c>
      <c r="BJ1532" s="25" t="s">
        <v>79</v>
      </c>
      <c r="BK1532" s="214">
        <f>ROUND(I1532*H1532,2)</f>
        <v>0</v>
      </c>
      <c r="BL1532" s="25" t="s">
        <v>226</v>
      </c>
      <c r="BM1532" s="25" t="s">
        <v>2004</v>
      </c>
    </row>
    <row r="1533" spans="2:65" s="12" customFormat="1" ht="13.5">
      <c r="B1533" s="218"/>
      <c r="C1533" s="219"/>
      <c r="D1533" s="220" t="s">
        <v>160</v>
      </c>
      <c r="E1533" s="221" t="s">
        <v>21</v>
      </c>
      <c r="F1533" s="222" t="s">
        <v>1328</v>
      </c>
      <c r="G1533" s="219"/>
      <c r="H1533" s="223" t="s">
        <v>21</v>
      </c>
      <c r="I1533" s="224"/>
      <c r="J1533" s="219"/>
      <c r="K1533" s="219"/>
      <c r="L1533" s="225"/>
      <c r="M1533" s="226"/>
      <c r="N1533" s="227"/>
      <c r="O1533" s="227"/>
      <c r="P1533" s="227"/>
      <c r="Q1533" s="227"/>
      <c r="R1533" s="227"/>
      <c r="S1533" s="227"/>
      <c r="T1533" s="228"/>
      <c r="AT1533" s="229" t="s">
        <v>160</v>
      </c>
      <c r="AU1533" s="229" t="s">
        <v>81</v>
      </c>
      <c r="AV1533" s="12" t="s">
        <v>79</v>
      </c>
      <c r="AW1533" s="12" t="s">
        <v>35</v>
      </c>
      <c r="AX1533" s="12" t="s">
        <v>72</v>
      </c>
      <c r="AY1533" s="229" t="s">
        <v>146</v>
      </c>
    </row>
    <row r="1534" spans="2:65" s="12" customFormat="1" ht="13.5">
      <c r="B1534" s="218"/>
      <c r="C1534" s="219"/>
      <c r="D1534" s="220" t="s">
        <v>160</v>
      </c>
      <c r="E1534" s="221" t="s">
        <v>21</v>
      </c>
      <c r="F1534" s="222" t="s">
        <v>388</v>
      </c>
      <c r="G1534" s="219"/>
      <c r="H1534" s="223" t="s">
        <v>21</v>
      </c>
      <c r="I1534" s="224"/>
      <c r="J1534" s="219"/>
      <c r="K1534" s="219"/>
      <c r="L1534" s="225"/>
      <c r="M1534" s="226"/>
      <c r="N1534" s="227"/>
      <c r="O1534" s="227"/>
      <c r="P1534" s="227"/>
      <c r="Q1534" s="227"/>
      <c r="R1534" s="227"/>
      <c r="S1534" s="227"/>
      <c r="T1534" s="228"/>
      <c r="AT1534" s="229" t="s">
        <v>160</v>
      </c>
      <c r="AU1534" s="229" t="s">
        <v>81</v>
      </c>
      <c r="AV1534" s="12" t="s">
        <v>79</v>
      </c>
      <c r="AW1534" s="12" t="s">
        <v>35</v>
      </c>
      <c r="AX1534" s="12" t="s">
        <v>72</v>
      </c>
      <c r="AY1534" s="229" t="s">
        <v>146</v>
      </c>
    </row>
    <row r="1535" spans="2:65" s="13" customFormat="1" ht="13.5">
      <c r="B1535" s="230"/>
      <c r="C1535" s="231"/>
      <c r="D1535" s="220" t="s">
        <v>160</v>
      </c>
      <c r="E1535" s="232" t="s">
        <v>21</v>
      </c>
      <c r="F1535" s="233" t="s">
        <v>2005</v>
      </c>
      <c r="G1535" s="231"/>
      <c r="H1535" s="234">
        <v>1830</v>
      </c>
      <c r="I1535" s="235"/>
      <c r="J1535" s="231"/>
      <c r="K1535" s="231"/>
      <c r="L1535" s="236"/>
      <c r="M1535" s="237"/>
      <c r="N1535" s="238"/>
      <c r="O1535" s="238"/>
      <c r="P1535" s="238"/>
      <c r="Q1535" s="238"/>
      <c r="R1535" s="238"/>
      <c r="S1535" s="238"/>
      <c r="T1535" s="239"/>
      <c r="AT1535" s="240" t="s">
        <v>160</v>
      </c>
      <c r="AU1535" s="240" t="s">
        <v>81</v>
      </c>
      <c r="AV1535" s="13" t="s">
        <v>81</v>
      </c>
      <c r="AW1535" s="13" t="s">
        <v>35</v>
      </c>
      <c r="AX1535" s="13" t="s">
        <v>72</v>
      </c>
      <c r="AY1535" s="240" t="s">
        <v>146</v>
      </c>
    </row>
    <row r="1536" spans="2:65" s="13" customFormat="1" ht="13.5">
      <c r="B1536" s="230"/>
      <c r="C1536" s="231"/>
      <c r="D1536" s="220" t="s">
        <v>160</v>
      </c>
      <c r="E1536" s="232" t="s">
        <v>21</v>
      </c>
      <c r="F1536" s="233" t="s">
        <v>2006</v>
      </c>
      <c r="G1536" s="231"/>
      <c r="H1536" s="234">
        <v>1160</v>
      </c>
      <c r="I1536" s="235"/>
      <c r="J1536" s="231"/>
      <c r="K1536" s="231"/>
      <c r="L1536" s="236"/>
      <c r="M1536" s="237"/>
      <c r="N1536" s="238"/>
      <c r="O1536" s="238"/>
      <c r="P1536" s="238"/>
      <c r="Q1536" s="238"/>
      <c r="R1536" s="238"/>
      <c r="S1536" s="238"/>
      <c r="T1536" s="239"/>
      <c r="AT1536" s="240" t="s">
        <v>160</v>
      </c>
      <c r="AU1536" s="240" t="s">
        <v>81</v>
      </c>
      <c r="AV1536" s="13" t="s">
        <v>81</v>
      </c>
      <c r="AW1536" s="13" t="s">
        <v>35</v>
      </c>
      <c r="AX1536" s="13" t="s">
        <v>72</v>
      </c>
      <c r="AY1536" s="240" t="s">
        <v>146</v>
      </c>
    </row>
    <row r="1537" spans="2:65" s="13" customFormat="1" ht="13.5">
      <c r="B1537" s="230"/>
      <c r="C1537" s="231"/>
      <c r="D1537" s="220" t="s">
        <v>160</v>
      </c>
      <c r="E1537" s="232" t="s">
        <v>21</v>
      </c>
      <c r="F1537" s="233" t="s">
        <v>2007</v>
      </c>
      <c r="G1537" s="231"/>
      <c r="H1537" s="234">
        <v>7200</v>
      </c>
      <c r="I1537" s="235"/>
      <c r="J1537" s="231"/>
      <c r="K1537" s="231"/>
      <c r="L1537" s="236"/>
      <c r="M1537" s="237"/>
      <c r="N1537" s="238"/>
      <c r="O1537" s="238"/>
      <c r="P1537" s="238"/>
      <c r="Q1537" s="238"/>
      <c r="R1537" s="238"/>
      <c r="S1537" s="238"/>
      <c r="T1537" s="239"/>
      <c r="AT1537" s="240" t="s">
        <v>160</v>
      </c>
      <c r="AU1537" s="240" t="s">
        <v>81</v>
      </c>
      <c r="AV1537" s="13" t="s">
        <v>81</v>
      </c>
      <c r="AW1537" s="13" t="s">
        <v>35</v>
      </c>
      <c r="AX1537" s="13" t="s">
        <v>72</v>
      </c>
      <c r="AY1537" s="240" t="s">
        <v>146</v>
      </c>
    </row>
    <row r="1538" spans="2:65" s="13" customFormat="1" ht="13.5">
      <c r="B1538" s="230"/>
      <c r="C1538" s="231"/>
      <c r="D1538" s="220" t="s">
        <v>160</v>
      </c>
      <c r="E1538" s="232" t="s">
        <v>21</v>
      </c>
      <c r="F1538" s="233" t="s">
        <v>2008</v>
      </c>
      <c r="G1538" s="231"/>
      <c r="H1538" s="234">
        <v>1030</v>
      </c>
      <c r="I1538" s="235"/>
      <c r="J1538" s="231"/>
      <c r="K1538" s="231"/>
      <c r="L1538" s="236"/>
      <c r="M1538" s="237"/>
      <c r="N1538" s="238"/>
      <c r="O1538" s="238"/>
      <c r="P1538" s="238"/>
      <c r="Q1538" s="238"/>
      <c r="R1538" s="238"/>
      <c r="S1538" s="238"/>
      <c r="T1538" s="239"/>
      <c r="AT1538" s="240" t="s">
        <v>160</v>
      </c>
      <c r="AU1538" s="240" t="s">
        <v>81</v>
      </c>
      <c r="AV1538" s="13" t="s">
        <v>81</v>
      </c>
      <c r="AW1538" s="13" t="s">
        <v>35</v>
      </c>
      <c r="AX1538" s="13" t="s">
        <v>72</v>
      </c>
      <c r="AY1538" s="240" t="s">
        <v>146</v>
      </c>
    </row>
    <row r="1539" spans="2:65" s="13" customFormat="1" ht="13.5">
      <c r="B1539" s="230"/>
      <c r="C1539" s="231"/>
      <c r="D1539" s="220" t="s">
        <v>160</v>
      </c>
      <c r="E1539" s="232" t="s">
        <v>21</v>
      </c>
      <c r="F1539" s="233" t="s">
        <v>2009</v>
      </c>
      <c r="G1539" s="231"/>
      <c r="H1539" s="234">
        <v>12230</v>
      </c>
      <c r="I1539" s="235"/>
      <c r="J1539" s="231"/>
      <c r="K1539" s="231"/>
      <c r="L1539" s="236"/>
      <c r="M1539" s="237"/>
      <c r="N1539" s="238"/>
      <c r="O1539" s="238"/>
      <c r="P1539" s="238"/>
      <c r="Q1539" s="238"/>
      <c r="R1539" s="238"/>
      <c r="S1539" s="238"/>
      <c r="T1539" s="239"/>
      <c r="AT1539" s="240" t="s">
        <v>160</v>
      </c>
      <c r="AU1539" s="240" t="s">
        <v>81</v>
      </c>
      <c r="AV1539" s="13" t="s">
        <v>81</v>
      </c>
      <c r="AW1539" s="13" t="s">
        <v>35</v>
      </c>
      <c r="AX1539" s="13" t="s">
        <v>72</v>
      </c>
      <c r="AY1539" s="240" t="s">
        <v>146</v>
      </c>
    </row>
    <row r="1540" spans="2:65" s="13" customFormat="1" ht="13.5">
      <c r="B1540" s="230"/>
      <c r="C1540" s="231"/>
      <c r="D1540" s="220" t="s">
        <v>160</v>
      </c>
      <c r="E1540" s="232" t="s">
        <v>21</v>
      </c>
      <c r="F1540" s="233" t="s">
        <v>2010</v>
      </c>
      <c r="G1540" s="231"/>
      <c r="H1540" s="234">
        <v>250</v>
      </c>
      <c r="I1540" s="235"/>
      <c r="J1540" s="231"/>
      <c r="K1540" s="231"/>
      <c r="L1540" s="236"/>
      <c r="M1540" s="237"/>
      <c r="N1540" s="238"/>
      <c r="O1540" s="238"/>
      <c r="P1540" s="238"/>
      <c r="Q1540" s="238"/>
      <c r="R1540" s="238"/>
      <c r="S1540" s="238"/>
      <c r="T1540" s="239"/>
      <c r="AT1540" s="240" t="s">
        <v>160</v>
      </c>
      <c r="AU1540" s="240" t="s">
        <v>81</v>
      </c>
      <c r="AV1540" s="13" t="s">
        <v>81</v>
      </c>
      <c r="AW1540" s="13" t="s">
        <v>35</v>
      </c>
      <c r="AX1540" s="13" t="s">
        <v>72</v>
      </c>
      <c r="AY1540" s="240" t="s">
        <v>146</v>
      </c>
    </row>
    <row r="1541" spans="2:65" s="15" customFormat="1" ht="13.5">
      <c r="B1541" s="269"/>
      <c r="C1541" s="270"/>
      <c r="D1541" s="220" t="s">
        <v>160</v>
      </c>
      <c r="E1541" s="271" t="s">
        <v>21</v>
      </c>
      <c r="F1541" s="272" t="s">
        <v>426</v>
      </c>
      <c r="G1541" s="270"/>
      <c r="H1541" s="273">
        <v>23700</v>
      </c>
      <c r="I1541" s="274"/>
      <c r="J1541" s="270"/>
      <c r="K1541" s="270"/>
      <c r="L1541" s="275"/>
      <c r="M1541" s="276"/>
      <c r="N1541" s="277"/>
      <c r="O1541" s="277"/>
      <c r="P1541" s="277"/>
      <c r="Q1541" s="277"/>
      <c r="R1541" s="277"/>
      <c r="S1541" s="277"/>
      <c r="T1541" s="278"/>
      <c r="AT1541" s="279" t="s">
        <v>160</v>
      </c>
      <c r="AU1541" s="279" t="s">
        <v>81</v>
      </c>
      <c r="AV1541" s="15" t="s">
        <v>172</v>
      </c>
      <c r="AW1541" s="15" t="s">
        <v>35</v>
      </c>
      <c r="AX1541" s="15" t="s">
        <v>72</v>
      </c>
      <c r="AY1541" s="279" t="s">
        <v>146</v>
      </c>
    </row>
    <row r="1542" spans="2:65" s="13" customFormat="1" ht="13.5">
      <c r="B1542" s="230"/>
      <c r="C1542" s="231"/>
      <c r="D1542" s="220" t="s">
        <v>160</v>
      </c>
      <c r="E1542" s="232" t="s">
        <v>21</v>
      </c>
      <c r="F1542" s="233" t="s">
        <v>2011</v>
      </c>
      <c r="G1542" s="231"/>
      <c r="H1542" s="234">
        <v>3555</v>
      </c>
      <c r="I1542" s="235"/>
      <c r="J1542" s="231"/>
      <c r="K1542" s="231"/>
      <c r="L1542" s="236"/>
      <c r="M1542" s="237"/>
      <c r="N1542" s="238"/>
      <c r="O1542" s="238"/>
      <c r="P1542" s="238"/>
      <c r="Q1542" s="238"/>
      <c r="R1542" s="238"/>
      <c r="S1542" s="238"/>
      <c r="T1542" s="239"/>
      <c r="AT1542" s="240" t="s">
        <v>160</v>
      </c>
      <c r="AU1542" s="240" t="s">
        <v>81</v>
      </c>
      <c r="AV1542" s="13" t="s">
        <v>81</v>
      </c>
      <c r="AW1542" s="13" t="s">
        <v>35</v>
      </c>
      <c r="AX1542" s="13" t="s">
        <v>72</v>
      </c>
      <c r="AY1542" s="240" t="s">
        <v>146</v>
      </c>
    </row>
    <row r="1543" spans="2:65" s="14" customFormat="1" ht="13.5">
      <c r="B1543" s="241"/>
      <c r="C1543" s="242"/>
      <c r="D1543" s="215" t="s">
        <v>160</v>
      </c>
      <c r="E1543" s="243" t="s">
        <v>21</v>
      </c>
      <c r="F1543" s="244" t="s">
        <v>171</v>
      </c>
      <c r="G1543" s="242"/>
      <c r="H1543" s="245">
        <v>27255</v>
      </c>
      <c r="I1543" s="246"/>
      <c r="J1543" s="242"/>
      <c r="K1543" s="242"/>
      <c r="L1543" s="247"/>
      <c r="M1543" s="248"/>
      <c r="N1543" s="249"/>
      <c r="O1543" s="249"/>
      <c r="P1543" s="249"/>
      <c r="Q1543" s="249"/>
      <c r="R1543" s="249"/>
      <c r="S1543" s="249"/>
      <c r="T1543" s="250"/>
      <c r="AT1543" s="251" t="s">
        <v>160</v>
      </c>
      <c r="AU1543" s="251" t="s">
        <v>81</v>
      </c>
      <c r="AV1543" s="14" t="s">
        <v>153</v>
      </c>
      <c r="AW1543" s="14" t="s">
        <v>35</v>
      </c>
      <c r="AX1543" s="14" t="s">
        <v>79</v>
      </c>
      <c r="AY1543" s="251" t="s">
        <v>146</v>
      </c>
    </row>
    <row r="1544" spans="2:65" s="1" customFormat="1" ht="31.5" customHeight="1">
      <c r="B1544" s="42"/>
      <c r="C1544" s="203" t="s">
        <v>2012</v>
      </c>
      <c r="D1544" s="203" t="s">
        <v>149</v>
      </c>
      <c r="E1544" s="204" t="s">
        <v>2013</v>
      </c>
      <c r="F1544" s="205" t="s">
        <v>2003</v>
      </c>
      <c r="G1544" s="206" t="s">
        <v>375</v>
      </c>
      <c r="H1544" s="207">
        <v>9671.5</v>
      </c>
      <c r="I1544" s="208"/>
      <c r="J1544" s="209">
        <f>ROUND(I1544*H1544,2)</f>
        <v>0</v>
      </c>
      <c r="K1544" s="205" t="s">
        <v>21</v>
      </c>
      <c r="L1544" s="62"/>
      <c r="M1544" s="210" t="s">
        <v>21</v>
      </c>
      <c r="N1544" s="211" t="s">
        <v>43</v>
      </c>
      <c r="O1544" s="43"/>
      <c r="P1544" s="212">
        <f>O1544*H1544</f>
        <v>0</v>
      </c>
      <c r="Q1544" s="212">
        <v>0</v>
      </c>
      <c r="R1544" s="212">
        <f>Q1544*H1544</f>
        <v>0</v>
      </c>
      <c r="S1544" s="212">
        <v>0</v>
      </c>
      <c r="T1544" s="213">
        <f>S1544*H1544</f>
        <v>0</v>
      </c>
      <c r="AR1544" s="25" t="s">
        <v>226</v>
      </c>
      <c r="AT1544" s="25" t="s">
        <v>149</v>
      </c>
      <c r="AU1544" s="25" t="s">
        <v>81</v>
      </c>
      <c r="AY1544" s="25" t="s">
        <v>146</v>
      </c>
      <c r="BE1544" s="214">
        <f>IF(N1544="základní",J1544,0)</f>
        <v>0</v>
      </c>
      <c r="BF1544" s="214">
        <f>IF(N1544="snížená",J1544,0)</f>
        <v>0</v>
      </c>
      <c r="BG1544" s="214">
        <f>IF(N1544="zákl. přenesená",J1544,0)</f>
        <v>0</v>
      </c>
      <c r="BH1544" s="214">
        <f>IF(N1544="sníž. přenesená",J1544,0)</f>
        <v>0</v>
      </c>
      <c r="BI1544" s="214">
        <f>IF(N1544="nulová",J1544,0)</f>
        <v>0</v>
      </c>
      <c r="BJ1544" s="25" t="s">
        <v>79</v>
      </c>
      <c r="BK1544" s="214">
        <f>ROUND(I1544*H1544,2)</f>
        <v>0</v>
      </c>
      <c r="BL1544" s="25" t="s">
        <v>226</v>
      </c>
      <c r="BM1544" s="25" t="s">
        <v>2014</v>
      </c>
    </row>
    <row r="1545" spans="2:65" s="12" customFormat="1" ht="13.5">
      <c r="B1545" s="218"/>
      <c r="C1545" s="219"/>
      <c r="D1545" s="220" t="s">
        <v>160</v>
      </c>
      <c r="E1545" s="221" t="s">
        <v>21</v>
      </c>
      <c r="F1545" s="222" t="s">
        <v>1328</v>
      </c>
      <c r="G1545" s="219"/>
      <c r="H1545" s="223" t="s">
        <v>21</v>
      </c>
      <c r="I1545" s="224"/>
      <c r="J1545" s="219"/>
      <c r="K1545" s="219"/>
      <c r="L1545" s="225"/>
      <c r="M1545" s="226"/>
      <c r="N1545" s="227"/>
      <c r="O1545" s="227"/>
      <c r="P1545" s="227"/>
      <c r="Q1545" s="227"/>
      <c r="R1545" s="227"/>
      <c r="S1545" s="227"/>
      <c r="T1545" s="228"/>
      <c r="AT1545" s="229" t="s">
        <v>160</v>
      </c>
      <c r="AU1545" s="229" t="s">
        <v>81</v>
      </c>
      <c r="AV1545" s="12" t="s">
        <v>79</v>
      </c>
      <c r="AW1545" s="12" t="s">
        <v>35</v>
      </c>
      <c r="AX1545" s="12" t="s">
        <v>72</v>
      </c>
      <c r="AY1545" s="229" t="s">
        <v>146</v>
      </c>
    </row>
    <row r="1546" spans="2:65" s="12" customFormat="1" ht="13.5">
      <c r="B1546" s="218"/>
      <c r="C1546" s="219"/>
      <c r="D1546" s="220" t="s">
        <v>160</v>
      </c>
      <c r="E1546" s="221" t="s">
        <v>21</v>
      </c>
      <c r="F1546" s="222" t="s">
        <v>388</v>
      </c>
      <c r="G1546" s="219"/>
      <c r="H1546" s="223" t="s">
        <v>21</v>
      </c>
      <c r="I1546" s="224"/>
      <c r="J1546" s="219"/>
      <c r="K1546" s="219"/>
      <c r="L1546" s="225"/>
      <c r="M1546" s="226"/>
      <c r="N1546" s="227"/>
      <c r="O1546" s="227"/>
      <c r="P1546" s="227"/>
      <c r="Q1546" s="227"/>
      <c r="R1546" s="227"/>
      <c r="S1546" s="227"/>
      <c r="T1546" s="228"/>
      <c r="AT1546" s="229" t="s">
        <v>160</v>
      </c>
      <c r="AU1546" s="229" t="s">
        <v>81</v>
      </c>
      <c r="AV1546" s="12" t="s">
        <v>79</v>
      </c>
      <c r="AW1546" s="12" t="s">
        <v>35</v>
      </c>
      <c r="AX1546" s="12" t="s">
        <v>72</v>
      </c>
      <c r="AY1546" s="229" t="s">
        <v>146</v>
      </c>
    </row>
    <row r="1547" spans="2:65" s="13" customFormat="1" ht="13.5">
      <c r="B1547" s="230"/>
      <c r="C1547" s="231"/>
      <c r="D1547" s="220" t="s">
        <v>160</v>
      </c>
      <c r="E1547" s="232" t="s">
        <v>21</v>
      </c>
      <c r="F1547" s="233" t="s">
        <v>2015</v>
      </c>
      <c r="G1547" s="231"/>
      <c r="H1547" s="234">
        <v>7900</v>
      </c>
      <c r="I1547" s="235"/>
      <c r="J1547" s="231"/>
      <c r="K1547" s="231"/>
      <c r="L1547" s="236"/>
      <c r="M1547" s="237"/>
      <c r="N1547" s="238"/>
      <c r="O1547" s="238"/>
      <c r="P1547" s="238"/>
      <c r="Q1547" s="238"/>
      <c r="R1547" s="238"/>
      <c r="S1547" s="238"/>
      <c r="T1547" s="239"/>
      <c r="AT1547" s="240" t="s">
        <v>160</v>
      </c>
      <c r="AU1547" s="240" t="s">
        <v>81</v>
      </c>
      <c r="AV1547" s="13" t="s">
        <v>81</v>
      </c>
      <c r="AW1547" s="13" t="s">
        <v>35</v>
      </c>
      <c r="AX1547" s="13" t="s">
        <v>72</v>
      </c>
      <c r="AY1547" s="240" t="s">
        <v>146</v>
      </c>
    </row>
    <row r="1548" spans="2:65" s="13" customFormat="1" ht="13.5">
      <c r="B1548" s="230"/>
      <c r="C1548" s="231"/>
      <c r="D1548" s="220" t="s">
        <v>160</v>
      </c>
      <c r="E1548" s="232" t="s">
        <v>21</v>
      </c>
      <c r="F1548" s="233" t="s">
        <v>2016</v>
      </c>
      <c r="G1548" s="231"/>
      <c r="H1548" s="234">
        <v>360</v>
      </c>
      <c r="I1548" s="235"/>
      <c r="J1548" s="231"/>
      <c r="K1548" s="231"/>
      <c r="L1548" s="236"/>
      <c r="M1548" s="237"/>
      <c r="N1548" s="238"/>
      <c r="O1548" s="238"/>
      <c r="P1548" s="238"/>
      <c r="Q1548" s="238"/>
      <c r="R1548" s="238"/>
      <c r="S1548" s="238"/>
      <c r="T1548" s="239"/>
      <c r="AT1548" s="240" t="s">
        <v>160</v>
      </c>
      <c r="AU1548" s="240" t="s">
        <v>81</v>
      </c>
      <c r="AV1548" s="13" t="s">
        <v>81</v>
      </c>
      <c r="AW1548" s="13" t="s">
        <v>35</v>
      </c>
      <c r="AX1548" s="13" t="s">
        <v>72</v>
      </c>
      <c r="AY1548" s="240" t="s">
        <v>146</v>
      </c>
    </row>
    <row r="1549" spans="2:65" s="13" customFormat="1" ht="13.5">
      <c r="B1549" s="230"/>
      <c r="C1549" s="231"/>
      <c r="D1549" s="220" t="s">
        <v>160</v>
      </c>
      <c r="E1549" s="232" t="s">
        <v>21</v>
      </c>
      <c r="F1549" s="233" t="s">
        <v>2017</v>
      </c>
      <c r="G1549" s="231"/>
      <c r="H1549" s="234">
        <v>150</v>
      </c>
      <c r="I1549" s="235"/>
      <c r="J1549" s="231"/>
      <c r="K1549" s="231"/>
      <c r="L1549" s="236"/>
      <c r="M1549" s="237"/>
      <c r="N1549" s="238"/>
      <c r="O1549" s="238"/>
      <c r="P1549" s="238"/>
      <c r="Q1549" s="238"/>
      <c r="R1549" s="238"/>
      <c r="S1549" s="238"/>
      <c r="T1549" s="239"/>
      <c r="AT1549" s="240" t="s">
        <v>160</v>
      </c>
      <c r="AU1549" s="240" t="s">
        <v>81</v>
      </c>
      <c r="AV1549" s="13" t="s">
        <v>81</v>
      </c>
      <c r="AW1549" s="13" t="s">
        <v>35</v>
      </c>
      <c r="AX1549" s="13" t="s">
        <v>72</v>
      </c>
      <c r="AY1549" s="240" t="s">
        <v>146</v>
      </c>
    </row>
    <row r="1550" spans="2:65" s="15" customFormat="1" ht="13.5">
      <c r="B1550" s="269"/>
      <c r="C1550" s="270"/>
      <c r="D1550" s="220" t="s">
        <v>160</v>
      </c>
      <c r="E1550" s="271" t="s">
        <v>21</v>
      </c>
      <c r="F1550" s="272" t="s">
        <v>426</v>
      </c>
      <c r="G1550" s="270"/>
      <c r="H1550" s="273">
        <v>8410</v>
      </c>
      <c r="I1550" s="274"/>
      <c r="J1550" s="270"/>
      <c r="K1550" s="270"/>
      <c r="L1550" s="275"/>
      <c r="M1550" s="276"/>
      <c r="N1550" s="277"/>
      <c r="O1550" s="277"/>
      <c r="P1550" s="277"/>
      <c r="Q1550" s="277"/>
      <c r="R1550" s="277"/>
      <c r="S1550" s="277"/>
      <c r="T1550" s="278"/>
      <c r="AT1550" s="279" t="s">
        <v>160</v>
      </c>
      <c r="AU1550" s="279" t="s">
        <v>81</v>
      </c>
      <c r="AV1550" s="15" t="s">
        <v>172</v>
      </c>
      <c r="AW1550" s="15" t="s">
        <v>35</v>
      </c>
      <c r="AX1550" s="15" t="s">
        <v>72</v>
      </c>
      <c r="AY1550" s="279" t="s">
        <v>146</v>
      </c>
    </row>
    <row r="1551" spans="2:65" s="13" customFormat="1" ht="13.5">
      <c r="B1551" s="230"/>
      <c r="C1551" s="231"/>
      <c r="D1551" s="220" t="s">
        <v>160</v>
      </c>
      <c r="E1551" s="232" t="s">
        <v>21</v>
      </c>
      <c r="F1551" s="233" t="s">
        <v>2018</v>
      </c>
      <c r="G1551" s="231"/>
      <c r="H1551" s="234">
        <v>1261.5</v>
      </c>
      <c r="I1551" s="235"/>
      <c r="J1551" s="231"/>
      <c r="K1551" s="231"/>
      <c r="L1551" s="236"/>
      <c r="M1551" s="237"/>
      <c r="N1551" s="238"/>
      <c r="O1551" s="238"/>
      <c r="P1551" s="238"/>
      <c r="Q1551" s="238"/>
      <c r="R1551" s="238"/>
      <c r="S1551" s="238"/>
      <c r="T1551" s="239"/>
      <c r="AT1551" s="240" t="s">
        <v>160</v>
      </c>
      <c r="AU1551" s="240" t="s">
        <v>81</v>
      </c>
      <c r="AV1551" s="13" t="s">
        <v>81</v>
      </c>
      <c r="AW1551" s="13" t="s">
        <v>35</v>
      </c>
      <c r="AX1551" s="13" t="s">
        <v>72</v>
      </c>
      <c r="AY1551" s="240" t="s">
        <v>146</v>
      </c>
    </row>
    <row r="1552" spans="2:65" s="14" customFormat="1" ht="13.5">
      <c r="B1552" s="241"/>
      <c r="C1552" s="242"/>
      <c r="D1552" s="215" t="s">
        <v>160</v>
      </c>
      <c r="E1552" s="243" t="s">
        <v>21</v>
      </c>
      <c r="F1552" s="244" t="s">
        <v>171</v>
      </c>
      <c r="G1552" s="242"/>
      <c r="H1552" s="245">
        <v>9671.5</v>
      </c>
      <c r="I1552" s="246"/>
      <c r="J1552" s="242"/>
      <c r="K1552" s="242"/>
      <c r="L1552" s="247"/>
      <c r="M1552" s="248"/>
      <c r="N1552" s="249"/>
      <c r="O1552" s="249"/>
      <c r="P1552" s="249"/>
      <c r="Q1552" s="249"/>
      <c r="R1552" s="249"/>
      <c r="S1552" s="249"/>
      <c r="T1552" s="250"/>
      <c r="AT1552" s="251" t="s">
        <v>160</v>
      </c>
      <c r="AU1552" s="251" t="s">
        <v>81</v>
      </c>
      <c r="AV1552" s="14" t="s">
        <v>153</v>
      </c>
      <c r="AW1552" s="14" t="s">
        <v>35</v>
      </c>
      <c r="AX1552" s="14" t="s">
        <v>79</v>
      </c>
      <c r="AY1552" s="251" t="s">
        <v>146</v>
      </c>
    </row>
    <row r="1553" spans="2:65" s="1" customFormat="1" ht="31.5" customHeight="1">
      <c r="B1553" s="42"/>
      <c r="C1553" s="203" t="s">
        <v>2019</v>
      </c>
      <c r="D1553" s="203" t="s">
        <v>149</v>
      </c>
      <c r="E1553" s="204" t="s">
        <v>2020</v>
      </c>
      <c r="F1553" s="205" t="s">
        <v>2021</v>
      </c>
      <c r="G1553" s="206" t="s">
        <v>375</v>
      </c>
      <c r="H1553" s="207">
        <v>621</v>
      </c>
      <c r="I1553" s="208"/>
      <c r="J1553" s="209">
        <f>ROUND(I1553*H1553,2)</f>
        <v>0</v>
      </c>
      <c r="K1553" s="205" t="s">
        <v>21</v>
      </c>
      <c r="L1553" s="62"/>
      <c r="M1553" s="210" t="s">
        <v>21</v>
      </c>
      <c r="N1553" s="211" t="s">
        <v>43</v>
      </c>
      <c r="O1553" s="43"/>
      <c r="P1553" s="212">
        <f>O1553*H1553</f>
        <v>0</v>
      </c>
      <c r="Q1553" s="212">
        <v>0</v>
      </c>
      <c r="R1553" s="212">
        <f>Q1553*H1553</f>
        <v>0</v>
      </c>
      <c r="S1553" s="212">
        <v>0</v>
      </c>
      <c r="T1553" s="213">
        <f>S1553*H1553</f>
        <v>0</v>
      </c>
      <c r="AR1553" s="25" t="s">
        <v>226</v>
      </c>
      <c r="AT1553" s="25" t="s">
        <v>149</v>
      </c>
      <c r="AU1553" s="25" t="s">
        <v>81</v>
      </c>
      <c r="AY1553" s="25" t="s">
        <v>146</v>
      </c>
      <c r="BE1553" s="214">
        <f>IF(N1553="základní",J1553,0)</f>
        <v>0</v>
      </c>
      <c r="BF1553" s="214">
        <f>IF(N1553="snížená",J1553,0)</f>
        <v>0</v>
      </c>
      <c r="BG1553" s="214">
        <f>IF(N1553="zákl. přenesená",J1553,0)</f>
        <v>0</v>
      </c>
      <c r="BH1553" s="214">
        <f>IF(N1553="sníž. přenesená",J1553,0)</f>
        <v>0</v>
      </c>
      <c r="BI1553" s="214">
        <f>IF(N1553="nulová",J1553,0)</f>
        <v>0</v>
      </c>
      <c r="BJ1553" s="25" t="s">
        <v>79</v>
      </c>
      <c r="BK1553" s="214">
        <f>ROUND(I1553*H1553,2)</f>
        <v>0</v>
      </c>
      <c r="BL1553" s="25" t="s">
        <v>226</v>
      </c>
      <c r="BM1553" s="25" t="s">
        <v>2022</v>
      </c>
    </row>
    <row r="1554" spans="2:65" s="12" customFormat="1" ht="13.5">
      <c r="B1554" s="218"/>
      <c r="C1554" s="219"/>
      <c r="D1554" s="220" t="s">
        <v>160</v>
      </c>
      <c r="E1554" s="221" t="s">
        <v>21</v>
      </c>
      <c r="F1554" s="222" t="s">
        <v>1328</v>
      </c>
      <c r="G1554" s="219"/>
      <c r="H1554" s="223" t="s">
        <v>21</v>
      </c>
      <c r="I1554" s="224"/>
      <c r="J1554" s="219"/>
      <c r="K1554" s="219"/>
      <c r="L1554" s="225"/>
      <c r="M1554" s="226"/>
      <c r="N1554" s="227"/>
      <c r="O1554" s="227"/>
      <c r="P1554" s="227"/>
      <c r="Q1554" s="227"/>
      <c r="R1554" s="227"/>
      <c r="S1554" s="227"/>
      <c r="T1554" s="228"/>
      <c r="AT1554" s="229" t="s">
        <v>160</v>
      </c>
      <c r="AU1554" s="229" t="s">
        <v>81</v>
      </c>
      <c r="AV1554" s="12" t="s">
        <v>79</v>
      </c>
      <c r="AW1554" s="12" t="s">
        <v>35</v>
      </c>
      <c r="AX1554" s="12" t="s">
        <v>72</v>
      </c>
      <c r="AY1554" s="229" t="s">
        <v>146</v>
      </c>
    </row>
    <row r="1555" spans="2:65" s="12" customFormat="1" ht="13.5">
      <c r="B1555" s="218"/>
      <c r="C1555" s="219"/>
      <c r="D1555" s="220" t="s">
        <v>160</v>
      </c>
      <c r="E1555" s="221" t="s">
        <v>21</v>
      </c>
      <c r="F1555" s="222" t="s">
        <v>388</v>
      </c>
      <c r="G1555" s="219"/>
      <c r="H1555" s="223" t="s">
        <v>21</v>
      </c>
      <c r="I1555" s="224"/>
      <c r="J1555" s="219"/>
      <c r="K1555" s="219"/>
      <c r="L1555" s="225"/>
      <c r="M1555" s="226"/>
      <c r="N1555" s="227"/>
      <c r="O1555" s="227"/>
      <c r="P1555" s="227"/>
      <c r="Q1555" s="227"/>
      <c r="R1555" s="227"/>
      <c r="S1555" s="227"/>
      <c r="T1555" s="228"/>
      <c r="AT1555" s="229" t="s">
        <v>160</v>
      </c>
      <c r="AU1555" s="229" t="s">
        <v>81</v>
      </c>
      <c r="AV1555" s="12" t="s">
        <v>79</v>
      </c>
      <c r="AW1555" s="12" t="s">
        <v>35</v>
      </c>
      <c r="AX1555" s="12" t="s">
        <v>72</v>
      </c>
      <c r="AY1555" s="229" t="s">
        <v>146</v>
      </c>
    </row>
    <row r="1556" spans="2:65" s="13" customFormat="1" ht="13.5">
      <c r="B1556" s="230"/>
      <c r="C1556" s="231"/>
      <c r="D1556" s="220" t="s">
        <v>160</v>
      </c>
      <c r="E1556" s="232" t="s">
        <v>21</v>
      </c>
      <c r="F1556" s="233" t="s">
        <v>2023</v>
      </c>
      <c r="G1556" s="231"/>
      <c r="H1556" s="234">
        <v>540</v>
      </c>
      <c r="I1556" s="235"/>
      <c r="J1556" s="231"/>
      <c r="K1556" s="231"/>
      <c r="L1556" s="236"/>
      <c r="M1556" s="237"/>
      <c r="N1556" s="238"/>
      <c r="O1556" s="238"/>
      <c r="P1556" s="238"/>
      <c r="Q1556" s="238"/>
      <c r="R1556" s="238"/>
      <c r="S1556" s="238"/>
      <c r="T1556" s="239"/>
      <c r="AT1556" s="240" t="s">
        <v>160</v>
      </c>
      <c r="AU1556" s="240" t="s">
        <v>81</v>
      </c>
      <c r="AV1556" s="13" t="s">
        <v>81</v>
      </c>
      <c r="AW1556" s="13" t="s">
        <v>35</v>
      </c>
      <c r="AX1556" s="13" t="s">
        <v>72</v>
      </c>
      <c r="AY1556" s="240" t="s">
        <v>146</v>
      </c>
    </row>
    <row r="1557" spans="2:65" s="15" customFormat="1" ht="13.5">
      <c r="B1557" s="269"/>
      <c r="C1557" s="270"/>
      <c r="D1557" s="220" t="s">
        <v>160</v>
      </c>
      <c r="E1557" s="271" t="s">
        <v>21</v>
      </c>
      <c r="F1557" s="272" t="s">
        <v>426</v>
      </c>
      <c r="G1557" s="270"/>
      <c r="H1557" s="273">
        <v>540</v>
      </c>
      <c r="I1557" s="274"/>
      <c r="J1557" s="270"/>
      <c r="K1557" s="270"/>
      <c r="L1557" s="275"/>
      <c r="M1557" s="276"/>
      <c r="N1557" s="277"/>
      <c r="O1557" s="277"/>
      <c r="P1557" s="277"/>
      <c r="Q1557" s="277"/>
      <c r="R1557" s="277"/>
      <c r="S1557" s="277"/>
      <c r="T1557" s="278"/>
      <c r="AT1557" s="279" t="s">
        <v>160</v>
      </c>
      <c r="AU1557" s="279" t="s">
        <v>81</v>
      </c>
      <c r="AV1557" s="15" t="s">
        <v>172</v>
      </c>
      <c r="AW1557" s="15" t="s">
        <v>35</v>
      </c>
      <c r="AX1557" s="15" t="s">
        <v>72</v>
      </c>
      <c r="AY1557" s="279" t="s">
        <v>146</v>
      </c>
    </row>
    <row r="1558" spans="2:65" s="13" customFormat="1" ht="13.5">
      <c r="B1558" s="230"/>
      <c r="C1558" s="231"/>
      <c r="D1558" s="220" t="s">
        <v>160</v>
      </c>
      <c r="E1558" s="232" t="s">
        <v>21</v>
      </c>
      <c r="F1558" s="233" t="s">
        <v>2024</v>
      </c>
      <c r="G1558" s="231"/>
      <c r="H1558" s="234">
        <v>81</v>
      </c>
      <c r="I1558" s="235"/>
      <c r="J1558" s="231"/>
      <c r="K1558" s="231"/>
      <c r="L1558" s="236"/>
      <c r="M1558" s="237"/>
      <c r="N1558" s="238"/>
      <c r="O1558" s="238"/>
      <c r="P1558" s="238"/>
      <c r="Q1558" s="238"/>
      <c r="R1558" s="238"/>
      <c r="S1558" s="238"/>
      <c r="T1558" s="239"/>
      <c r="AT1558" s="240" t="s">
        <v>160</v>
      </c>
      <c r="AU1558" s="240" t="s">
        <v>81</v>
      </c>
      <c r="AV1558" s="13" t="s">
        <v>81</v>
      </c>
      <c r="AW1558" s="13" t="s">
        <v>35</v>
      </c>
      <c r="AX1558" s="13" t="s">
        <v>72</v>
      </c>
      <c r="AY1558" s="240" t="s">
        <v>146</v>
      </c>
    </row>
    <row r="1559" spans="2:65" s="14" customFormat="1" ht="13.5">
      <c r="B1559" s="241"/>
      <c r="C1559" s="242"/>
      <c r="D1559" s="215" t="s">
        <v>160</v>
      </c>
      <c r="E1559" s="243" t="s">
        <v>21</v>
      </c>
      <c r="F1559" s="244" t="s">
        <v>171</v>
      </c>
      <c r="G1559" s="242"/>
      <c r="H1559" s="245">
        <v>621</v>
      </c>
      <c r="I1559" s="246"/>
      <c r="J1559" s="242"/>
      <c r="K1559" s="242"/>
      <c r="L1559" s="247"/>
      <c r="M1559" s="248"/>
      <c r="N1559" s="249"/>
      <c r="O1559" s="249"/>
      <c r="P1559" s="249"/>
      <c r="Q1559" s="249"/>
      <c r="R1559" s="249"/>
      <c r="S1559" s="249"/>
      <c r="T1559" s="250"/>
      <c r="AT1559" s="251" t="s">
        <v>160</v>
      </c>
      <c r="AU1559" s="251" t="s">
        <v>81</v>
      </c>
      <c r="AV1559" s="14" t="s">
        <v>153</v>
      </c>
      <c r="AW1559" s="14" t="s">
        <v>35</v>
      </c>
      <c r="AX1559" s="14" t="s">
        <v>79</v>
      </c>
      <c r="AY1559" s="251" t="s">
        <v>146</v>
      </c>
    </row>
    <row r="1560" spans="2:65" s="1" customFormat="1" ht="22.5" customHeight="1">
      <c r="B1560" s="42"/>
      <c r="C1560" s="203" t="s">
        <v>2025</v>
      </c>
      <c r="D1560" s="203" t="s">
        <v>149</v>
      </c>
      <c r="E1560" s="204" t="s">
        <v>2026</v>
      </c>
      <c r="F1560" s="205" t="s">
        <v>2027</v>
      </c>
      <c r="G1560" s="206" t="s">
        <v>375</v>
      </c>
      <c r="H1560" s="207">
        <v>574.904</v>
      </c>
      <c r="I1560" s="208"/>
      <c r="J1560" s="209">
        <f>ROUND(I1560*H1560,2)</f>
        <v>0</v>
      </c>
      <c r="K1560" s="205" t="s">
        <v>21</v>
      </c>
      <c r="L1560" s="62"/>
      <c r="M1560" s="210" t="s">
        <v>21</v>
      </c>
      <c r="N1560" s="211" t="s">
        <v>43</v>
      </c>
      <c r="O1560" s="43"/>
      <c r="P1560" s="212">
        <f>O1560*H1560</f>
        <v>0</v>
      </c>
      <c r="Q1560" s="212">
        <v>0</v>
      </c>
      <c r="R1560" s="212">
        <f>Q1560*H1560</f>
        <v>0</v>
      </c>
      <c r="S1560" s="212">
        <v>0</v>
      </c>
      <c r="T1560" s="213">
        <f>S1560*H1560</f>
        <v>0</v>
      </c>
      <c r="AR1560" s="25" t="s">
        <v>226</v>
      </c>
      <c r="AT1560" s="25" t="s">
        <v>149</v>
      </c>
      <c r="AU1560" s="25" t="s">
        <v>81</v>
      </c>
      <c r="AY1560" s="25" t="s">
        <v>146</v>
      </c>
      <c r="BE1560" s="214">
        <f>IF(N1560="základní",J1560,0)</f>
        <v>0</v>
      </c>
      <c r="BF1560" s="214">
        <f>IF(N1560="snížená",J1560,0)</f>
        <v>0</v>
      </c>
      <c r="BG1560" s="214">
        <f>IF(N1560="zákl. přenesená",J1560,0)</f>
        <v>0</v>
      </c>
      <c r="BH1560" s="214">
        <f>IF(N1560="sníž. přenesená",J1560,0)</f>
        <v>0</v>
      </c>
      <c r="BI1560" s="214">
        <f>IF(N1560="nulová",J1560,0)</f>
        <v>0</v>
      </c>
      <c r="BJ1560" s="25" t="s">
        <v>79</v>
      </c>
      <c r="BK1560" s="214">
        <f>ROUND(I1560*H1560,2)</f>
        <v>0</v>
      </c>
      <c r="BL1560" s="25" t="s">
        <v>226</v>
      </c>
      <c r="BM1560" s="25" t="s">
        <v>2028</v>
      </c>
    </row>
    <row r="1561" spans="2:65" s="12" customFormat="1" ht="13.5">
      <c r="B1561" s="218"/>
      <c r="C1561" s="219"/>
      <c r="D1561" s="220" t="s">
        <v>160</v>
      </c>
      <c r="E1561" s="221" t="s">
        <v>21</v>
      </c>
      <c r="F1561" s="222" t="s">
        <v>1328</v>
      </c>
      <c r="G1561" s="219"/>
      <c r="H1561" s="223" t="s">
        <v>21</v>
      </c>
      <c r="I1561" s="224"/>
      <c r="J1561" s="219"/>
      <c r="K1561" s="219"/>
      <c r="L1561" s="225"/>
      <c r="M1561" s="226"/>
      <c r="N1561" s="227"/>
      <c r="O1561" s="227"/>
      <c r="P1561" s="227"/>
      <c r="Q1561" s="227"/>
      <c r="R1561" s="227"/>
      <c r="S1561" s="227"/>
      <c r="T1561" s="228"/>
      <c r="AT1561" s="229" t="s">
        <v>160</v>
      </c>
      <c r="AU1561" s="229" t="s">
        <v>81</v>
      </c>
      <c r="AV1561" s="12" t="s">
        <v>79</v>
      </c>
      <c r="AW1561" s="12" t="s">
        <v>35</v>
      </c>
      <c r="AX1561" s="12" t="s">
        <v>72</v>
      </c>
      <c r="AY1561" s="229" t="s">
        <v>146</v>
      </c>
    </row>
    <row r="1562" spans="2:65" s="12" customFormat="1" ht="13.5">
      <c r="B1562" s="218"/>
      <c r="C1562" s="219"/>
      <c r="D1562" s="220" t="s">
        <v>160</v>
      </c>
      <c r="E1562" s="221" t="s">
        <v>21</v>
      </c>
      <c r="F1562" s="222" t="s">
        <v>2029</v>
      </c>
      <c r="G1562" s="219"/>
      <c r="H1562" s="223" t="s">
        <v>21</v>
      </c>
      <c r="I1562" s="224"/>
      <c r="J1562" s="219"/>
      <c r="K1562" s="219"/>
      <c r="L1562" s="225"/>
      <c r="M1562" s="226"/>
      <c r="N1562" s="227"/>
      <c r="O1562" s="227"/>
      <c r="P1562" s="227"/>
      <c r="Q1562" s="227"/>
      <c r="R1562" s="227"/>
      <c r="S1562" s="227"/>
      <c r="T1562" s="228"/>
      <c r="AT1562" s="229" t="s">
        <v>160</v>
      </c>
      <c r="AU1562" s="229" t="s">
        <v>81</v>
      </c>
      <c r="AV1562" s="12" t="s">
        <v>79</v>
      </c>
      <c r="AW1562" s="12" t="s">
        <v>35</v>
      </c>
      <c r="AX1562" s="12" t="s">
        <v>72</v>
      </c>
      <c r="AY1562" s="229" t="s">
        <v>146</v>
      </c>
    </row>
    <row r="1563" spans="2:65" s="13" customFormat="1" ht="13.5">
      <c r="B1563" s="230"/>
      <c r="C1563" s="231"/>
      <c r="D1563" s="220" t="s">
        <v>160</v>
      </c>
      <c r="E1563" s="232" t="s">
        <v>21</v>
      </c>
      <c r="F1563" s="233" t="s">
        <v>2030</v>
      </c>
      <c r="G1563" s="231"/>
      <c r="H1563" s="234">
        <v>152.63999999999999</v>
      </c>
      <c r="I1563" s="235"/>
      <c r="J1563" s="231"/>
      <c r="K1563" s="231"/>
      <c r="L1563" s="236"/>
      <c r="M1563" s="237"/>
      <c r="N1563" s="238"/>
      <c r="O1563" s="238"/>
      <c r="P1563" s="238"/>
      <c r="Q1563" s="238"/>
      <c r="R1563" s="238"/>
      <c r="S1563" s="238"/>
      <c r="T1563" s="239"/>
      <c r="AT1563" s="240" t="s">
        <v>160</v>
      </c>
      <c r="AU1563" s="240" t="s">
        <v>81</v>
      </c>
      <c r="AV1563" s="13" t="s">
        <v>81</v>
      </c>
      <c r="AW1563" s="13" t="s">
        <v>35</v>
      </c>
      <c r="AX1563" s="13" t="s">
        <v>72</v>
      </c>
      <c r="AY1563" s="240" t="s">
        <v>146</v>
      </c>
    </row>
    <row r="1564" spans="2:65" s="13" customFormat="1" ht="13.5">
      <c r="B1564" s="230"/>
      <c r="C1564" s="231"/>
      <c r="D1564" s="220" t="s">
        <v>160</v>
      </c>
      <c r="E1564" s="232" t="s">
        <v>21</v>
      </c>
      <c r="F1564" s="233" t="s">
        <v>2031</v>
      </c>
      <c r="G1564" s="231"/>
      <c r="H1564" s="234">
        <v>370</v>
      </c>
      <c r="I1564" s="235"/>
      <c r="J1564" s="231"/>
      <c r="K1564" s="231"/>
      <c r="L1564" s="236"/>
      <c r="M1564" s="237"/>
      <c r="N1564" s="238"/>
      <c r="O1564" s="238"/>
      <c r="P1564" s="238"/>
      <c r="Q1564" s="238"/>
      <c r="R1564" s="238"/>
      <c r="S1564" s="238"/>
      <c r="T1564" s="239"/>
      <c r="AT1564" s="240" t="s">
        <v>160</v>
      </c>
      <c r="AU1564" s="240" t="s">
        <v>81</v>
      </c>
      <c r="AV1564" s="13" t="s">
        <v>81</v>
      </c>
      <c r="AW1564" s="13" t="s">
        <v>35</v>
      </c>
      <c r="AX1564" s="13" t="s">
        <v>72</v>
      </c>
      <c r="AY1564" s="240" t="s">
        <v>146</v>
      </c>
    </row>
    <row r="1565" spans="2:65" s="15" customFormat="1" ht="13.5">
      <c r="B1565" s="269"/>
      <c r="C1565" s="270"/>
      <c r="D1565" s="220" t="s">
        <v>160</v>
      </c>
      <c r="E1565" s="271" t="s">
        <v>21</v>
      </c>
      <c r="F1565" s="272" t="s">
        <v>426</v>
      </c>
      <c r="G1565" s="270"/>
      <c r="H1565" s="273">
        <v>522.64</v>
      </c>
      <c r="I1565" s="274"/>
      <c r="J1565" s="270"/>
      <c r="K1565" s="270"/>
      <c r="L1565" s="275"/>
      <c r="M1565" s="276"/>
      <c r="N1565" s="277"/>
      <c r="O1565" s="277"/>
      <c r="P1565" s="277"/>
      <c r="Q1565" s="277"/>
      <c r="R1565" s="277"/>
      <c r="S1565" s="277"/>
      <c r="T1565" s="278"/>
      <c r="AT1565" s="279" t="s">
        <v>160</v>
      </c>
      <c r="AU1565" s="279" t="s">
        <v>81</v>
      </c>
      <c r="AV1565" s="15" t="s">
        <v>172</v>
      </c>
      <c r="AW1565" s="15" t="s">
        <v>35</v>
      </c>
      <c r="AX1565" s="15" t="s">
        <v>72</v>
      </c>
      <c r="AY1565" s="279" t="s">
        <v>146</v>
      </c>
    </row>
    <row r="1566" spans="2:65" s="13" customFormat="1" ht="13.5">
      <c r="B1566" s="230"/>
      <c r="C1566" s="231"/>
      <c r="D1566" s="220" t="s">
        <v>160</v>
      </c>
      <c r="E1566" s="232" t="s">
        <v>21</v>
      </c>
      <c r="F1566" s="233" t="s">
        <v>2032</v>
      </c>
      <c r="G1566" s="231"/>
      <c r="H1566" s="234">
        <v>52.264000000000003</v>
      </c>
      <c r="I1566" s="235"/>
      <c r="J1566" s="231"/>
      <c r="K1566" s="231"/>
      <c r="L1566" s="236"/>
      <c r="M1566" s="237"/>
      <c r="N1566" s="238"/>
      <c r="O1566" s="238"/>
      <c r="P1566" s="238"/>
      <c r="Q1566" s="238"/>
      <c r="R1566" s="238"/>
      <c r="S1566" s="238"/>
      <c r="T1566" s="239"/>
      <c r="AT1566" s="240" t="s">
        <v>160</v>
      </c>
      <c r="AU1566" s="240" t="s">
        <v>81</v>
      </c>
      <c r="AV1566" s="13" t="s">
        <v>81</v>
      </c>
      <c r="AW1566" s="13" t="s">
        <v>35</v>
      </c>
      <c r="AX1566" s="13" t="s">
        <v>72</v>
      </c>
      <c r="AY1566" s="240" t="s">
        <v>146</v>
      </c>
    </row>
    <row r="1567" spans="2:65" s="14" customFormat="1" ht="13.5">
      <c r="B1567" s="241"/>
      <c r="C1567" s="242"/>
      <c r="D1567" s="215" t="s">
        <v>160</v>
      </c>
      <c r="E1567" s="243" t="s">
        <v>21</v>
      </c>
      <c r="F1567" s="244" t="s">
        <v>171</v>
      </c>
      <c r="G1567" s="242"/>
      <c r="H1567" s="245">
        <v>574.904</v>
      </c>
      <c r="I1567" s="246"/>
      <c r="J1567" s="242"/>
      <c r="K1567" s="242"/>
      <c r="L1567" s="247"/>
      <c r="M1567" s="248"/>
      <c r="N1567" s="249"/>
      <c r="O1567" s="249"/>
      <c r="P1567" s="249"/>
      <c r="Q1567" s="249"/>
      <c r="R1567" s="249"/>
      <c r="S1567" s="249"/>
      <c r="T1567" s="250"/>
      <c r="AT1567" s="251" t="s">
        <v>160</v>
      </c>
      <c r="AU1567" s="251" t="s">
        <v>81</v>
      </c>
      <c r="AV1567" s="14" t="s">
        <v>153</v>
      </c>
      <c r="AW1567" s="14" t="s">
        <v>35</v>
      </c>
      <c r="AX1567" s="14" t="s">
        <v>79</v>
      </c>
      <c r="AY1567" s="251" t="s">
        <v>146</v>
      </c>
    </row>
    <row r="1568" spans="2:65" s="1" customFormat="1" ht="22.5" customHeight="1">
      <c r="B1568" s="42"/>
      <c r="C1568" s="203" t="s">
        <v>2033</v>
      </c>
      <c r="D1568" s="203" t="s">
        <v>149</v>
      </c>
      <c r="E1568" s="204" t="s">
        <v>2034</v>
      </c>
      <c r="F1568" s="205" t="s">
        <v>2035</v>
      </c>
      <c r="G1568" s="206" t="s">
        <v>307</v>
      </c>
      <c r="H1568" s="207">
        <v>189.5</v>
      </c>
      <c r="I1568" s="208"/>
      <c r="J1568" s="209">
        <f>ROUND(I1568*H1568,2)</f>
        <v>0</v>
      </c>
      <c r="K1568" s="205" t="s">
        <v>21</v>
      </c>
      <c r="L1568" s="62"/>
      <c r="M1568" s="210" t="s">
        <v>21</v>
      </c>
      <c r="N1568" s="211" t="s">
        <v>43</v>
      </c>
      <c r="O1568" s="43"/>
      <c r="P1568" s="212">
        <f>O1568*H1568</f>
        <v>0</v>
      </c>
      <c r="Q1568" s="212">
        <v>0</v>
      </c>
      <c r="R1568" s="212">
        <f>Q1568*H1568</f>
        <v>0</v>
      </c>
      <c r="S1568" s="212">
        <v>0</v>
      </c>
      <c r="T1568" s="213">
        <f>S1568*H1568</f>
        <v>0</v>
      </c>
      <c r="AR1568" s="25" t="s">
        <v>226</v>
      </c>
      <c r="AT1568" s="25" t="s">
        <v>149</v>
      </c>
      <c r="AU1568" s="25" t="s">
        <v>81</v>
      </c>
      <c r="AY1568" s="25" t="s">
        <v>146</v>
      </c>
      <c r="BE1568" s="214">
        <f>IF(N1568="základní",J1568,0)</f>
        <v>0</v>
      </c>
      <c r="BF1568" s="214">
        <f>IF(N1568="snížená",J1568,0)</f>
        <v>0</v>
      </c>
      <c r="BG1568" s="214">
        <f>IF(N1568="zákl. přenesená",J1568,0)</f>
        <v>0</v>
      </c>
      <c r="BH1568" s="214">
        <f>IF(N1568="sníž. přenesená",J1568,0)</f>
        <v>0</v>
      </c>
      <c r="BI1568" s="214">
        <f>IF(N1568="nulová",J1568,0)</f>
        <v>0</v>
      </c>
      <c r="BJ1568" s="25" t="s">
        <v>79</v>
      </c>
      <c r="BK1568" s="214">
        <f>ROUND(I1568*H1568,2)</f>
        <v>0</v>
      </c>
      <c r="BL1568" s="25" t="s">
        <v>226</v>
      </c>
      <c r="BM1568" s="25" t="s">
        <v>2036</v>
      </c>
    </row>
    <row r="1569" spans="2:65" s="1" customFormat="1" ht="243">
      <c r="B1569" s="42"/>
      <c r="C1569" s="64"/>
      <c r="D1569" s="220" t="s">
        <v>155</v>
      </c>
      <c r="E1569" s="64"/>
      <c r="F1569" s="252" t="s">
        <v>2037</v>
      </c>
      <c r="G1569" s="64"/>
      <c r="H1569" s="64"/>
      <c r="I1569" s="173"/>
      <c r="J1569" s="64"/>
      <c r="K1569" s="64"/>
      <c r="L1569" s="62"/>
      <c r="M1569" s="217"/>
      <c r="N1569" s="43"/>
      <c r="O1569" s="43"/>
      <c r="P1569" s="43"/>
      <c r="Q1569" s="43"/>
      <c r="R1569" s="43"/>
      <c r="S1569" s="43"/>
      <c r="T1569" s="79"/>
      <c r="AT1569" s="25" t="s">
        <v>155</v>
      </c>
      <c r="AU1569" s="25" t="s">
        <v>81</v>
      </c>
    </row>
    <row r="1570" spans="2:65" s="12" customFormat="1" ht="13.5">
      <c r="B1570" s="218"/>
      <c r="C1570" s="219"/>
      <c r="D1570" s="220" t="s">
        <v>160</v>
      </c>
      <c r="E1570" s="221" t="s">
        <v>21</v>
      </c>
      <c r="F1570" s="222" t="s">
        <v>1328</v>
      </c>
      <c r="G1570" s="219"/>
      <c r="H1570" s="223" t="s">
        <v>21</v>
      </c>
      <c r="I1570" s="224"/>
      <c r="J1570" s="219"/>
      <c r="K1570" s="219"/>
      <c r="L1570" s="225"/>
      <c r="M1570" s="226"/>
      <c r="N1570" s="227"/>
      <c r="O1570" s="227"/>
      <c r="P1570" s="227"/>
      <c r="Q1570" s="227"/>
      <c r="R1570" s="227"/>
      <c r="S1570" s="227"/>
      <c r="T1570" s="228"/>
      <c r="AT1570" s="229" t="s">
        <v>160</v>
      </c>
      <c r="AU1570" s="229" t="s">
        <v>81</v>
      </c>
      <c r="AV1570" s="12" t="s">
        <v>79</v>
      </c>
      <c r="AW1570" s="12" t="s">
        <v>35</v>
      </c>
      <c r="AX1570" s="12" t="s">
        <v>72</v>
      </c>
      <c r="AY1570" s="229" t="s">
        <v>146</v>
      </c>
    </row>
    <row r="1571" spans="2:65" s="12" customFormat="1" ht="13.5">
      <c r="B1571" s="218"/>
      <c r="C1571" s="219"/>
      <c r="D1571" s="220" t="s">
        <v>160</v>
      </c>
      <c r="E1571" s="221" t="s">
        <v>21</v>
      </c>
      <c r="F1571" s="222" t="s">
        <v>335</v>
      </c>
      <c r="G1571" s="219"/>
      <c r="H1571" s="223" t="s">
        <v>21</v>
      </c>
      <c r="I1571" s="224"/>
      <c r="J1571" s="219"/>
      <c r="K1571" s="219"/>
      <c r="L1571" s="225"/>
      <c r="M1571" s="226"/>
      <c r="N1571" s="227"/>
      <c r="O1571" s="227"/>
      <c r="P1571" s="227"/>
      <c r="Q1571" s="227"/>
      <c r="R1571" s="227"/>
      <c r="S1571" s="227"/>
      <c r="T1571" s="228"/>
      <c r="AT1571" s="229" t="s">
        <v>160</v>
      </c>
      <c r="AU1571" s="229" t="s">
        <v>81</v>
      </c>
      <c r="AV1571" s="12" t="s">
        <v>79</v>
      </c>
      <c r="AW1571" s="12" t="s">
        <v>35</v>
      </c>
      <c r="AX1571" s="12" t="s">
        <v>72</v>
      </c>
      <c r="AY1571" s="229" t="s">
        <v>146</v>
      </c>
    </row>
    <row r="1572" spans="2:65" s="13" customFormat="1" ht="13.5">
      <c r="B1572" s="230"/>
      <c r="C1572" s="231"/>
      <c r="D1572" s="220" t="s">
        <v>160</v>
      </c>
      <c r="E1572" s="232" t="s">
        <v>21</v>
      </c>
      <c r="F1572" s="233" t="s">
        <v>2038</v>
      </c>
      <c r="G1572" s="231"/>
      <c r="H1572" s="234">
        <v>189.5</v>
      </c>
      <c r="I1572" s="235"/>
      <c r="J1572" s="231"/>
      <c r="K1572" s="231"/>
      <c r="L1572" s="236"/>
      <c r="M1572" s="237"/>
      <c r="N1572" s="238"/>
      <c r="O1572" s="238"/>
      <c r="P1572" s="238"/>
      <c r="Q1572" s="238"/>
      <c r="R1572" s="238"/>
      <c r="S1572" s="238"/>
      <c r="T1572" s="239"/>
      <c r="AT1572" s="240" t="s">
        <v>160</v>
      </c>
      <c r="AU1572" s="240" t="s">
        <v>81</v>
      </c>
      <c r="AV1572" s="13" t="s">
        <v>81</v>
      </c>
      <c r="AW1572" s="13" t="s">
        <v>35</v>
      </c>
      <c r="AX1572" s="13" t="s">
        <v>72</v>
      </c>
      <c r="AY1572" s="240" t="s">
        <v>146</v>
      </c>
    </row>
    <row r="1573" spans="2:65" s="14" customFormat="1" ht="13.5">
      <c r="B1573" s="241"/>
      <c r="C1573" s="242"/>
      <c r="D1573" s="215" t="s">
        <v>160</v>
      </c>
      <c r="E1573" s="243" t="s">
        <v>21</v>
      </c>
      <c r="F1573" s="244" t="s">
        <v>171</v>
      </c>
      <c r="G1573" s="242"/>
      <c r="H1573" s="245">
        <v>189.5</v>
      </c>
      <c r="I1573" s="246"/>
      <c r="J1573" s="242"/>
      <c r="K1573" s="242"/>
      <c r="L1573" s="247"/>
      <c r="M1573" s="248"/>
      <c r="N1573" s="249"/>
      <c r="O1573" s="249"/>
      <c r="P1573" s="249"/>
      <c r="Q1573" s="249"/>
      <c r="R1573" s="249"/>
      <c r="S1573" s="249"/>
      <c r="T1573" s="250"/>
      <c r="AT1573" s="251" t="s">
        <v>160</v>
      </c>
      <c r="AU1573" s="251" t="s">
        <v>81</v>
      </c>
      <c r="AV1573" s="14" t="s">
        <v>153</v>
      </c>
      <c r="AW1573" s="14" t="s">
        <v>35</v>
      </c>
      <c r="AX1573" s="14" t="s">
        <v>79</v>
      </c>
      <c r="AY1573" s="251" t="s">
        <v>146</v>
      </c>
    </row>
    <row r="1574" spans="2:65" s="1" customFormat="1" ht="22.5" customHeight="1">
      <c r="B1574" s="42"/>
      <c r="C1574" s="203" t="s">
        <v>2039</v>
      </c>
      <c r="D1574" s="203" t="s">
        <v>149</v>
      </c>
      <c r="E1574" s="204" t="s">
        <v>2040</v>
      </c>
      <c r="F1574" s="205" t="s">
        <v>2041</v>
      </c>
      <c r="G1574" s="206" t="s">
        <v>307</v>
      </c>
      <c r="H1574" s="207">
        <v>98.5</v>
      </c>
      <c r="I1574" s="208"/>
      <c r="J1574" s="209">
        <f>ROUND(I1574*H1574,2)</f>
        <v>0</v>
      </c>
      <c r="K1574" s="205" t="s">
        <v>21</v>
      </c>
      <c r="L1574" s="62"/>
      <c r="M1574" s="210" t="s">
        <v>21</v>
      </c>
      <c r="N1574" s="211" t="s">
        <v>43</v>
      </c>
      <c r="O1574" s="43"/>
      <c r="P1574" s="212">
        <f>O1574*H1574</f>
        <v>0</v>
      </c>
      <c r="Q1574" s="212">
        <v>0</v>
      </c>
      <c r="R1574" s="212">
        <f>Q1574*H1574</f>
        <v>0</v>
      </c>
      <c r="S1574" s="212">
        <v>0</v>
      </c>
      <c r="T1574" s="213">
        <f>S1574*H1574</f>
        <v>0</v>
      </c>
      <c r="AR1574" s="25" t="s">
        <v>226</v>
      </c>
      <c r="AT1574" s="25" t="s">
        <v>149</v>
      </c>
      <c r="AU1574" s="25" t="s">
        <v>81</v>
      </c>
      <c r="AY1574" s="25" t="s">
        <v>146</v>
      </c>
      <c r="BE1574" s="214">
        <f>IF(N1574="základní",J1574,0)</f>
        <v>0</v>
      </c>
      <c r="BF1574" s="214">
        <f>IF(N1574="snížená",J1574,0)</f>
        <v>0</v>
      </c>
      <c r="BG1574" s="214">
        <f>IF(N1574="zákl. přenesená",J1574,0)</f>
        <v>0</v>
      </c>
      <c r="BH1574" s="214">
        <f>IF(N1574="sníž. přenesená",J1574,0)</f>
        <v>0</v>
      </c>
      <c r="BI1574" s="214">
        <f>IF(N1574="nulová",J1574,0)</f>
        <v>0</v>
      </c>
      <c r="BJ1574" s="25" t="s">
        <v>79</v>
      </c>
      <c r="BK1574" s="214">
        <f>ROUND(I1574*H1574,2)</f>
        <v>0</v>
      </c>
      <c r="BL1574" s="25" t="s">
        <v>226</v>
      </c>
      <c r="BM1574" s="25" t="s">
        <v>2042</v>
      </c>
    </row>
    <row r="1575" spans="2:65" s="1" customFormat="1" ht="243">
      <c r="B1575" s="42"/>
      <c r="C1575" s="64"/>
      <c r="D1575" s="220" t="s">
        <v>155</v>
      </c>
      <c r="E1575" s="64"/>
      <c r="F1575" s="252" t="s">
        <v>2037</v>
      </c>
      <c r="G1575" s="64"/>
      <c r="H1575" s="64"/>
      <c r="I1575" s="173"/>
      <c r="J1575" s="64"/>
      <c r="K1575" s="64"/>
      <c r="L1575" s="62"/>
      <c r="M1575" s="217"/>
      <c r="N1575" s="43"/>
      <c r="O1575" s="43"/>
      <c r="P1575" s="43"/>
      <c r="Q1575" s="43"/>
      <c r="R1575" s="43"/>
      <c r="S1575" s="43"/>
      <c r="T1575" s="79"/>
      <c r="AT1575" s="25" t="s">
        <v>155</v>
      </c>
      <c r="AU1575" s="25" t="s">
        <v>81</v>
      </c>
    </row>
    <row r="1576" spans="2:65" s="12" customFormat="1" ht="13.5">
      <c r="B1576" s="218"/>
      <c r="C1576" s="219"/>
      <c r="D1576" s="220" t="s">
        <v>160</v>
      </c>
      <c r="E1576" s="221" t="s">
        <v>21</v>
      </c>
      <c r="F1576" s="222" t="s">
        <v>1328</v>
      </c>
      <c r="G1576" s="219"/>
      <c r="H1576" s="223" t="s">
        <v>21</v>
      </c>
      <c r="I1576" s="224"/>
      <c r="J1576" s="219"/>
      <c r="K1576" s="219"/>
      <c r="L1576" s="225"/>
      <c r="M1576" s="226"/>
      <c r="N1576" s="227"/>
      <c r="O1576" s="227"/>
      <c r="P1576" s="227"/>
      <c r="Q1576" s="227"/>
      <c r="R1576" s="227"/>
      <c r="S1576" s="227"/>
      <c r="T1576" s="228"/>
      <c r="AT1576" s="229" t="s">
        <v>160</v>
      </c>
      <c r="AU1576" s="229" t="s">
        <v>81</v>
      </c>
      <c r="AV1576" s="12" t="s">
        <v>79</v>
      </c>
      <c r="AW1576" s="12" t="s">
        <v>35</v>
      </c>
      <c r="AX1576" s="12" t="s">
        <v>72</v>
      </c>
      <c r="AY1576" s="229" t="s">
        <v>146</v>
      </c>
    </row>
    <row r="1577" spans="2:65" s="12" customFormat="1" ht="13.5">
      <c r="B1577" s="218"/>
      <c r="C1577" s="219"/>
      <c r="D1577" s="220" t="s">
        <v>160</v>
      </c>
      <c r="E1577" s="221" t="s">
        <v>21</v>
      </c>
      <c r="F1577" s="222" t="s">
        <v>335</v>
      </c>
      <c r="G1577" s="219"/>
      <c r="H1577" s="223" t="s">
        <v>21</v>
      </c>
      <c r="I1577" s="224"/>
      <c r="J1577" s="219"/>
      <c r="K1577" s="219"/>
      <c r="L1577" s="225"/>
      <c r="M1577" s="226"/>
      <c r="N1577" s="227"/>
      <c r="O1577" s="227"/>
      <c r="P1577" s="227"/>
      <c r="Q1577" s="227"/>
      <c r="R1577" s="227"/>
      <c r="S1577" s="227"/>
      <c r="T1577" s="228"/>
      <c r="AT1577" s="229" t="s">
        <v>160</v>
      </c>
      <c r="AU1577" s="229" t="s">
        <v>81</v>
      </c>
      <c r="AV1577" s="12" t="s">
        <v>79</v>
      </c>
      <c r="AW1577" s="12" t="s">
        <v>35</v>
      </c>
      <c r="AX1577" s="12" t="s">
        <v>72</v>
      </c>
      <c r="AY1577" s="229" t="s">
        <v>146</v>
      </c>
    </row>
    <row r="1578" spans="2:65" s="13" customFormat="1" ht="13.5">
      <c r="B1578" s="230"/>
      <c r="C1578" s="231"/>
      <c r="D1578" s="220" t="s">
        <v>160</v>
      </c>
      <c r="E1578" s="232" t="s">
        <v>21</v>
      </c>
      <c r="F1578" s="233" t="s">
        <v>2043</v>
      </c>
      <c r="G1578" s="231"/>
      <c r="H1578" s="234">
        <v>98.5</v>
      </c>
      <c r="I1578" s="235"/>
      <c r="J1578" s="231"/>
      <c r="K1578" s="231"/>
      <c r="L1578" s="236"/>
      <c r="M1578" s="237"/>
      <c r="N1578" s="238"/>
      <c r="O1578" s="238"/>
      <c r="P1578" s="238"/>
      <c r="Q1578" s="238"/>
      <c r="R1578" s="238"/>
      <c r="S1578" s="238"/>
      <c r="T1578" s="239"/>
      <c r="AT1578" s="240" t="s">
        <v>160</v>
      </c>
      <c r="AU1578" s="240" t="s">
        <v>81</v>
      </c>
      <c r="AV1578" s="13" t="s">
        <v>81</v>
      </c>
      <c r="AW1578" s="13" t="s">
        <v>35</v>
      </c>
      <c r="AX1578" s="13" t="s">
        <v>72</v>
      </c>
      <c r="AY1578" s="240" t="s">
        <v>146</v>
      </c>
    </row>
    <row r="1579" spans="2:65" s="14" customFormat="1" ht="13.5">
      <c r="B1579" s="241"/>
      <c r="C1579" s="242"/>
      <c r="D1579" s="215" t="s">
        <v>160</v>
      </c>
      <c r="E1579" s="243" t="s">
        <v>21</v>
      </c>
      <c r="F1579" s="244" t="s">
        <v>171</v>
      </c>
      <c r="G1579" s="242"/>
      <c r="H1579" s="245">
        <v>98.5</v>
      </c>
      <c r="I1579" s="246"/>
      <c r="J1579" s="242"/>
      <c r="K1579" s="242"/>
      <c r="L1579" s="247"/>
      <c r="M1579" s="248"/>
      <c r="N1579" s="249"/>
      <c r="O1579" s="249"/>
      <c r="P1579" s="249"/>
      <c r="Q1579" s="249"/>
      <c r="R1579" s="249"/>
      <c r="S1579" s="249"/>
      <c r="T1579" s="250"/>
      <c r="AT1579" s="251" t="s">
        <v>160</v>
      </c>
      <c r="AU1579" s="251" t="s">
        <v>81</v>
      </c>
      <c r="AV1579" s="14" t="s">
        <v>153</v>
      </c>
      <c r="AW1579" s="14" t="s">
        <v>35</v>
      </c>
      <c r="AX1579" s="14" t="s">
        <v>79</v>
      </c>
      <c r="AY1579" s="251" t="s">
        <v>146</v>
      </c>
    </row>
    <row r="1580" spans="2:65" s="1" customFormat="1" ht="22.5" customHeight="1">
      <c r="B1580" s="42"/>
      <c r="C1580" s="203" t="s">
        <v>2044</v>
      </c>
      <c r="D1580" s="203" t="s">
        <v>149</v>
      </c>
      <c r="E1580" s="204" t="s">
        <v>2045</v>
      </c>
      <c r="F1580" s="205" t="s">
        <v>2046</v>
      </c>
      <c r="G1580" s="206" t="s">
        <v>307</v>
      </c>
      <c r="H1580" s="207">
        <v>20</v>
      </c>
      <c r="I1580" s="208"/>
      <c r="J1580" s="209">
        <f>ROUND(I1580*H1580,2)</f>
        <v>0</v>
      </c>
      <c r="K1580" s="205" t="s">
        <v>21</v>
      </c>
      <c r="L1580" s="62"/>
      <c r="M1580" s="210" t="s">
        <v>21</v>
      </c>
      <c r="N1580" s="211" t="s">
        <v>43</v>
      </c>
      <c r="O1580" s="43"/>
      <c r="P1580" s="212">
        <f>O1580*H1580</f>
        <v>0</v>
      </c>
      <c r="Q1580" s="212">
        <v>0</v>
      </c>
      <c r="R1580" s="212">
        <f>Q1580*H1580</f>
        <v>0</v>
      </c>
      <c r="S1580" s="212">
        <v>0</v>
      </c>
      <c r="T1580" s="213">
        <f>S1580*H1580</f>
        <v>0</v>
      </c>
      <c r="AR1580" s="25" t="s">
        <v>226</v>
      </c>
      <c r="AT1580" s="25" t="s">
        <v>149</v>
      </c>
      <c r="AU1580" s="25" t="s">
        <v>81</v>
      </c>
      <c r="AY1580" s="25" t="s">
        <v>146</v>
      </c>
      <c r="BE1580" s="214">
        <f>IF(N1580="základní",J1580,0)</f>
        <v>0</v>
      </c>
      <c r="BF1580" s="214">
        <f>IF(N1580="snížená",J1580,0)</f>
        <v>0</v>
      </c>
      <c r="BG1580" s="214">
        <f>IF(N1580="zákl. přenesená",J1580,0)</f>
        <v>0</v>
      </c>
      <c r="BH1580" s="214">
        <f>IF(N1580="sníž. přenesená",J1580,0)</f>
        <v>0</v>
      </c>
      <c r="BI1580" s="214">
        <f>IF(N1580="nulová",J1580,0)</f>
        <v>0</v>
      </c>
      <c r="BJ1580" s="25" t="s">
        <v>79</v>
      </c>
      <c r="BK1580" s="214">
        <f>ROUND(I1580*H1580,2)</f>
        <v>0</v>
      </c>
      <c r="BL1580" s="25" t="s">
        <v>226</v>
      </c>
      <c r="BM1580" s="25" t="s">
        <v>2047</v>
      </c>
    </row>
    <row r="1581" spans="2:65" s="1" customFormat="1" ht="243">
      <c r="B1581" s="42"/>
      <c r="C1581" s="64"/>
      <c r="D1581" s="220" t="s">
        <v>155</v>
      </c>
      <c r="E1581" s="64"/>
      <c r="F1581" s="252" t="s">
        <v>2037</v>
      </c>
      <c r="G1581" s="64"/>
      <c r="H1581" s="64"/>
      <c r="I1581" s="173"/>
      <c r="J1581" s="64"/>
      <c r="K1581" s="64"/>
      <c r="L1581" s="62"/>
      <c r="M1581" s="217"/>
      <c r="N1581" s="43"/>
      <c r="O1581" s="43"/>
      <c r="P1581" s="43"/>
      <c r="Q1581" s="43"/>
      <c r="R1581" s="43"/>
      <c r="S1581" s="43"/>
      <c r="T1581" s="79"/>
      <c r="AT1581" s="25" t="s">
        <v>155</v>
      </c>
      <c r="AU1581" s="25" t="s">
        <v>81</v>
      </c>
    </row>
    <row r="1582" spans="2:65" s="12" customFormat="1" ht="13.5">
      <c r="B1582" s="218"/>
      <c r="C1582" s="219"/>
      <c r="D1582" s="220" t="s">
        <v>160</v>
      </c>
      <c r="E1582" s="221" t="s">
        <v>21</v>
      </c>
      <c r="F1582" s="222" t="s">
        <v>1328</v>
      </c>
      <c r="G1582" s="219"/>
      <c r="H1582" s="223" t="s">
        <v>21</v>
      </c>
      <c r="I1582" s="224"/>
      <c r="J1582" s="219"/>
      <c r="K1582" s="219"/>
      <c r="L1582" s="225"/>
      <c r="M1582" s="226"/>
      <c r="N1582" s="227"/>
      <c r="O1582" s="227"/>
      <c r="P1582" s="227"/>
      <c r="Q1582" s="227"/>
      <c r="R1582" s="227"/>
      <c r="S1582" s="227"/>
      <c r="T1582" s="228"/>
      <c r="AT1582" s="229" t="s">
        <v>160</v>
      </c>
      <c r="AU1582" s="229" t="s">
        <v>81</v>
      </c>
      <c r="AV1582" s="12" t="s">
        <v>79</v>
      </c>
      <c r="AW1582" s="12" t="s">
        <v>35</v>
      </c>
      <c r="AX1582" s="12" t="s">
        <v>72</v>
      </c>
      <c r="AY1582" s="229" t="s">
        <v>146</v>
      </c>
    </row>
    <row r="1583" spans="2:65" s="12" customFormat="1" ht="13.5">
      <c r="B1583" s="218"/>
      <c r="C1583" s="219"/>
      <c r="D1583" s="220" t="s">
        <v>160</v>
      </c>
      <c r="E1583" s="221" t="s">
        <v>21</v>
      </c>
      <c r="F1583" s="222" t="s">
        <v>335</v>
      </c>
      <c r="G1583" s="219"/>
      <c r="H1583" s="223" t="s">
        <v>21</v>
      </c>
      <c r="I1583" s="224"/>
      <c r="J1583" s="219"/>
      <c r="K1583" s="219"/>
      <c r="L1583" s="225"/>
      <c r="M1583" s="226"/>
      <c r="N1583" s="227"/>
      <c r="O1583" s="227"/>
      <c r="P1583" s="227"/>
      <c r="Q1583" s="227"/>
      <c r="R1583" s="227"/>
      <c r="S1583" s="227"/>
      <c r="T1583" s="228"/>
      <c r="AT1583" s="229" t="s">
        <v>160</v>
      </c>
      <c r="AU1583" s="229" t="s">
        <v>81</v>
      </c>
      <c r="AV1583" s="12" t="s">
        <v>79</v>
      </c>
      <c r="AW1583" s="12" t="s">
        <v>35</v>
      </c>
      <c r="AX1583" s="12" t="s">
        <v>72</v>
      </c>
      <c r="AY1583" s="229" t="s">
        <v>146</v>
      </c>
    </row>
    <row r="1584" spans="2:65" s="13" customFormat="1" ht="13.5">
      <c r="B1584" s="230"/>
      <c r="C1584" s="231"/>
      <c r="D1584" s="220" t="s">
        <v>160</v>
      </c>
      <c r="E1584" s="232" t="s">
        <v>21</v>
      </c>
      <c r="F1584" s="233" t="s">
        <v>2048</v>
      </c>
      <c r="G1584" s="231"/>
      <c r="H1584" s="234">
        <v>20</v>
      </c>
      <c r="I1584" s="235"/>
      <c r="J1584" s="231"/>
      <c r="K1584" s="231"/>
      <c r="L1584" s="236"/>
      <c r="M1584" s="237"/>
      <c r="N1584" s="238"/>
      <c r="O1584" s="238"/>
      <c r="P1584" s="238"/>
      <c r="Q1584" s="238"/>
      <c r="R1584" s="238"/>
      <c r="S1584" s="238"/>
      <c r="T1584" s="239"/>
      <c r="AT1584" s="240" t="s">
        <v>160</v>
      </c>
      <c r="AU1584" s="240" t="s">
        <v>81</v>
      </c>
      <c r="AV1584" s="13" t="s">
        <v>81</v>
      </c>
      <c r="AW1584" s="13" t="s">
        <v>35</v>
      </c>
      <c r="AX1584" s="13" t="s">
        <v>72</v>
      </c>
      <c r="AY1584" s="240" t="s">
        <v>146</v>
      </c>
    </row>
    <row r="1585" spans="2:65" s="14" customFormat="1" ht="13.5">
      <c r="B1585" s="241"/>
      <c r="C1585" s="242"/>
      <c r="D1585" s="215" t="s">
        <v>160</v>
      </c>
      <c r="E1585" s="243" t="s">
        <v>21</v>
      </c>
      <c r="F1585" s="244" t="s">
        <v>171</v>
      </c>
      <c r="G1585" s="242"/>
      <c r="H1585" s="245">
        <v>20</v>
      </c>
      <c r="I1585" s="246"/>
      <c r="J1585" s="242"/>
      <c r="K1585" s="242"/>
      <c r="L1585" s="247"/>
      <c r="M1585" s="248"/>
      <c r="N1585" s="249"/>
      <c r="O1585" s="249"/>
      <c r="P1585" s="249"/>
      <c r="Q1585" s="249"/>
      <c r="R1585" s="249"/>
      <c r="S1585" s="249"/>
      <c r="T1585" s="250"/>
      <c r="AT1585" s="251" t="s">
        <v>160</v>
      </c>
      <c r="AU1585" s="251" t="s">
        <v>81</v>
      </c>
      <c r="AV1585" s="14" t="s">
        <v>153</v>
      </c>
      <c r="AW1585" s="14" t="s">
        <v>35</v>
      </c>
      <c r="AX1585" s="14" t="s">
        <v>79</v>
      </c>
      <c r="AY1585" s="251" t="s">
        <v>146</v>
      </c>
    </row>
    <row r="1586" spans="2:65" s="1" customFormat="1" ht="22.5" customHeight="1">
      <c r="B1586" s="42"/>
      <c r="C1586" s="203" t="s">
        <v>2049</v>
      </c>
      <c r="D1586" s="203" t="s">
        <v>149</v>
      </c>
      <c r="E1586" s="204" t="s">
        <v>2050</v>
      </c>
      <c r="F1586" s="205" t="s">
        <v>2051</v>
      </c>
      <c r="G1586" s="206" t="s">
        <v>307</v>
      </c>
      <c r="H1586" s="207">
        <v>212.35</v>
      </c>
      <c r="I1586" s="208"/>
      <c r="J1586" s="209">
        <f>ROUND(I1586*H1586,2)</f>
        <v>0</v>
      </c>
      <c r="K1586" s="205" t="s">
        <v>21</v>
      </c>
      <c r="L1586" s="62"/>
      <c r="M1586" s="210" t="s">
        <v>21</v>
      </c>
      <c r="N1586" s="211" t="s">
        <v>43</v>
      </c>
      <c r="O1586" s="43"/>
      <c r="P1586" s="212">
        <f>O1586*H1586</f>
        <v>0</v>
      </c>
      <c r="Q1586" s="212">
        <v>0</v>
      </c>
      <c r="R1586" s="212">
        <f>Q1586*H1586</f>
        <v>0</v>
      </c>
      <c r="S1586" s="212">
        <v>0</v>
      </c>
      <c r="T1586" s="213">
        <f>S1586*H1586</f>
        <v>0</v>
      </c>
      <c r="AR1586" s="25" t="s">
        <v>226</v>
      </c>
      <c r="AT1586" s="25" t="s">
        <v>149</v>
      </c>
      <c r="AU1586" s="25" t="s">
        <v>81</v>
      </c>
      <c r="AY1586" s="25" t="s">
        <v>146</v>
      </c>
      <c r="BE1586" s="214">
        <f>IF(N1586="základní",J1586,0)</f>
        <v>0</v>
      </c>
      <c r="BF1586" s="214">
        <f>IF(N1586="snížená",J1586,0)</f>
        <v>0</v>
      </c>
      <c r="BG1586" s="214">
        <f>IF(N1586="zákl. přenesená",J1586,0)</f>
        <v>0</v>
      </c>
      <c r="BH1586" s="214">
        <f>IF(N1586="sníž. přenesená",J1586,0)</f>
        <v>0</v>
      </c>
      <c r="BI1586" s="214">
        <f>IF(N1586="nulová",J1586,0)</f>
        <v>0</v>
      </c>
      <c r="BJ1586" s="25" t="s">
        <v>79</v>
      </c>
      <c r="BK1586" s="214">
        <f>ROUND(I1586*H1586,2)</f>
        <v>0</v>
      </c>
      <c r="BL1586" s="25" t="s">
        <v>226</v>
      </c>
      <c r="BM1586" s="25" t="s">
        <v>2052</v>
      </c>
    </row>
    <row r="1587" spans="2:65" s="12" customFormat="1" ht="13.5">
      <c r="B1587" s="218"/>
      <c r="C1587" s="219"/>
      <c r="D1587" s="220" t="s">
        <v>160</v>
      </c>
      <c r="E1587" s="221" t="s">
        <v>21</v>
      </c>
      <c r="F1587" s="222" t="s">
        <v>1328</v>
      </c>
      <c r="G1587" s="219"/>
      <c r="H1587" s="223" t="s">
        <v>21</v>
      </c>
      <c r="I1587" s="224"/>
      <c r="J1587" s="219"/>
      <c r="K1587" s="219"/>
      <c r="L1587" s="225"/>
      <c r="M1587" s="226"/>
      <c r="N1587" s="227"/>
      <c r="O1587" s="227"/>
      <c r="P1587" s="227"/>
      <c r="Q1587" s="227"/>
      <c r="R1587" s="227"/>
      <c r="S1587" s="227"/>
      <c r="T1587" s="228"/>
      <c r="AT1587" s="229" t="s">
        <v>160</v>
      </c>
      <c r="AU1587" s="229" t="s">
        <v>81</v>
      </c>
      <c r="AV1587" s="12" t="s">
        <v>79</v>
      </c>
      <c r="AW1587" s="12" t="s">
        <v>35</v>
      </c>
      <c r="AX1587" s="12" t="s">
        <v>72</v>
      </c>
      <c r="AY1587" s="229" t="s">
        <v>146</v>
      </c>
    </row>
    <row r="1588" spans="2:65" s="12" customFormat="1" ht="13.5">
      <c r="B1588" s="218"/>
      <c r="C1588" s="219"/>
      <c r="D1588" s="220" t="s">
        <v>160</v>
      </c>
      <c r="E1588" s="221" t="s">
        <v>21</v>
      </c>
      <c r="F1588" s="222" t="s">
        <v>335</v>
      </c>
      <c r="G1588" s="219"/>
      <c r="H1588" s="223" t="s">
        <v>21</v>
      </c>
      <c r="I1588" s="224"/>
      <c r="J1588" s="219"/>
      <c r="K1588" s="219"/>
      <c r="L1588" s="225"/>
      <c r="M1588" s="226"/>
      <c r="N1588" s="227"/>
      <c r="O1588" s="227"/>
      <c r="P1588" s="227"/>
      <c r="Q1588" s="227"/>
      <c r="R1588" s="227"/>
      <c r="S1588" s="227"/>
      <c r="T1588" s="228"/>
      <c r="AT1588" s="229" t="s">
        <v>160</v>
      </c>
      <c r="AU1588" s="229" t="s">
        <v>81</v>
      </c>
      <c r="AV1588" s="12" t="s">
        <v>79</v>
      </c>
      <c r="AW1588" s="12" t="s">
        <v>35</v>
      </c>
      <c r="AX1588" s="12" t="s">
        <v>72</v>
      </c>
      <c r="AY1588" s="229" t="s">
        <v>146</v>
      </c>
    </row>
    <row r="1589" spans="2:65" s="13" customFormat="1" ht="13.5">
      <c r="B1589" s="230"/>
      <c r="C1589" s="231"/>
      <c r="D1589" s="220" t="s">
        <v>160</v>
      </c>
      <c r="E1589" s="232" t="s">
        <v>21</v>
      </c>
      <c r="F1589" s="233" t="s">
        <v>2053</v>
      </c>
      <c r="G1589" s="231"/>
      <c r="H1589" s="234">
        <v>212.35</v>
      </c>
      <c r="I1589" s="235"/>
      <c r="J1589" s="231"/>
      <c r="K1589" s="231"/>
      <c r="L1589" s="236"/>
      <c r="M1589" s="237"/>
      <c r="N1589" s="238"/>
      <c r="O1589" s="238"/>
      <c r="P1589" s="238"/>
      <c r="Q1589" s="238"/>
      <c r="R1589" s="238"/>
      <c r="S1589" s="238"/>
      <c r="T1589" s="239"/>
      <c r="AT1589" s="240" t="s">
        <v>160</v>
      </c>
      <c r="AU1589" s="240" t="s">
        <v>81</v>
      </c>
      <c r="AV1589" s="13" t="s">
        <v>81</v>
      </c>
      <c r="AW1589" s="13" t="s">
        <v>35</v>
      </c>
      <c r="AX1589" s="13" t="s">
        <v>72</v>
      </c>
      <c r="AY1589" s="240" t="s">
        <v>146</v>
      </c>
    </row>
    <row r="1590" spans="2:65" s="14" customFormat="1" ht="13.5">
      <c r="B1590" s="241"/>
      <c r="C1590" s="242"/>
      <c r="D1590" s="215" t="s">
        <v>160</v>
      </c>
      <c r="E1590" s="243" t="s">
        <v>21</v>
      </c>
      <c r="F1590" s="244" t="s">
        <v>171</v>
      </c>
      <c r="G1590" s="242"/>
      <c r="H1590" s="245">
        <v>212.35</v>
      </c>
      <c r="I1590" s="246"/>
      <c r="J1590" s="242"/>
      <c r="K1590" s="242"/>
      <c r="L1590" s="247"/>
      <c r="M1590" s="248"/>
      <c r="N1590" s="249"/>
      <c r="O1590" s="249"/>
      <c r="P1590" s="249"/>
      <c r="Q1590" s="249"/>
      <c r="R1590" s="249"/>
      <c r="S1590" s="249"/>
      <c r="T1590" s="250"/>
      <c r="AT1590" s="251" t="s">
        <v>160</v>
      </c>
      <c r="AU1590" s="251" t="s">
        <v>81</v>
      </c>
      <c r="AV1590" s="14" t="s">
        <v>153</v>
      </c>
      <c r="AW1590" s="14" t="s">
        <v>35</v>
      </c>
      <c r="AX1590" s="14" t="s">
        <v>79</v>
      </c>
      <c r="AY1590" s="251" t="s">
        <v>146</v>
      </c>
    </row>
    <row r="1591" spans="2:65" s="1" customFormat="1" ht="31.5" customHeight="1">
      <c r="B1591" s="42"/>
      <c r="C1591" s="203" t="s">
        <v>2054</v>
      </c>
      <c r="D1591" s="203" t="s">
        <v>149</v>
      </c>
      <c r="E1591" s="204" t="s">
        <v>2055</v>
      </c>
      <c r="F1591" s="205" t="s">
        <v>2056</v>
      </c>
      <c r="G1591" s="206" t="s">
        <v>375</v>
      </c>
      <c r="H1591" s="207">
        <v>2980</v>
      </c>
      <c r="I1591" s="208"/>
      <c r="J1591" s="209">
        <f>ROUND(I1591*H1591,2)</f>
        <v>0</v>
      </c>
      <c r="K1591" s="205" t="s">
        <v>308</v>
      </c>
      <c r="L1591" s="62"/>
      <c r="M1591" s="210" t="s">
        <v>21</v>
      </c>
      <c r="N1591" s="211" t="s">
        <v>43</v>
      </c>
      <c r="O1591" s="43"/>
      <c r="P1591" s="212">
        <f>O1591*H1591</f>
        <v>0</v>
      </c>
      <c r="Q1591" s="212">
        <v>0</v>
      </c>
      <c r="R1591" s="212">
        <f>Q1591*H1591</f>
        <v>0</v>
      </c>
      <c r="S1591" s="212">
        <v>1E-3</v>
      </c>
      <c r="T1591" s="213">
        <f>S1591*H1591</f>
        <v>2.98</v>
      </c>
      <c r="AR1591" s="25" t="s">
        <v>226</v>
      </c>
      <c r="AT1591" s="25" t="s">
        <v>149</v>
      </c>
      <c r="AU1591" s="25" t="s">
        <v>81</v>
      </c>
      <c r="AY1591" s="25" t="s">
        <v>146</v>
      </c>
      <c r="BE1591" s="214">
        <f>IF(N1591="základní",J1591,0)</f>
        <v>0</v>
      </c>
      <c r="BF1591" s="214">
        <f>IF(N1591="snížená",J1591,0)</f>
        <v>0</v>
      </c>
      <c r="BG1591" s="214">
        <f>IF(N1591="zákl. přenesená",J1591,0)</f>
        <v>0</v>
      </c>
      <c r="BH1591" s="214">
        <f>IF(N1591="sníž. přenesená",J1591,0)</f>
        <v>0</v>
      </c>
      <c r="BI1591" s="214">
        <f>IF(N1591="nulová",J1591,0)</f>
        <v>0</v>
      </c>
      <c r="BJ1591" s="25" t="s">
        <v>79</v>
      </c>
      <c r="BK1591" s="214">
        <f>ROUND(I1591*H1591,2)</f>
        <v>0</v>
      </c>
      <c r="BL1591" s="25" t="s">
        <v>226</v>
      </c>
      <c r="BM1591" s="25" t="s">
        <v>2057</v>
      </c>
    </row>
    <row r="1592" spans="2:65" s="12" customFormat="1" ht="13.5">
      <c r="B1592" s="218"/>
      <c r="C1592" s="219"/>
      <c r="D1592" s="220" t="s">
        <v>160</v>
      </c>
      <c r="E1592" s="221" t="s">
        <v>21</v>
      </c>
      <c r="F1592" s="222" t="s">
        <v>495</v>
      </c>
      <c r="G1592" s="219"/>
      <c r="H1592" s="223" t="s">
        <v>21</v>
      </c>
      <c r="I1592" s="224"/>
      <c r="J1592" s="219"/>
      <c r="K1592" s="219"/>
      <c r="L1592" s="225"/>
      <c r="M1592" s="226"/>
      <c r="N1592" s="227"/>
      <c r="O1592" s="227"/>
      <c r="P1592" s="227"/>
      <c r="Q1592" s="227"/>
      <c r="R1592" s="227"/>
      <c r="S1592" s="227"/>
      <c r="T1592" s="228"/>
      <c r="AT1592" s="229" t="s">
        <v>160</v>
      </c>
      <c r="AU1592" s="229" t="s">
        <v>81</v>
      </c>
      <c r="AV1592" s="12" t="s">
        <v>79</v>
      </c>
      <c r="AW1592" s="12" t="s">
        <v>35</v>
      </c>
      <c r="AX1592" s="12" t="s">
        <v>72</v>
      </c>
      <c r="AY1592" s="229" t="s">
        <v>146</v>
      </c>
    </row>
    <row r="1593" spans="2:65" s="13" customFormat="1" ht="13.5">
      <c r="B1593" s="230"/>
      <c r="C1593" s="231"/>
      <c r="D1593" s="220" t="s">
        <v>160</v>
      </c>
      <c r="E1593" s="232" t="s">
        <v>21</v>
      </c>
      <c r="F1593" s="233" t="s">
        <v>2058</v>
      </c>
      <c r="G1593" s="231"/>
      <c r="H1593" s="234">
        <v>2980</v>
      </c>
      <c r="I1593" s="235"/>
      <c r="J1593" s="231"/>
      <c r="K1593" s="231"/>
      <c r="L1593" s="236"/>
      <c r="M1593" s="237"/>
      <c r="N1593" s="238"/>
      <c r="O1593" s="238"/>
      <c r="P1593" s="238"/>
      <c r="Q1593" s="238"/>
      <c r="R1593" s="238"/>
      <c r="S1593" s="238"/>
      <c r="T1593" s="239"/>
      <c r="AT1593" s="240" t="s">
        <v>160</v>
      </c>
      <c r="AU1593" s="240" t="s">
        <v>81</v>
      </c>
      <c r="AV1593" s="13" t="s">
        <v>81</v>
      </c>
      <c r="AW1593" s="13" t="s">
        <v>35</v>
      </c>
      <c r="AX1593" s="13" t="s">
        <v>72</v>
      </c>
      <c r="AY1593" s="240" t="s">
        <v>146</v>
      </c>
    </row>
    <row r="1594" spans="2:65" s="14" customFormat="1" ht="13.5">
      <c r="B1594" s="241"/>
      <c r="C1594" s="242"/>
      <c r="D1594" s="215" t="s">
        <v>160</v>
      </c>
      <c r="E1594" s="243" t="s">
        <v>21</v>
      </c>
      <c r="F1594" s="244" t="s">
        <v>171</v>
      </c>
      <c r="G1594" s="242"/>
      <c r="H1594" s="245">
        <v>2980</v>
      </c>
      <c r="I1594" s="246"/>
      <c r="J1594" s="242"/>
      <c r="K1594" s="242"/>
      <c r="L1594" s="247"/>
      <c r="M1594" s="248"/>
      <c r="N1594" s="249"/>
      <c r="O1594" s="249"/>
      <c r="P1594" s="249"/>
      <c r="Q1594" s="249"/>
      <c r="R1594" s="249"/>
      <c r="S1594" s="249"/>
      <c r="T1594" s="250"/>
      <c r="AT1594" s="251" t="s">
        <v>160</v>
      </c>
      <c r="AU1594" s="251" t="s">
        <v>81</v>
      </c>
      <c r="AV1594" s="14" t="s">
        <v>153</v>
      </c>
      <c r="AW1594" s="14" t="s">
        <v>35</v>
      </c>
      <c r="AX1594" s="14" t="s">
        <v>79</v>
      </c>
      <c r="AY1594" s="251" t="s">
        <v>146</v>
      </c>
    </row>
    <row r="1595" spans="2:65" s="1" customFormat="1" ht="22.5" customHeight="1">
      <c r="B1595" s="42"/>
      <c r="C1595" s="203" t="s">
        <v>2059</v>
      </c>
      <c r="D1595" s="203" t="s">
        <v>149</v>
      </c>
      <c r="E1595" s="204" t="s">
        <v>2060</v>
      </c>
      <c r="F1595" s="205" t="s">
        <v>2061</v>
      </c>
      <c r="G1595" s="206" t="s">
        <v>1148</v>
      </c>
      <c r="H1595" s="283"/>
      <c r="I1595" s="208"/>
      <c r="J1595" s="209">
        <f>ROUND(I1595*H1595,2)</f>
        <v>0</v>
      </c>
      <c r="K1595" s="205" t="s">
        <v>308</v>
      </c>
      <c r="L1595" s="62"/>
      <c r="M1595" s="210" t="s">
        <v>21</v>
      </c>
      <c r="N1595" s="211" t="s">
        <v>43</v>
      </c>
      <c r="O1595" s="43"/>
      <c r="P1595" s="212">
        <f>O1595*H1595</f>
        <v>0</v>
      </c>
      <c r="Q1595" s="212">
        <v>0</v>
      </c>
      <c r="R1595" s="212">
        <f>Q1595*H1595</f>
        <v>0</v>
      </c>
      <c r="S1595" s="212">
        <v>0</v>
      </c>
      <c r="T1595" s="213">
        <f>S1595*H1595</f>
        <v>0</v>
      </c>
      <c r="AR1595" s="25" t="s">
        <v>226</v>
      </c>
      <c r="AT1595" s="25" t="s">
        <v>149</v>
      </c>
      <c r="AU1595" s="25" t="s">
        <v>81</v>
      </c>
      <c r="AY1595" s="25" t="s">
        <v>146</v>
      </c>
      <c r="BE1595" s="214">
        <f>IF(N1595="základní",J1595,0)</f>
        <v>0</v>
      </c>
      <c r="BF1595" s="214">
        <f>IF(N1595="snížená",J1595,0)</f>
        <v>0</v>
      </c>
      <c r="BG1595" s="214">
        <f>IF(N1595="zákl. přenesená",J1595,0)</f>
        <v>0</v>
      </c>
      <c r="BH1595" s="214">
        <f>IF(N1595="sníž. přenesená",J1595,0)</f>
        <v>0</v>
      </c>
      <c r="BI1595" s="214">
        <f>IF(N1595="nulová",J1595,0)</f>
        <v>0</v>
      </c>
      <c r="BJ1595" s="25" t="s">
        <v>79</v>
      </c>
      <c r="BK1595" s="214">
        <f>ROUND(I1595*H1595,2)</f>
        <v>0</v>
      </c>
      <c r="BL1595" s="25" t="s">
        <v>226</v>
      </c>
      <c r="BM1595" s="25" t="s">
        <v>2062</v>
      </c>
    </row>
    <row r="1596" spans="2:65" s="11" customFormat="1" ht="29.85" customHeight="1">
      <c r="B1596" s="186"/>
      <c r="C1596" s="187"/>
      <c r="D1596" s="200" t="s">
        <v>71</v>
      </c>
      <c r="E1596" s="201" t="s">
        <v>2063</v>
      </c>
      <c r="F1596" s="201" t="s">
        <v>2064</v>
      </c>
      <c r="G1596" s="187"/>
      <c r="H1596" s="187"/>
      <c r="I1596" s="190"/>
      <c r="J1596" s="202">
        <f>BK1596</f>
        <v>0</v>
      </c>
      <c r="K1596" s="187"/>
      <c r="L1596" s="192"/>
      <c r="M1596" s="193"/>
      <c r="N1596" s="194"/>
      <c r="O1596" s="194"/>
      <c r="P1596" s="195">
        <f>SUM(P1597:P1607)</f>
        <v>0</v>
      </c>
      <c r="Q1596" s="194"/>
      <c r="R1596" s="195">
        <f>SUM(R1597:R1607)</f>
        <v>1.3864320000000001</v>
      </c>
      <c r="S1596" s="194"/>
      <c r="T1596" s="196">
        <f>SUM(T1597:T1607)</f>
        <v>0</v>
      </c>
      <c r="AR1596" s="197" t="s">
        <v>81</v>
      </c>
      <c r="AT1596" s="198" t="s">
        <v>71</v>
      </c>
      <c r="AU1596" s="198" t="s">
        <v>79</v>
      </c>
      <c r="AY1596" s="197" t="s">
        <v>146</v>
      </c>
      <c r="BK1596" s="199">
        <f>SUM(BK1597:BK1607)</f>
        <v>0</v>
      </c>
    </row>
    <row r="1597" spans="2:65" s="1" customFormat="1" ht="22.5" customHeight="1">
      <c r="B1597" s="42"/>
      <c r="C1597" s="203" t="s">
        <v>2065</v>
      </c>
      <c r="D1597" s="203" t="s">
        <v>149</v>
      </c>
      <c r="E1597" s="204" t="s">
        <v>2066</v>
      </c>
      <c r="F1597" s="205" t="s">
        <v>2067</v>
      </c>
      <c r="G1597" s="206" t="s">
        <v>307</v>
      </c>
      <c r="H1597" s="207">
        <v>55.68</v>
      </c>
      <c r="I1597" s="208"/>
      <c r="J1597" s="209">
        <f>ROUND(I1597*H1597,2)</f>
        <v>0</v>
      </c>
      <c r="K1597" s="205" t="s">
        <v>21</v>
      </c>
      <c r="L1597" s="62"/>
      <c r="M1597" s="210" t="s">
        <v>21</v>
      </c>
      <c r="N1597" s="211" t="s">
        <v>43</v>
      </c>
      <c r="O1597" s="43"/>
      <c r="P1597" s="212">
        <f>O1597*H1597</f>
        <v>0</v>
      </c>
      <c r="Q1597" s="212">
        <v>3.9199999999999999E-3</v>
      </c>
      <c r="R1597" s="212">
        <f>Q1597*H1597</f>
        <v>0.2182656</v>
      </c>
      <c r="S1597" s="212">
        <v>0</v>
      </c>
      <c r="T1597" s="213">
        <f>S1597*H1597</f>
        <v>0</v>
      </c>
      <c r="AR1597" s="25" t="s">
        <v>226</v>
      </c>
      <c r="AT1597" s="25" t="s">
        <v>149</v>
      </c>
      <c r="AU1597" s="25" t="s">
        <v>81</v>
      </c>
      <c r="AY1597" s="25" t="s">
        <v>146</v>
      </c>
      <c r="BE1597" s="214">
        <f>IF(N1597="základní",J1597,0)</f>
        <v>0</v>
      </c>
      <c r="BF1597" s="214">
        <f>IF(N1597="snížená",J1597,0)</f>
        <v>0</v>
      </c>
      <c r="BG1597" s="214">
        <f>IF(N1597="zákl. přenesená",J1597,0)</f>
        <v>0</v>
      </c>
      <c r="BH1597" s="214">
        <f>IF(N1597="sníž. přenesená",J1597,0)</f>
        <v>0</v>
      </c>
      <c r="BI1597" s="214">
        <f>IF(N1597="nulová",J1597,0)</f>
        <v>0</v>
      </c>
      <c r="BJ1597" s="25" t="s">
        <v>79</v>
      </c>
      <c r="BK1597" s="214">
        <f>ROUND(I1597*H1597,2)</f>
        <v>0</v>
      </c>
      <c r="BL1597" s="25" t="s">
        <v>226</v>
      </c>
      <c r="BM1597" s="25" t="s">
        <v>2068</v>
      </c>
    </row>
    <row r="1598" spans="2:65" s="12" customFormat="1" ht="13.5">
      <c r="B1598" s="218"/>
      <c r="C1598" s="219"/>
      <c r="D1598" s="220" t="s">
        <v>160</v>
      </c>
      <c r="E1598" s="221" t="s">
        <v>21</v>
      </c>
      <c r="F1598" s="222" t="s">
        <v>302</v>
      </c>
      <c r="G1598" s="219"/>
      <c r="H1598" s="223" t="s">
        <v>21</v>
      </c>
      <c r="I1598" s="224"/>
      <c r="J1598" s="219"/>
      <c r="K1598" s="219"/>
      <c r="L1598" s="225"/>
      <c r="M1598" s="226"/>
      <c r="N1598" s="227"/>
      <c r="O1598" s="227"/>
      <c r="P1598" s="227"/>
      <c r="Q1598" s="227"/>
      <c r="R1598" s="227"/>
      <c r="S1598" s="227"/>
      <c r="T1598" s="228"/>
      <c r="AT1598" s="229" t="s">
        <v>160</v>
      </c>
      <c r="AU1598" s="229" t="s">
        <v>81</v>
      </c>
      <c r="AV1598" s="12" t="s">
        <v>79</v>
      </c>
      <c r="AW1598" s="12" t="s">
        <v>35</v>
      </c>
      <c r="AX1598" s="12" t="s">
        <v>72</v>
      </c>
      <c r="AY1598" s="229" t="s">
        <v>146</v>
      </c>
    </row>
    <row r="1599" spans="2:65" s="12" customFormat="1" ht="13.5">
      <c r="B1599" s="218"/>
      <c r="C1599" s="219"/>
      <c r="D1599" s="220" t="s">
        <v>160</v>
      </c>
      <c r="E1599" s="221" t="s">
        <v>21</v>
      </c>
      <c r="F1599" s="222" t="s">
        <v>2069</v>
      </c>
      <c r="G1599" s="219"/>
      <c r="H1599" s="223" t="s">
        <v>21</v>
      </c>
      <c r="I1599" s="224"/>
      <c r="J1599" s="219"/>
      <c r="K1599" s="219"/>
      <c r="L1599" s="225"/>
      <c r="M1599" s="226"/>
      <c r="N1599" s="227"/>
      <c r="O1599" s="227"/>
      <c r="P1599" s="227"/>
      <c r="Q1599" s="227"/>
      <c r="R1599" s="227"/>
      <c r="S1599" s="227"/>
      <c r="T1599" s="228"/>
      <c r="AT1599" s="229" t="s">
        <v>160</v>
      </c>
      <c r="AU1599" s="229" t="s">
        <v>81</v>
      </c>
      <c r="AV1599" s="12" t="s">
        <v>79</v>
      </c>
      <c r="AW1599" s="12" t="s">
        <v>35</v>
      </c>
      <c r="AX1599" s="12" t="s">
        <v>72</v>
      </c>
      <c r="AY1599" s="229" t="s">
        <v>146</v>
      </c>
    </row>
    <row r="1600" spans="2:65" s="12" customFormat="1" ht="27">
      <c r="B1600" s="218"/>
      <c r="C1600" s="219"/>
      <c r="D1600" s="220" t="s">
        <v>160</v>
      </c>
      <c r="E1600" s="221" t="s">
        <v>21</v>
      </c>
      <c r="F1600" s="222" t="s">
        <v>2070</v>
      </c>
      <c r="G1600" s="219"/>
      <c r="H1600" s="223" t="s">
        <v>21</v>
      </c>
      <c r="I1600" s="224"/>
      <c r="J1600" s="219"/>
      <c r="K1600" s="219"/>
      <c r="L1600" s="225"/>
      <c r="M1600" s="226"/>
      <c r="N1600" s="227"/>
      <c r="O1600" s="227"/>
      <c r="P1600" s="227"/>
      <c r="Q1600" s="227"/>
      <c r="R1600" s="227"/>
      <c r="S1600" s="227"/>
      <c r="T1600" s="228"/>
      <c r="AT1600" s="229" t="s">
        <v>160</v>
      </c>
      <c r="AU1600" s="229" t="s">
        <v>81</v>
      </c>
      <c r="AV1600" s="12" t="s">
        <v>79</v>
      </c>
      <c r="AW1600" s="12" t="s">
        <v>35</v>
      </c>
      <c r="AX1600" s="12" t="s">
        <v>72</v>
      </c>
      <c r="AY1600" s="229" t="s">
        <v>146</v>
      </c>
    </row>
    <row r="1601" spans="2:65" s="13" customFormat="1" ht="13.5">
      <c r="B1601" s="230"/>
      <c r="C1601" s="231"/>
      <c r="D1601" s="220" t="s">
        <v>160</v>
      </c>
      <c r="E1601" s="232" t="s">
        <v>21</v>
      </c>
      <c r="F1601" s="233" t="s">
        <v>1138</v>
      </c>
      <c r="G1601" s="231"/>
      <c r="H1601" s="234">
        <v>55.68</v>
      </c>
      <c r="I1601" s="235"/>
      <c r="J1601" s="231"/>
      <c r="K1601" s="231"/>
      <c r="L1601" s="236"/>
      <c r="M1601" s="237"/>
      <c r="N1601" s="238"/>
      <c r="O1601" s="238"/>
      <c r="P1601" s="238"/>
      <c r="Q1601" s="238"/>
      <c r="R1601" s="238"/>
      <c r="S1601" s="238"/>
      <c r="T1601" s="239"/>
      <c r="AT1601" s="240" t="s">
        <v>160</v>
      </c>
      <c r="AU1601" s="240" t="s">
        <v>81</v>
      </c>
      <c r="AV1601" s="13" t="s">
        <v>81</v>
      </c>
      <c r="AW1601" s="13" t="s">
        <v>35</v>
      </c>
      <c r="AX1601" s="13" t="s">
        <v>72</v>
      </c>
      <c r="AY1601" s="240" t="s">
        <v>146</v>
      </c>
    </row>
    <row r="1602" spans="2:65" s="14" customFormat="1" ht="13.5">
      <c r="B1602" s="241"/>
      <c r="C1602" s="242"/>
      <c r="D1602" s="215" t="s">
        <v>160</v>
      </c>
      <c r="E1602" s="243" t="s">
        <v>21</v>
      </c>
      <c r="F1602" s="244" t="s">
        <v>171</v>
      </c>
      <c r="G1602" s="242"/>
      <c r="H1602" s="245">
        <v>55.68</v>
      </c>
      <c r="I1602" s="246"/>
      <c r="J1602" s="242"/>
      <c r="K1602" s="242"/>
      <c r="L1602" s="247"/>
      <c r="M1602" s="248"/>
      <c r="N1602" s="249"/>
      <c r="O1602" s="249"/>
      <c r="P1602" s="249"/>
      <c r="Q1602" s="249"/>
      <c r="R1602" s="249"/>
      <c r="S1602" s="249"/>
      <c r="T1602" s="250"/>
      <c r="AT1602" s="251" t="s">
        <v>160</v>
      </c>
      <c r="AU1602" s="251" t="s">
        <v>81</v>
      </c>
      <c r="AV1602" s="14" t="s">
        <v>153</v>
      </c>
      <c r="AW1602" s="14" t="s">
        <v>35</v>
      </c>
      <c r="AX1602" s="14" t="s">
        <v>79</v>
      </c>
      <c r="AY1602" s="251" t="s">
        <v>146</v>
      </c>
    </row>
    <row r="1603" spans="2:65" s="1" customFormat="1" ht="31.5" customHeight="1">
      <c r="B1603" s="42"/>
      <c r="C1603" s="259" t="s">
        <v>2071</v>
      </c>
      <c r="D1603" s="259" t="s">
        <v>365</v>
      </c>
      <c r="E1603" s="260" t="s">
        <v>2072</v>
      </c>
      <c r="F1603" s="261" t="s">
        <v>2073</v>
      </c>
      <c r="G1603" s="262" t="s">
        <v>307</v>
      </c>
      <c r="H1603" s="263">
        <v>61.247999999999998</v>
      </c>
      <c r="I1603" s="264"/>
      <c r="J1603" s="265">
        <f>ROUND(I1603*H1603,2)</f>
        <v>0</v>
      </c>
      <c r="K1603" s="261" t="s">
        <v>21</v>
      </c>
      <c r="L1603" s="266"/>
      <c r="M1603" s="267" t="s">
        <v>21</v>
      </c>
      <c r="N1603" s="268" t="s">
        <v>43</v>
      </c>
      <c r="O1603" s="43"/>
      <c r="P1603" s="212">
        <f>O1603*H1603</f>
        <v>0</v>
      </c>
      <c r="Q1603" s="212">
        <v>1.18E-2</v>
      </c>
      <c r="R1603" s="212">
        <f>Q1603*H1603</f>
        <v>0.72272639999999999</v>
      </c>
      <c r="S1603" s="212">
        <v>0</v>
      </c>
      <c r="T1603" s="213">
        <f>S1603*H1603</f>
        <v>0</v>
      </c>
      <c r="AR1603" s="25" t="s">
        <v>438</v>
      </c>
      <c r="AT1603" s="25" t="s">
        <v>365</v>
      </c>
      <c r="AU1603" s="25" t="s">
        <v>81</v>
      </c>
      <c r="AY1603" s="25" t="s">
        <v>146</v>
      </c>
      <c r="BE1603" s="214">
        <f>IF(N1603="základní",J1603,0)</f>
        <v>0</v>
      </c>
      <c r="BF1603" s="214">
        <f>IF(N1603="snížená",J1603,0)</f>
        <v>0</v>
      </c>
      <c r="BG1603" s="214">
        <f>IF(N1603="zákl. přenesená",J1603,0)</f>
        <v>0</v>
      </c>
      <c r="BH1603" s="214">
        <f>IF(N1603="sníž. přenesená",J1603,0)</f>
        <v>0</v>
      </c>
      <c r="BI1603" s="214">
        <f>IF(N1603="nulová",J1603,0)</f>
        <v>0</v>
      </c>
      <c r="BJ1603" s="25" t="s">
        <v>79</v>
      </c>
      <c r="BK1603" s="214">
        <f>ROUND(I1603*H1603,2)</f>
        <v>0</v>
      </c>
      <c r="BL1603" s="25" t="s">
        <v>226</v>
      </c>
      <c r="BM1603" s="25" t="s">
        <v>2074</v>
      </c>
    </row>
    <row r="1604" spans="2:65" s="1" customFormat="1" ht="22.5" customHeight="1">
      <c r="B1604" s="42"/>
      <c r="C1604" s="203" t="s">
        <v>2075</v>
      </c>
      <c r="D1604" s="203" t="s">
        <v>149</v>
      </c>
      <c r="E1604" s="204" t="s">
        <v>2076</v>
      </c>
      <c r="F1604" s="205" t="s">
        <v>2077</v>
      </c>
      <c r="G1604" s="206" t="s">
        <v>307</v>
      </c>
      <c r="H1604" s="207">
        <v>55.68</v>
      </c>
      <c r="I1604" s="208"/>
      <c r="J1604" s="209">
        <f>ROUND(I1604*H1604,2)</f>
        <v>0</v>
      </c>
      <c r="K1604" s="205" t="s">
        <v>308</v>
      </c>
      <c r="L1604" s="62"/>
      <c r="M1604" s="210" t="s">
        <v>21</v>
      </c>
      <c r="N1604" s="211" t="s">
        <v>43</v>
      </c>
      <c r="O1604" s="43"/>
      <c r="P1604" s="212">
        <f>O1604*H1604</f>
        <v>0</v>
      </c>
      <c r="Q1604" s="212">
        <v>0</v>
      </c>
      <c r="R1604" s="212">
        <f>Q1604*H1604</f>
        <v>0</v>
      </c>
      <c r="S1604" s="212">
        <v>0</v>
      </c>
      <c r="T1604" s="213">
        <f>S1604*H1604</f>
        <v>0</v>
      </c>
      <c r="AR1604" s="25" t="s">
        <v>226</v>
      </c>
      <c r="AT1604" s="25" t="s">
        <v>149</v>
      </c>
      <c r="AU1604" s="25" t="s">
        <v>81</v>
      </c>
      <c r="AY1604" s="25" t="s">
        <v>146</v>
      </c>
      <c r="BE1604" s="214">
        <f>IF(N1604="základní",J1604,0)</f>
        <v>0</v>
      </c>
      <c r="BF1604" s="214">
        <f>IF(N1604="snížená",J1604,0)</f>
        <v>0</v>
      </c>
      <c r="BG1604" s="214">
        <f>IF(N1604="zákl. přenesená",J1604,0)</f>
        <v>0</v>
      </c>
      <c r="BH1604" s="214">
        <f>IF(N1604="sníž. přenesená",J1604,0)</f>
        <v>0</v>
      </c>
      <c r="BI1604" s="214">
        <f>IF(N1604="nulová",J1604,0)</f>
        <v>0</v>
      </c>
      <c r="BJ1604" s="25" t="s">
        <v>79</v>
      </c>
      <c r="BK1604" s="214">
        <f>ROUND(I1604*H1604,2)</f>
        <v>0</v>
      </c>
      <c r="BL1604" s="25" t="s">
        <v>226</v>
      </c>
      <c r="BM1604" s="25" t="s">
        <v>2078</v>
      </c>
    </row>
    <row r="1605" spans="2:65" s="1" customFormat="1" ht="22.5" customHeight="1">
      <c r="B1605" s="42"/>
      <c r="C1605" s="203" t="s">
        <v>2079</v>
      </c>
      <c r="D1605" s="203" t="s">
        <v>149</v>
      </c>
      <c r="E1605" s="204" t="s">
        <v>2080</v>
      </c>
      <c r="F1605" s="205" t="s">
        <v>2081</v>
      </c>
      <c r="G1605" s="206" t="s">
        <v>307</v>
      </c>
      <c r="H1605" s="207">
        <v>55.68</v>
      </c>
      <c r="I1605" s="208"/>
      <c r="J1605" s="209">
        <f>ROUND(I1605*H1605,2)</f>
        <v>0</v>
      </c>
      <c r="K1605" s="205" t="s">
        <v>308</v>
      </c>
      <c r="L1605" s="62"/>
      <c r="M1605" s="210" t="s">
        <v>21</v>
      </c>
      <c r="N1605" s="211" t="s">
        <v>43</v>
      </c>
      <c r="O1605" s="43"/>
      <c r="P1605" s="212">
        <f>O1605*H1605</f>
        <v>0</v>
      </c>
      <c r="Q1605" s="212">
        <v>2.9999999999999997E-4</v>
      </c>
      <c r="R1605" s="212">
        <f>Q1605*H1605</f>
        <v>1.6704E-2</v>
      </c>
      <c r="S1605" s="212">
        <v>0</v>
      </c>
      <c r="T1605" s="213">
        <f>S1605*H1605</f>
        <v>0</v>
      </c>
      <c r="AR1605" s="25" t="s">
        <v>226</v>
      </c>
      <c r="AT1605" s="25" t="s">
        <v>149</v>
      </c>
      <c r="AU1605" s="25" t="s">
        <v>81</v>
      </c>
      <c r="AY1605" s="25" t="s">
        <v>146</v>
      </c>
      <c r="BE1605" s="214">
        <f>IF(N1605="základní",J1605,0)</f>
        <v>0</v>
      </c>
      <c r="BF1605" s="214">
        <f>IF(N1605="snížená",J1605,0)</f>
        <v>0</v>
      </c>
      <c r="BG1605" s="214">
        <f>IF(N1605="zákl. přenesená",J1605,0)</f>
        <v>0</v>
      </c>
      <c r="BH1605" s="214">
        <f>IF(N1605="sníž. přenesená",J1605,0)</f>
        <v>0</v>
      </c>
      <c r="BI1605" s="214">
        <f>IF(N1605="nulová",J1605,0)</f>
        <v>0</v>
      </c>
      <c r="BJ1605" s="25" t="s">
        <v>79</v>
      </c>
      <c r="BK1605" s="214">
        <f>ROUND(I1605*H1605,2)</f>
        <v>0</v>
      </c>
      <c r="BL1605" s="25" t="s">
        <v>226</v>
      </c>
      <c r="BM1605" s="25" t="s">
        <v>2082</v>
      </c>
    </row>
    <row r="1606" spans="2:65" s="1" customFormat="1" ht="22.5" customHeight="1">
      <c r="B1606" s="42"/>
      <c r="C1606" s="203" t="s">
        <v>2083</v>
      </c>
      <c r="D1606" s="203" t="s">
        <v>149</v>
      </c>
      <c r="E1606" s="204" t="s">
        <v>2084</v>
      </c>
      <c r="F1606" s="205" t="s">
        <v>2085</v>
      </c>
      <c r="G1606" s="206" t="s">
        <v>307</v>
      </c>
      <c r="H1606" s="207">
        <v>55.68</v>
      </c>
      <c r="I1606" s="208"/>
      <c r="J1606" s="209">
        <f>ROUND(I1606*H1606,2)</f>
        <v>0</v>
      </c>
      <c r="K1606" s="205" t="s">
        <v>308</v>
      </c>
      <c r="L1606" s="62"/>
      <c r="M1606" s="210" t="s">
        <v>21</v>
      </c>
      <c r="N1606" s="211" t="s">
        <v>43</v>
      </c>
      <c r="O1606" s="43"/>
      <c r="P1606" s="212">
        <f>O1606*H1606</f>
        <v>0</v>
      </c>
      <c r="Q1606" s="212">
        <v>7.7000000000000002E-3</v>
      </c>
      <c r="R1606" s="212">
        <f>Q1606*H1606</f>
        <v>0.42873600000000001</v>
      </c>
      <c r="S1606" s="212">
        <v>0</v>
      </c>
      <c r="T1606" s="213">
        <f>S1606*H1606</f>
        <v>0</v>
      </c>
      <c r="AR1606" s="25" t="s">
        <v>226</v>
      </c>
      <c r="AT1606" s="25" t="s">
        <v>149</v>
      </c>
      <c r="AU1606" s="25" t="s">
        <v>81</v>
      </c>
      <c r="AY1606" s="25" t="s">
        <v>146</v>
      </c>
      <c r="BE1606" s="214">
        <f>IF(N1606="základní",J1606,0)</f>
        <v>0</v>
      </c>
      <c r="BF1606" s="214">
        <f>IF(N1606="snížená",J1606,0)</f>
        <v>0</v>
      </c>
      <c r="BG1606" s="214">
        <f>IF(N1606="zákl. přenesená",J1606,0)</f>
        <v>0</v>
      </c>
      <c r="BH1606" s="214">
        <f>IF(N1606="sníž. přenesená",J1606,0)</f>
        <v>0</v>
      </c>
      <c r="BI1606" s="214">
        <f>IF(N1606="nulová",J1606,0)</f>
        <v>0</v>
      </c>
      <c r="BJ1606" s="25" t="s">
        <v>79</v>
      </c>
      <c r="BK1606" s="214">
        <f>ROUND(I1606*H1606,2)</f>
        <v>0</v>
      </c>
      <c r="BL1606" s="25" t="s">
        <v>226</v>
      </c>
      <c r="BM1606" s="25" t="s">
        <v>2086</v>
      </c>
    </row>
    <row r="1607" spans="2:65" s="1" customFormat="1" ht="22.5" customHeight="1">
      <c r="B1607" s="42"/>
      <c r="C1607" s="203" t="s">
        <v>2087</v>
      </c>
      <c r="D1607" s="203" t="s">
        <v>149</v>
      </c>
      <c r="E1607" s="204" t="s">
        <v>2088</v>
      </c>
      <c r="F1607" s="205" t="s">
        <v>2089</v>
      </c>
      <c r="G1607" s="206" t="s">
        <v>1148</v>
      </c>
      <c r="H1607" s="283"/>
      <c r="I1607" s="208"/>
      <c r="J1607" s="209">
        <f>ROUND(I1607*H1607,2)</f>
        <v>0</v>
      </c>
      <c r="K1607" s="205" t="s">
        <v>308</v>
      </c>
      <c r="L1607" s="62"/>
      <c r="M1607" s="210" t="s">
        <v>21</v>
      </c>
      <c r="N1607" s="211" t="s">
        <v>43</v>
      </c>
      <c r="O1607" s="43"/>
      <c r="P1607" s="212">
        <f>O1607*H1607</f>
        <v>0</v>
      </c>
      <c r="Q1607" s="212">
        <v>0</v>
      </c>
      <c r="R1607" s="212">
        <f>Q1607*H1607</f>
        <v>0</v>
      </c>
      <c r="S1607" s="212">
        <v>0</v>
      </c>
      <c r="T1607" s="213">
        <f>S1607*H1607</f>
        <v>0</v>
      </c>
      <c r="AR1607" s="25" t="s">
        <v>226</v>
      </c>
      <c r="AT1607" s="25" t="s">
        <v>149</v>
      </c>
      <c r="AU1607" s="25" t="s">
        <v>81</v>
      </c>
      <c r="AY1607" s="25" t="s">
        <v>146</v>
      </c>
      <c r="BE1607" s="214">
        <f>IF(N1607="základní",J1607,0)</f>
        <v>0</v>
      </c>
      <c r="BF1607" s="214">
        <f>IF(N1607="snížená",J1607,0)</f>
        <v>0</v>
      </c>
      <c r="BG1607" s="214">
        <f>IF(N1607="zákl. přenesená",J1607,0)</f>
        <v>0</v>
      </c>
      <c r="BH1607" s="214">
        <f>IF(N1607="sníž. přenesená",J1607,0)</f>
        <v>0</v>
      </c>
      <c r="BI1607" s="214">
        <f>IF(N1607="nulová",J1607,0)</f>
        <v>0</v>
      </c>
      <c r="BJ1607" s="25" t="s">
        <v>79</v>
      </c>
      <c r="BK1607" s="214">
        <f>ROUND(I1607*H1607,2)</f>
        <v>0</v>
      </c>
      <c r="BL1607" s="25" t="s">
        <v>226</v>
      </c>
      <c r="BM1607" s="25" t="s">
        <v>2090</v>
      </c>
    </row>
    <row r="1608" spans="2:65" s="11" customFormat="1" ht="29.85" customHeight="1">
      <c r="B1608" s="186"/>
      <c r="C1608" s="187"/>
      <c r="D1608" s="200" t="s">
        <v>71</v>
      </c>
      <c r="E1608" s="201" t="s">
        <v>2091</v>
      </c>
      <c r="F1608" s="201" t="s">
        <v>2092</v>
      </c>
      <c r="G1608" s="187"/>
      <c r="H1608" s="187"/>
      <c r="I1608" s="190"/>
      <c r="J1608" s="202">
        <f>BK1608</f>
        <v>0</v>
      </c>
      <c r="K1608" s="187"/>
      <c r="L1608" s="192"/>
      <c r="M1608" s="193"/>
      <c r="N1608" s="194"/>
      <c r="O1608" s="194"/>
      <c r="P1608" s="195">
        <f>SUM(P1609:P1641)</f>
        <v>0</v>
      </c>
      <c r="Q1608" s="194"/>
      <c r="R1608" s="195">
        <f>SUM(R1609:R1641)</f>
        <v>12.1986597</v>
      </c>
      <c r="S1608" s="194"/>
      <c r="T1608" s="196">
        <f>SUM(T1609:T1641)</f>
        <v>0</v>
      </c>
      <c r="AR1608" s="197" t="s">
        <v>81</v>
      </c>
      <c r="AT1608" s="198" t="s">
        <v>71</v>
      </c>
      <c r="AU1608" s="198" t="s">
        <v>79</v>
      </c>
      <c r="AY1608" s="197" t="s">
        <v>146</v>
      </c>
      <c r="BK1608" s="199">
        <f>SUM(BK1609:BK1641)</f>
        <v>0</v>
      </c>
    </row>
    <row r="1609" spans="2:65" s="1" customFormat="1" ht="22.5" customHeight="1">
      <c r="B1609" s="42"/>
      <c r="C1609" s="203" t="s">
        <v>2093</v>
      </c>
      <c r="D1609" s="203" t="s">
        <v>149</v>
      </c>
      <c r="E1609" s="204" t="s">
        <v>2094</v>
      </c>
      <c r="F1609" s="205" t="s">
        <v>2095</v>
      </c>
      <c r="G1609" s="206" t="s">
        <v>307</v>
      </c>
      <c r="H1609" s="207">
        <v>108.57599999999999</v>
      </c>
      <c r="I1609" s="208"/>
      <c r="J1609" s="209">
        <f>ROUND(I1609*H1609,2)</f>
        <v>0</v>
      </c>
      <c r="K1609" s="205" t="s">
        <v>308</v>
      </c>
      <c r="L1609" s="62"/>
      <c r="M1609" s="210" t="s">
        <v>21</v>
      </c>
      <c r="N1609" s="211" t="s">
        <v>43</v>
      </c>
      <c r="O1609" s="43"/>
      <c r="P1609" s="212">
        <f>O1609*H1609</f>
        <v>0</v>
      </c>
      <c r="Q1609" s="212">
        <v>6.6500000000000004E-2</v>
      </c>
      <c r="R1609" s="212">
        <f>Q1609*H1609</f>
        <v>7.2203039999999996</v>
      </c>
      <c r="S1609" s="212">
        <v>0</v>
      </c>
      <c r="T1609" s="213">
        <f>S1609*H1609</f>
        <v>0</v>
      </c>
      <c r="AR1609" s="25" t="s">
        <v>226</v>
      </c>
      <c r="AT1609" s="25" t="s">
        <v>149</v>
      </c>
      <c r="AU1609" s="25" t="s">
        <v>81</v>
      </c>
      <c r="AY1609" s="25" t="s">
        <v>146</v>
      </c>
      <c r="BE1609" s="214">
        <f>IF(N1609="základní",J1609,0)</f>
        <v>0</v>
      </c>
      <c r="BF1609" s="214">
        <f>IF(N1609="snížená",J1609,0)</f>
        <v>0</v>
      </c>
      <c r="BG1609" s="214">
        <f>IF(N1609="zákl. přenesená",J1609,0)</f>
        <v>0</v>
      </c>
      <c r="BH1609" s="214">
        <f>IF(N1609="sníž. přenesená",J1609,0)</f>
        <v>0</v>
      </c>
      <c r="BI1609" s="214">
        <f>IF(N1609="nulová",J1609,0)</f>
        <v>0</v>
      </c>
      <c r="BJ1609" s="25" t="s">
        <v>79</v>
      </c>
      <c r="BK1609" s="214">
        <f>ROUND(I1609*H1609,2)</f>
        <v>0</v>
      </c>
      <c r="BL1609" s="25" t="s">
        <v>226</v>
      </c>
      <c r="BM1609" s="25" t="s">
        <v>2096</v>
      </c>
    </row>
    <row r="1610" spans="2:65" s="12" customFormat="1" ht="13.5">
      <c r="B1610" s="218"/>
      <c r="C1610" s="219"/>
      <c r="D1610" s="220" t="s">
        <v>160</v>
      </c>
      <c r="E1610" s="221" t="s">
        <v>21</v>
      </c>
      <c r="F1610" s="222" t="s">
        <v>644</v>
      </c>
      <c r="G1610" s="219"/>
      <c r="H1610" s="223" t="s">
        <v>21</v>
      </c>
      <c r="I1610" s="224"/>
      <c r="J1610" s="219"/>
      <c r="K1610" s="219"/>
      <c r="L1610" s="225"/>
      <c r="M1610" s="226"/>
      <c r="N1610" s="227"/>
      <c r="O1610" s="227"/>
      <c r="P1610" s="227"/>
      <c r="Q1610" s="227"/>
      <c r="R1610" s="227"/>
      <c r="S1610" s="227"/>
      <c r="T1610" s="228"/>
      <c r="AT1610" s="229" t="s">
        <v>160</v>
      </c>
      <c r="AU1610" s="229" t="s">
        <v>81</v>
      </c>
      <c r="AV1610" s="12" t="s">
        <v>79</v>
      </c>
      <c r="AW1610" s="12" t="s">
        <v>35</v>
      </c>
      <c r="AX1610" s="12" t="s">
        <v>72</v>
      </c>
      <c r="AY1610" s="229" t="s">
        <v>146</v>
      </c>
    </row>
    <row r="1611" spans="2:65" s="12" customFormat="1" ht="13.5">
      <c r="B1611" s="218"/>
      <c r="C1611" s="219"/>
      <c r="D1611" s="220" t="s">
        <v>160</v>
      </c>
      <c r="E1611" s="221" t="s">
        <v>21</v>
      </c>
      <c r="F1611" s="222" t="s">
        <v>2097</v>
      </c>
      <c r="G1611" s="219"/>
      <c r="H1611" s="223" t="s">
        <v>21</v>
      </c>
      <c r="I1611" s="224"/>
      <c r="J1611" s="219"/>
      <c r="K1611" s="219"/>
      <c r="L1611" s="225"/>
      <c r="M1611" s="226"/>
      <c r="N1611" s="227"/>
      <c r="O1611" s="227"/>
      <c r="P1611" s="227"/>
      <c r="Q1611" s="227"/>
      <c r="R1611" s="227"/>
      <c r="S1611" s="227"/>
      <c r="T1611" s="228"/>
      <c r="AT1611" s="229" t="s">
        <v>160</v>
      </c>
      <c r="AU1611" s="229" t="s">
        <v>81</v>
      </c>
      <c r="AV1611" s="12" t="s">
        <v>79</v>
      </c>
      <c r="AW1611" s="12" t="s">
        <v>35</v>
      </c>
      <c r="AX1611" s="12" t="s">
        <v>72</v>
      </c>
      <c r="AY1611" s="229" t="s">
        <v>146</v>
      </c>
    </row>
    <row r="1612" spans="2:65" s="13" customFormat="1" ht="13.5">
      <c r="B1612" s="230"/>
      <c r="C1612" s="231"/>
      <c r="D1612" s="220" t="s">
        <v>160</v>
      </c>
      <c r="E1612" s="232" t="s">
        <v>21</v>
      </c>
      <c r="F1612" s="233" t="s">
        <v>2098</v>
      </c>
      <c r="G1612" s="231"/>
      <c r="H1612" s="234">
        <v>54.432000000000002</v>
      </c>
      <c r="I1612" s="235"/>
      <c r="J1612" s="231"/>
      <c r="K1612" s="231"/>
      <c r="L1612" s="236"/>
      <c r="M1612" s="237"/>
      <c r="N1612" s="238"/>
      <c r="O1612" s="238"/>
      <c r="P1612" s="238"/>
      <c r="Q1612" s="238"/>
      <c r="R1612" s="238"/>
      <c r="S1612" s="238"/>
      <c r="T1612" s="239"/>
      <c r="AT1612" s="240" t="s">
        <v>160</v>
      </c>
      <c r="AU1612" s="240" t="s">
        <v>81</v>
      </c>
      <c r="AV1612" s="13" t="s">
        <v>81</v>
      </c>
      <c r="AW1612" s="13" t="s">
        <v>35</v>
      </c>
      <c r="AX1612" s="13" t="s">
        <v>72</v>
      </c>
      <c r="AY1612" s="240" t="s">
        <v>146</v>
      </c>
    </row>
    <row r="1613" spans="2:65" s="13" customFormat="1" ht="13.5">
      <c r="B1613" s="230"/>
      <c r="C1613" s="231"/>
      <c r="D1613" s="220" t="s">
        <v>160</v>
      </c>
      <c r="E1613" s="232" t="s">
        <v>21</v>
      </c>
      <c r="F1613" s="233" t="s">
        <v>2099</v>
      </c>
      <c r="G1613" s="231"/>
      <c r="H1613" s="234">
        <v>54.143999999999998</v>
      </c>
      <c r="I1613" s="235"/>
      <c r="J1613" s="231"/>
      <c r="K1613" s="231"/>
      <c r="L1613" s="236"/>
      <c r="M1613" s="237"/>
      <c r="N1613" s="238"/>
      <c r="O1613" s="238"/>
      <c r="P1613" s="238"/>
      <c r="Q1613" s="238"/>
      <c r="R1613" s="238"/>
      <c r="S1613" s="238"/>
      <c r="T1613" s="239"/>
      <c r="AT1613" s="240" t="s">
        <v>160</v>
      </c>
      <c r="AU1613" s="240" t="s">
        <v>81</v>
      </c>
      <c r="AV1613" s="13" t="s">
        <v>81</v>
      </c>
      <c r="AW1613" s="13" t="s">
        <v>35</v>
      </c>
      <c r="AX1613" s="13" t="s">
        <v>72</v>
      </c>
      <c r="AY1613" s="240" t="s">
        <v>146</v>
      </c>
    </row>
    <row r="1614" spans="2:65" s="14" customFormat="1" ht="13.5">
      <c r="B1614" s="241"/>
      <c r="C1614" s="242"/>
      <c r="D1614" s="215" t="s">
        <v>160</v>
      </c>
      <c r="E1614" s="243" t="s">
        <v>21</v>
      </c>
      <c r="F1614" s="244" t="s">
        <v>171</v>
      </c>
      <c r="G1614" s="242"/>
      <c r="H1614" s="245">
        <v>108.57599999999999</v>
      </c>
      <c r="I1614" s="246"/>
      <c r="J1614" s="242"/>
      <c r="K1614" s="242"/>
      <c r="L1614" s="247"/>
      <c r="M1614" s="248"/>
      <c r="N1614" s="249"/>
      <c r="O1614" s="249"/>
      <c r="P1614" s="249"/>
      <c r="Q1614" s="249"/>
      <c r="R1614" s="249"/>
      <c r="S1614" s="249"/>
      <c r="T1614" s="250"/>
      <c r="AT1614" s="251" t="s">
        <v>160</v>
      </c>
      <c r="AU1614" s="251" t="s">
        <v>81</v>
      </c>
      <c r="AV1614" s="14" t="s">
        <v>153</v>
      </c>
      <c r="AW1614" s="14" t="s">
        <v>35</v>
      </c>
      <c r="AX1614" s="14" t="s">
        <v>79</v>
      </c>
      <c r="AY1614" s="251" t="s">
        <v>146</v>
      </c>
    </row>
    <row r="1615" spans="2:65" s="1" customFormat="1" ht="22.5" customHeight="1">
      <c r="B1615" s="42"/>
      <c r="C1615" s="203" t="s">
        <v>2100</v>
      </c>
      <c r="D1615" s="203" t="s">
        <v>149</v>
      </c>
      <c r="E1615" s="204" t="s">
        <v>2101</v>
      </c>
      <c r="F1615" s="205" t="s">
        <v>2102</v>
      </c>
      <c r="G1615" s="206" t="s">
        <v>307</v>
      </c>
      <c r="H1615" s="207">
        <v>10.858000000000001</v>
      </c>
      <c r="I1615" s="208"/>
      <c r="J1615" s="209">
        <f>ROUND(I1615*H1615,2)</f>
        <v>0</v>
      </c>
      <c r="K1615" s="205" t="s">
        <v>308</v>
      </c>
      <c r="L1615" s="62"/>
      <c r="M1615" s="210" t="s">
        <v>21</v>
      </c>
      <c r="N1615" s="211" t="s">
        <v>43</v>
      </c>
      <c r="O1615" s="43"/>
      <c r="P1615" s="212">
        <f>O1615*H1615</f>
        <v>0</v>
      </c>
      <c r="Q1615" s="212">
        <v>6.7500000000000004E-2</v>
      </c>
      <c r="R1615" s="212">
        <f>Q1615*H1615</f>
        <v>0.73291500000000009</v>
      </c>
      <c r="S1615" s="212">
        <v>0</v>
      </c>
      <c r="T1615" s="213">
        <f>S1615*H1615</f>
        <v>0</v>
      </c>
      <c r="AR1615" s="25" t="s">
        <v>226</v>
      </c>
      <c r="AT1615" s="25" t="s">
        <v>149</v>
      </c>
      <c r="AU1615" s="25" t="s">
        <v>81</v>
      </c>
      <c r="AY1615" s="25" t="s">
        <v>146</v>
      </c>
      <c r="BE1615" s="214">
        <f>IF(N1615="základní",J1615,0)</f>
        <v>0</v>
      </c>
      <c r="BF1615" s="214">
        <f>IF(N1615="snížená",J1615,0)</f>
        <v>0</v>
      </c>
      <c r="BG1615" s="214">
        <f>IF(N1615="zákl. přenesená",J1615,0)</f>
        <v>0</v>
      </c>
      <c r="BH1615" s="214">
        <f>IF(N1615="sníž. přenesená",J1615,0)</f>
        <v>0</v>
      </c>
      <c r="BI1615" s="214">
        <f>IF(N1615="nulová",J1615,0)</f>
        <v>0</v>
      </c>
      <c r="BJ1615" s="25" t="s">
        <v>79</v>
      </c>
      <c r="BK1615" s="214">
        <f>ROUND(I1615*H1615,2)</f>
        <v>0</v>
      </c>
      <c r="BL1615" s="25" t="s">
        <v>226</v>
      </c>
      <c r="BM1615" s="25" t="s">
        <v>2103</v>
      </c>
    </row>
    <row r="1616" spans="2:65" s="1" customFormat="1" ht="22.5" customHeight="1">
      <c r="B1616" s="42"/>
      <c r="C1616" s="203" t="s">
        <v>2104</v>
      </c>
      <c r="D1616" s="203" t="s">
        <v>149</v>
      </c>
      <c r="E1616" s="204" t="s">
        <v>2105</v>
      </c>
      <c r="F1616" s="205" t="s">
        <v>2106</v>
      </c>
      <c r="G1616" s="206" t="s">
        <v>307</v>
      </c>
      <c r="H1616" s="207">
        <v>53.006999999999998</v>
      </c>
      <c r="I1616" s="208"/>
      <c r="J1616" s="209">
        <f>ROUND(I1616*H1616,2)</f>
        <v>0</v>
      </c>
      <c r="K1616" s="205" t="s">
        <v>308</v>
      </c>
      <c r="L1616" s="62"/>
      <c r="M1616" s="210" t="s">
        <v>21</v>
      </c>
      <c r="N1616" s="211" t="s">
        <v>43</v>
      </c>
      <c r="O1616" s="43"/>
      <c r="P1616" s="212">
        <f>O1616*H1616</f>
        <v>0</v>
      </c>
      <c r="Q1616" s="212">
        <v>2.01E-2</v>
      </c>
      <c r="R1616" s="212">
        <f>Q1616*H1616</f>
        <v>1.0654406999999999</v>
      </c>
      <c r="S1616" s="212">
        <v>0</v>
      </c>
      <c r="T1616" s="213">
        <f>S1616*H1616</f>
        <v>0</v>
      </c>
      <c r="AR1616" s="25" t="s">
        <v>226</v>
      </c>
      <c r="AT1616" s="25" t="s">
        <v>149</v>
      </c>
      <c r="AU1616" s="25" t="s">
        <v>81</v>
      </c>
      <c r="AY1616" s="25" t="s">
        <v>146</v>
      </c>
      <c r="BE1616" s="214">
        <f>IF(N1616="základní",J1616,0)</f>
        <v>0</v>
      </c>
      <c r="BF1616" s="214">
        <f>IF(N1616="snížená",J1616,0)</f>
        <v>0</v>
      </c>
      <c r="BG1616" s="214">
        <f>IF(N1616="zákl. přenesená",J1616,0)</f>
        <v>0</v>
      </c>
      <c r="BH1616" s="214">
        <f>IF(N1616="sníž. přenesená",J1616,0)</f>
        <v>0</v>
      </c>
      <c r="BI1616" s="214">
        <f>IF(N1616="nulová",J1616,0)</f>
        <v>0</v>
      </c>
      <c r="BJ1616" s="25" t="s">
        <v>79</v>
      </c>
      <c r="BK1616" s="214">
        <f>ROUND(I1616*H1616,2)</f>
        <v>0</v>
      </c>
      <c r="BL1616" s="25" t="s">
        <v>226</v>
      </c>
      <c r="BM1616" s="25" t="s">
        <v>2107</v>
      </c>
    </row>
    <row r="1617" spans="2:65" s="12" customFormat="1" ht="13.5">
      <c r="B1617" s="218"/>
      <c r="C1617" s="219"/>
      <c r="D1617" s="220" t="s">
        <v>160</v>
      </c>
      <c r="E1617" s="221" t="s">
        <v>21</v>
      </c>
      <c r="F1617" s="222" t="s">
        <v>644</v>
      </c>
      <c r="G1617" s="219"/>
      <c r="H1617" s="223" t="s">
        <v>21</v>
      </c>
      <c r="I1617" s="224"/>
      <c r="J1617" s="219"/>
      <c r="K1617" s="219"/>
      <c r="L1617" s="225"/>
      <c r="M1617" s="226"/>
      <c r="N1617" s="227"/>
      <c r="O1617" s="227"/>
      <c r="P1617" s="227"/>
      <c r="Q1617" s="227"/>
      <c r="R1617" s="227"/>
      <c r="S1617" s="227"/>
      <c r="T1617" s="228"/>
      <c r="AT1617" s="229" t="s">
        <v>160</v>
      </c>
      <c r="AU1617" s="229" t="s">
        <v>81</v>
      </c>
      <c r="AV1617" s="12" t="s">
        <v>79</v>
      </c>
      <c r="AW1617" s="12" t="s">
        <v>35</v>
      </c>
      <c r="AX1617" s="12" t="s">
        <v>72</v>
      </c>
      <c r="AY1617" s="229" t="s">
        <v>146</v>
      </c>
    </row>
    <row r="1618" spans="2:65" s="12" customFormat="1" ht="13.5">
      <c r="B1618" s="218"/>
      <c r="C1618" s="219"/>
      <c r="D1618" s="220" t="s">
        <v>160</v>
      </c>
      <c r="E1618" s="221" t="s">
        <v>21</v>
      </c>
      <c r="F1618" s="222" t="s">
        <v>2108</v>
      </c>
      <c r="G1618" s="219"/>
      <c r="H1618" s="223" t="s">
        <v>21</v>
      </c>
      <c r="I1618" s="224"/>
      <c r="J1618" s="219"/>
      <c r="K1618" s="219"/>
      <c r="L1618" s="225"/>
      <c r="M1618" s="226"/>
      <c r="N1618" s="227"/>
      <c r="O1618" s="227"/>
      <c r="P1618" s="227"/>
      <c r="Q1618" s="227"/>
      <c r="R1618" s="227"/>
      <c r="S1618" s="227"/>
      <c r="T1618" s="228"/>
      <c r="AT1618" s="229" t="s">
        <v>160</v>
      </c>
      <c r="AU1618" s="229" t="s">
        <v>81</v>
      </c>
      <c r="AV1618" s="12" t="s">
        <v>79</v>
      </c>
      <c r="AW1618" s="12" t="s">
        <v>35</v>
      </c>
      <c r="AX1618" s="12" t="s">
        <v>72</v>
      </c>
      <c r="AY1618" s="229" t="s">
        <v>146</v>
      </c>
    </row>
    <row r="1619" spans="2:65" s="13" customFormat="1" ht="13.5">
      <c r="B1619" s="230"/>
      <c r="C1619" s="231"/>
      <c r="D1619" s="220" t="s">
        <v>160</v>
      </c>
      <c r="E1619" s="232" t="s">
        <v>21</v>
      </c>
      <c r="F1619" s="233" t="s">
        <v>2109</v>
      </c>
      <c r="G1619" s="231"/>
      <c r="H1619" s="234">
        <v>35.014000000000003</v>
      </c>
      <c r="I1619" s="235"/>
      <c r="J1619" s="231"/>
      <c r="K1619" s="231"/>
      <c r="L1619" s="236"/>
      <c r="M1619" s="237"/>
      <c r="N1619" s="238"/>
      <c r="O1619" s="238"/>
      <c r="P1619" s="238"/>
      <c r="Q1619" s="238"/>
      <c r="R1619" s="238"/>
      <c r="S1619" s="238"/>
      <c r="T1619" s="239"/>
      <c r="AT1619" s="240" t="s">
        <v>160</v>
      </c>
      <c r="AU1619" s="240" t="s">
        <v>81</v>
      </c>
      <c r="AV1619" s="13" t="s">
        <v>81</v>
      </c>
      <c r="AW1619" s="13" t="s">
        <v>35</v>
      </c>
      <c r="AX1619" s="13" t="s">
        <v>72</v>
      </c>
      <c r="AY1619" s="240" t="s">
        <v>146</v>
      </c>
    </row>
    <row r="1620" spans="2:65" s="13" customFormat="1" ht="13.5">
      <c r="B1620" s="230"/>
      <c r="C1620" s="231"/>
      <c r="D1620" s="220" t="s">
        <v>160</v>
      </c>
      <c r="E1620" s="232" t="s">
        <v>21</v>
      </c>
      <c r="F1620" s="233" t="s">
        <v>2110</v>
      </c>
      <c r="G1620" s="231"/>
      <c r="H1620" s="234">
        <v>17.992999999999999</v>
      </c>
      <c r="I1620" s="235"/>
      <c r="J1620" s="231"/>
      <c r="K1620" s="231"/>
      <c r="L1620" s="236"/>
      <c r="M1620" s="237"/>
      <c r="N1620" s="238"/>
      <c r="O1620" s="238"/>
      <c r="P1620" s="238"/>
      <c r="Q1620" s="238"/>
      <c r="R1620" s="238"/>
      <c r="S1620" s="238"/>
      <c r="T1620" s="239"/>
      <c r="AT1620" s="240" t="s">
        <v>160</v>
      </c>
      <c r="AU1620" s="240" t="s">
        <v>81</v>
      </c>
      <c r="AV1620" s="13" t="s">
        <v>81</v>
      </c>
      <c r="AW1620" s="13" t="s">
        <v>35</v>
      </c>
      <c r="AX1620" s="13" t="s">
        <v>72</v>
      </c>
      <c r="AY1620" s="240" t="s">
        <v>146</v>
      </c>
    </row>
    <row r="1621" spans="2:65" s="14" customFormat="1" ht="13.5">
      <c r="B1621" s="241"/>
      <c r="C1621" s="242"/>
      <c r="D1621" s="215" t="s">
        <v>160</v>
      </c>
      <c r="E1621" s="243" t="s">
        <v>21</v>
      </c>
      <c r="F1621" s="244" t="s">
        <v>171</v>
      </c>
      <c r="G1621" s="242"/>
      <c r="H1621" s="245">
        <v>53.006999999999998</v>
      </c>
      <c r="I1621" s="246"/>
      <c r="J1621" s="242"/>
      <c r="K1621" s="242"/>
      <c r="L1621" s="247"/>
      <c r="M1621" s="248"/>
      <c r="N1621" s="249"/>
      <c r="O1621" s="249"/>
      <c r="P1621" s="249"/>
      <c r="Q1621" s="249"/>
      <c r="R1621" s="249"/>
      <c r="S1621" s="249"/>
      <c r="T1621" s="250"/>
      <c r="AT1621" s="251" t="s">
        <v>160</v>
      </c>
      <c r="AU1621" s="251" t="s">
        <v>81</v>
      </c>
      <c r="AV1621" s="14" t="s">
        <v>153</v>
      </c>
      <c r="AW1621" s="14" t="s">
        <v>35</v>
      </c>
      <c r="AX1621" s="14" t="s">
        <v>79</v>
      </c>
      <c r="AY1621" s="251" t="s">
        <v>146</v>
      </c>
    </row>
    <row r="1622" spans="2:65" s="1" customFormat="1" ht="22.5" customHeight="1">
      <c r="B1622" s="42"/>
      <c r="C1622" s="259" t="s">
        <v>2111</v>
      </c>
      <c r="D1622" s="259" t="s">
        <v>365</v>
      </c>
      <c r="E1622" s="260" t="s">
        <v>2112</v>
      </c>
      <c r="F1622" s="261" t="s">
        <v>2113</v>
      </c>
      <c r="G1622" s="262" t="s">
        <v>355</v>
      </c>
      <c r="H1622" s="263">
        <v>3.18</v>
      </c>
      <c r="I1622" s="264"/>
      <c r="J1622" s="265">
        <f>ROUND(I1622*H1622,2)</f>
        <v>0</v>
      </c>
      <c r="K1622" s="261" t="s">
        <v>308</v>
      </c>
      <c r="L1622" s="266"/>
      <c r="M1622" s="267" t="s">
        <v>21</v>
      </c>
      <c r="N1622" s="268" t="s">
        <v>43</v>
      </c>
      <c r="O1622" s="43"/>
      <c r="P1622" s="212">
        <f>O1622*H1622</f>
        <v>0</v>
      </c>
      <c r="Q1622" s="212">
        <v>1</v>
      </c>
      <c r="R1622" s="212">
        <f>Q1622*H1622</f>
        <v>3.18</v>
      </c>
      <c r="S1622" s="212">
        <v>0</v>
      </c>
      <c r="T1622" s="213">
        <f>S1622*H1622</f>
        <v>0</v>
      </c>
      <c r="AR1622" s="25" t="s">
        <v>438</v>
      </c>
      <c r="AT1622" s="25" t="s">
        <v>365</v>
      </c>
      <c r="AU1622" s="25" t="s">
        <v>81</v>
      </c>
      <c r="AY1622" s="25" t="s">
        <v>146</v>
      </c>
      <c r="BE1622" s="214">
        <f>IF(N1622="základní",J1622,0)</f>
        <v>0</v>
      </c>
      <c r="BF1622" s="214">
        <f>IF(N1622="snížená",J1622,0)</f>
        <v>0</v>
      </c>
      <c r="BG1622" s="214">
        <f>IF(N1622="zákl. přenesená",J1622,0)</f>
        <v>0</v>
      </c>
      <c r="BH1622" s="214">
        <f>IF(N1622="sníž. přenesená",J1622,0)</f>
        <v>0</v>
      </c>
      <c r="BI1622" s="214">
        <f>IF(N1622="nulová",J1622,0)</f>
        <v>0</v>
      </c>
      <c r="BJ1622" s="25" t="s">
        <v>79</v>
      </c>
      <c r="BK1622" s="214">
        <f>ROUND(I1622*H1622,2)</f>
        <v>0</v>
      </c>
      <c r="BL1622" s="25" t="s">
        <v>226</v>
      </c>
      <c r="BM1622" s="25" t="s">
        <v>2114</v>
      </c>
    </row>
    <row r="1623" spans="2:65" s="1" customFormat="1" ht="27">
      <c r="B1623" s="42"/>
      <c r="C1623" s="64"/>
      <c r="D1623" s="220" t="s">
        <v>155</v>
      </c>
      <c r="E1623" s="64"/>
      <c r="F1623" s="252" t="s">
        <v>2115</v>
      </c>
      <c r="G1623" s="64"/>
      <c r="H1623" s="64"/>
      <c r="I1623" s="173"/>
      <c r="J1623" s="64"/>
      <c r="K1623" s="64"/>
      <c r="L1623" s="62"/>
      <c r="M1623" s="217"/>
      <c r="N1623" s="43"/>
      <c r="O1623" s="43"/>
      <c r="P1623" s="43"/>
      <c r="Q1623" s="43"/>
      <c r="R1623" s="43"/>
      <c r="S1623" s="43"/>
      <c r="T1623" s="79"/>
      <c r="AT1623" s="25" t="s">
        <v>155</v>
      </c>
      <c r="AU1623" s="25" t="s">
        <v>81</v>
      </c>
    </row>
    <row r="1624" spans="2:65" s="13" customFormat="1" ht="13.5">
      <c r="B1624" s="230"/>
      <c r="C1624" s="231"/>
      <c r="D1624" s="215" t="s">
        <v>160</v>
      </c>
      <c r="E1624" s="231"/>
      <c r="F1624" s="257" t="s">
        <v>2116</v>
      </c>
      <c r="G1624" s="231"/>
      <c r="H1624" s="258">
        <v>3.18</v>
      </c>
      <c r="I1624" s="235"/>
      <c r="J1624" s="231"/>
      <c r="K1624" s="231"/>
      <c r="L1624" s="236"/>
      <c r="M1624" s="237"/>
      <c r="N1624" s="238"/>
      <c r="O1624" s="238"/>
      <c r="P1624" s="238"/>
      <c r="Q1624" s="238"/>
      <c r="R1624" s="238"/>
      <c r="S1624" s="238"/>
      <c r="T1624" s="239"/>
      <c r="AT1624" s="240" t="s">
        <v>160</v>
      </c>
      <c r="AU1624" s="240" t="s">
        <v>81</v>
      </c>
      <c r="AV1624" s="13" t="s">
        <v>81</v>
      </c>
      <c r="AW1624" s="13" t="s">
        <v>6</v>
      </c>
      <c r="AX1624" s="13" t="s">
        <v>79</v>
      </c>
      <c r="AY1624" s="240" t="s">
        <v>146</v>
      </c>
    </row>
    <row r="1625" spans="2:65" s="1" customFormat="1" ht="22.5" customHeight="1">
      <c r="B1625" s="42"/>
      <c r="C1625" s="203" t="s">
        <v>2117</v>
      </c>
      <c r="D1625" s="203" t="s">
        <v>149</v>
      </c>
      <c r="E1625" s="204" t="s">
        <v>2118</v>
      </c>
      <c r="F1625" s="205" t="s">
        <v>2119</v>
      </c>
      <c r="G1625" s="206" t="s">
        <v>307</v>
      </c>
      <c r="H1625" s="207">
        <v>521.9</v>
      </c>
      <c r="I1625" s="208"/>
      <c r="J1625" s="209">
        <f>ROUND(I1625*H1625,2)</f>
        <v>0</v>
      </c>
      <c r="K1625" s="205" t="s">
        <v>308</v>
      </c>
      <c r="L1625" s="62"/>
      <c r="M1625" s="210" t="s">
        <v>21</v>
      </c>
      <c r="N1625" s="211" t="s">
        <v>43</v>
      </c>
      <c r="O1625" s="43"/>
      <c r="P1625" s="212">
        <f>O1625*H1625</f>
        <v>0</v>
      </c>
      <c r="Q1625" s="212">
        <v>0</v>
      </c>
      <c r="R1625" s="212">
        <f>Q1625*H1625</f>
        <v>0</v>
      </c>
      <c r="S1625" s="212">
        <v>0</v>
      </c>
      <c r="T1625" s="213">
        <f>S1625*H1625</f>
        <v>0</v>
      </c>
      <c r="AR1625" s="25" t="s">
        <v>226</v>
      </c>
      <c r="AT1625" s="25" t="s">
        <v>149</v>
      </c>
      <c r="AU1625" s="25" t="s">
        <v>81</v>
      </c>
      <c r="AY1625" s="25" t="s">
        <v>146</v>
      </c>
      <c r="BE1625" s="214">
        <f>IF(N1625="základní",J1625,0)</f>
        <v>0</v>
      </c>
      <c r="BF1625" s="214">
        <f>IF(N1625="snížená",J1625,0)</f>
        <v>0</v>
      </c>
      <c r="BG1625" s="214">
        <f>IF(N1625="zákl. přenesená",J1625,0)</f>
        <v>0</v>
      </c>
      <c r="BH1625" s="214">
        <f>IF(N1625="sníž. přenesená",J1625,0)</f>
        <v>0</v>
      </c>
      <c r="BI1625" s="214">
        <f>IF(N1625="nulová",J1625,0)</f>
        <v>0</v>
      </c>
      <c r="BJ1625" s="25" t="s">
        <v>79</v>
      </c>
      <c r="BK1625" s="214">
        <f>ROUND(I1625*H1625,2)</f>
        <v>0</v>
      </c>
      <c r="BL1625" s="25" t="s">
        <v>226</v>
      </c>
      <c r="BM1625" s="25" t="s">
        <v>2120</v>
      </c>
    </row>
    <row r="1626" spans="2:65" s="1" customFormat="1" ht="27">
      <c r="B1626" s="42"/>
      <c r="C1626" s="64"/>
      <c r="D1626" s="220" t="s">
        <v>155</v>
      </c>
      <c r="E1626" s="64"/>
      <c r="F1626" s="252" t="s">
        <v>2121</v>
      </c>
      <c r="G1626" s="64"/>
      <c r="H1626" s="64"/>
      <c r="I1626" s="173"/>
      <c r="J1626" s="64"/>
      <c r="K1626" s="64"/>
      <c r="L1626" s="62"/>
      <c r="M1626" s="217"/>
      <c r="N1626" s="43"/>
      <c r="O1626" s="43"/>
      <c r="P1626" s="43"/>
      <c r="Q1626" s="43"/>
      <c r="R1626" s="43"/>
      <c r="S1626" s="43"/>
      <c r="T1626" s="79"/>
      <c r="AT1626" s="25" t="s">
        <v>155</v>
      </c>
      <c r="AU1626" s="25" t="s">
        <v>81</v>
      </c>
    </row>
    <row r="1627" spans="2:65" s="12" customFormat="1" ht="13.5">
      <c r="B1627" s="218"/>
      <c r="C1627" s="219"/>
      <c r="D1627" s="220" t="s">
        <v>160</v>
      </c>
      <c r="E1627" s="221" t="s">
        <v>21</v>
      </c>
      <c r="F1627" s="222" t="s">
        <v>904</v>
      </c>
      <c r="G1627" s="219"/>
      <c r="H1627" s="223" t="s">
        <v>21</v>
      </c>
      <c r="I1627" s="224"/>
      <c r="J1627" s="219"/>
      <c r="K1627" s="219"/>
      <c r="L1627" s="225"/>
      <c r="M1627" s="226"/>
      <c r="N1627" s="227"/>
      <c r="O1627" s="227"/>
      <c r="P1627" s="227"/>
      <c r="Q1627" s="227"/>
      <c r="R1627" s="227"/>
      <c r="S1627" s="227"/>
      <c r="T1627" s="228"/>
      <c r="AT1627" s="229" t="s">
        <v>160</v>
      </c>
      <c r="AU1627" s="229" t="s">
        <v>81</v>
      </c>
      <c r="AV1627" s="12" t="s">
        <v>79</v>
      </c>
      <c r="AW1627" s="12" t="s">
        <v>35</v>
      </c>
      <c r="AX1627" s="12" t="s">
        <v>72</v>
      </c>
      <c r="AY1627" s="229" t="s">
        <v>146</v>
      </c>
    </row>
    <row r="1628" spans="2:65" s="13" customFormat="1" ht="13.5">
      <c r="B1628" s="230"/>
      <c r="C1628" s="231"/>
      <c r="D1628" s="220" t="s">
        <v>160</v>
      </c>
      <c r="E1628" s="232" t="s">
        <v>21</v>
      </c>
      <c r="F1628" s="233" t="s">
        <v>2122</v>
      </c>
      <c r="G1628" s="231"/>
      <c r="H1628" s="234">
        <v>521.9</v>
      </c>
      <c r="I1628" s="235"/>
      <c r="J1628" s="231"/>
      <c r="K1628" s="231"/>
      <c r="L1628" s="236"/>
      <c r="M1628" s="237"/>
      <c r="N1628" s="238"/>
      <c r="O1628" s="238"/>
      <c r="P1628" s="238"/>
      <c r="Q1628" s="238"/>
      <c r="R1628" s="238"/>
      <c r="S1628" s="238"/>
      <c r="T1628" s="239"/>
      <c r="AT1628" s="240" t="s">
        <v>160</v>
      </c>
      <c r="AU1628" s="240" t="s">
        <v>81</v>
      </c>
      <c r="AV1628" s="13" t="s">
        <v>81</v>
      </c>
      <c r="AW1628" s="13" t="s">
        <v>35</v>
      </c>
      <c r="AX1628" s="13" t="s">
        <v>72</v>
      </c>
      <c r="AY1628" s="240" t="s">
        <v>146</v>
      </c>
    </row>
    <row r="1629" spans="2:65" s="14" customFormat="1" ht="13.5">
      <c r="B1629" s="241"/>
      <c r="C1629" s="242"/>
      <c r="D1629" s="215" t="s">
        <v>160</v>
      </c>
      <c r="E1629" s="243" t="s">
        <v>21</v>
      </c>
      <c r="F1629" s="244" t="s">
        <v>171</v>
      </c>
      <c r="G1629" s="242"/>
      <c r="H1629" s="245">
        <v>521.9</v>
      </c>
      <c r="I1629" s="246"/>
      <c r="J1629" s="242"/>
      <c r="K1629" s="242"/>
      <c r="L1629" s="247"/>
      <c r="M1629" s="248"/>
      <c r="N1629" s="249"/>
      <c r="O1629" s="249"/>
      <c r="P1629" s="249"/>
      <c r="Q1629" s="249"/>
      <c r="R1629" s="249"/>
      <c r="S1629" s="249"/>
      <c r="T1629" s="250"/>
      <c r="AT1629" s="251" t="s">
        <v>160</v>
      </c>
      <c r="AU1629" s="251" t="s">
        <v>81</v>
      </c>
      <c r="AV1629" s="14" t="s">
        <v>153</v>
      </c>
      <c r="AW1629" s="14" t="s">
        <v>35</v>
      </c>
      <c r="AX1629" s="14" t="s">
        <v>79</v>
      </c>
      <c r="AY1629" s="251" t="s">
        <v>146</v>
      </c>
    </row>
    <row r="1630" spans="2:65" s="1" customFormat="1" ht="22.5" customHeight="1">
      <c r="B1630" s="42"/>
      <c r="C1630" s="203" t="s">
        <v>2123</v>
      </c>
      <c r="D1630" s="203" t="s">
        <v>149</v>
      </c>
      <c r="E1630" s="204" t="s">
        <v>2124</v>
      </c>
      <c r="F1630" s="205" t="s">
        <v>2119</v>
      </c>
      <c r="G1630" s="206" t="s">
        <v>307</v>
      </c>
      <c r="H1630" s="207">
        <v>519.47299999999996</v>
      </c>
      <c r="I1630" s="208"/>
      <c r="J1630" s="209">
        <f>ROUND(I1630*H1630,2)</f>
        <v>0</v>
      </c>
      <c r="K1630" s="205" t="s">
        <v>21</v>
      </c>
      <c r="L1630" s="62"/>
      <c r="M1630" s="210" t="s">
        <v>21</v>
      </c>
      <c r="N1630" s="211" t="s">
        <v>43</v>
      </c>
      <c r="O1630" s="43"/>
      <c r="P1630" s="212">
        <f>O1630*H1630</f>
        <v>0</v>
      </c>
      <c r="Q1630" s="212">
        <v>0</v>
      </c>
      <c r="R1630" s="212">
        <f>Q1630*H1630</f>
        <v>0</v>
      </c>
      <c r="S1630" s="212">
        <v>0</v>
      </c>
      <c r="T1630" s="213">
        <f>S1630*H1630</f>
        <v>0</v>
      </c>
      <c r="AR1630" s="25" t="s">
        <v>226</v>
      </c>
      <c r="AT1630" s="25" t="s">
        <v>149</v>
      </c>
      <c r="AU1630" s="25" t="s">
        <v>81</v>
      </c>
      <c r="AY1630" s="25" t="s">
        <v>146</v>
      </c>
      <c r="BE1630" s="214">
        <f>IF(N1630="základní",J1630,0)</f>
        <v>0</v>
      </c>
      <c r="BF1630" s="214">
        <f>IF(N1630="snížená",J1630,0)</f>
        <v>0</v>
      </c>
      <c r="BG1630" s="214">
        <f>IF(N1630="zákl. přenesená",J1630,0)</f>
        <v>0</v>
      </c>
      <c r="BH1630" s="214">
        <f>IF(N1630="sníž. přenesená",J1630,0)</f>
        <v>0</v>
      </c>
      <c r="BI1630" s="214">
        <f>IF(N1630="nulová",J1630,0)</f>
        <v>0</v>
      </c>
      <c r="BJ1630" s="25" t="s">
        <v>79</v>
      </c>
      <c r="BK1630" s="214">
        <f>ROUND(I1630*H1630,2)</f>
        <v>0</v>
      </c>
      <c r="BL1630" s="25" t="s">
        <v>226</v>
      </c>
      <c r="BM1630" s="25" t="s">
        <v>2125</v>
      </c>
    </row>
    <row r="1631" spans="2:65" s="1" customFormat="1" ht="27">
      <c r="B1631" s="42"/>
      <c r="C1631" s="64"/>
      <c r="D1631" s="220" t="s">
        <v>155</v>
      </c>
      <c r="E1631" s="64"/>
      <c r="F1631" s="252" t="s">
        <v>2126</v>
      </c>
      <c r="G1631" s="64"/>
      <c r="H1631" s="64"/>
      <c r="I1631" s="173"/>
      <c r="J1631" s="64"/>
      <c r="K1631" s="64"/>
      <c r="L1631" s="62"/>
      <c r="M1631" s="217"/>
      <c r="N1631" s="43"/>
      <c r="O1631" s="43"/>
      <c r="P1631" s="43"/>
      <c r="Q1631" s="43"/>
      <c r="R1631" s="43"/>
      <c r="S1631" s="43"/>
      <c r="T1631" s="79"/>
      <c r="AT1631" s="25" t="s">
        <v>155</v>
      </c>
      <c r="AU1631" s="25" t="s">
        <v>81</v>
      </c>
    </row>
    <row r="1632" spans="2:65" s="12" customFormat="1" ht="13.5">
      <c r="B1632" s="218"/>
      <c r="C1632" s="219"/>
      <c r="D1632" s="220" t="s">
        <v>160</v>
      </c>
      <c r="E1632" s="221" t="s">
        <v>21</v>
      </c>
      <c r="F1632" s="222" t="s">
        <v>904</v>
      </c>
      <c r="G1632" s="219"/>
      <c r="H1632" s="223" t="s">
        <v>21</v>
      </c>
      <c r="I1632" s="224"/>
      <c r="J1632" s="219"/>
      <c r="K1632" s="219"/>
      <c r="L1632" s="225"/>
      <c r="M1632" s="226"/>
      <c r="N1632" s="227"/>
      <c r="O1632" s="227"/>
      <c r="P1632" s="227"/>
      <c r="Q1632" s="227"/>
      <c r="R1632" s="227"/>
      <c r="S1632" s="227"/>
      <c r="T1632" s="228"/>
      <c r="AT1632" s="229" t="s">
        <v>160</v>
      </c>
      <c r="AU1632" s="229" t="s">
        <v>81</v>
      </c>
      <c r="AV1632" s="12" t="s">
        <v>79</v>
      </c>
      <c r="AW1632" s="12" t="s">
        <v>35</v>
      </c>
      <c r="AX1632" s="12" t="s">
        <v>72</v>
      </c>
      <c r="AY1632" s="229" t="s">
        <v>146</v>
      </c>
    </row>
    <row r="1633" spans="2:65" s="13" customFormat="1" ht="13.5">
      <c r="B1633" s="230"/>
      <c r="C1633" s="231"/>
      <c r="D1633" s="220" t="s">
        <v>160</v>
      </c>
      <c r="E1633" s="232" t="s">
        <v>21</v>
      </c>
      <c r="F1633" s="233" t="s">
        <v>2127</v>
      </c>
      <c r="G1633" s="231"/>
      <c r="H1633" s="234">
        <v>496.173</v>
      </c>
      <c r="I1633" s="235"/>
      <c r="J1633" s="231"/>
      <c r="K1633" s="231"/>
      <c r="L1633" s="236"/>
      <c r="M1633" s="237"/>
      <c r="N1633" s="238"/>
      <c r="O1633" s="238"/>
      <c r="P1633" s="238"/>
      <c r="Q1633" s="238"/>
      <c r="R1633" s="238"/>
      <c r="S1633" s="238"/>
      <c r="T1633" s="239"/>
      <c r="AT1633" s="240" t="s">
        <v>160</v>
      </c>
      <c r="AU1633" s="240" t="s">
        <v>81</v>
      </c>
      <c r="AV1633" s="13" t="s">
        <v>81</v>
      </c>
      <c r="AW1633" s="13" t="s">
        <v>35</v>
      </c>
      <c r="AX1633" s="13" t="s">
        <v>72</v>
      </c>
      <c r="AY1633" s="240" t="s">
        <v>146</v>
      </c>
    </row>
    <row r="1634" spans="2:65" s="13" customFormat="1" ht="13.5">
      <c r="B1634" s="230"/>
      <c r="C1634" s="231"/>
      <c r="D1634" s="220" t="s">
        <v>160</v>
      </c>
      <c r="E1634" s="232" t="s">
        <v>21</v>
      </c>
      <c r="F1634" s="233" t="s">
        <v>2128</v>
      </c>
      <c r="G1634" s="231"/>
      <c r="H1634" s="234">
        <v>23.3</v>
      </c>
      <c r="I1634" s="235"/>
      <c r="J1634" s="231"/>
      <c r="K1634" s="231"/>
      <c r="L1634" s="236"/>
      <c r="M1634" s="237"/>
      <c r="N1634" s="238"/>
      <c r="O1634" s="238"/>
      <c r="P1634" s="238"/>
      <c r="Q1634" s="238"/>
      <c r="R1634" s="238"/>
      <c r="S1634" s="238"/>
      <c r="T1634" s="239"/>
      <c r="AT1634" s="240" t="s">
        <v>160</v>
      </c>
      <c r="AU1634" s="240" t="s">
        <v>81</v>
      </c>
      <c r="AV1634" s="13" t="s">
        <v>81</v>
      </c>
      <c r="AW1634" s="13" t="s">
        <v>35</v>
      </c>
      <c r="AX1634" s="13" t="s">
        <v>72</v>
      </c>
      <c r="AY1634" s="240" t="s">
        <v>146</v>
      </c>
    </row>
    <row r="1635" spans="2:65" s="14" customFormat="1" ht="13.5">
      <c r="B1635" s="241"/>
      <c r="C1635" s="242"/>
      <c r="D1635" s="215" t="s">
        <v>160</v>
      </c>
      <c r="E1635" s="243" t="s">
        <v>21</v>
      </c>
      <c r="F1635" s="244" t="s">
        <v>171</v>
      </c>
      <c r="G1635" s="242"/>
      <c r="H1635" s="245">
        <v>519.47299999999996</v>
      </c>
      <c r="I1635" s="246"/>
      <c r="J1635" s="242"/>
      <c r="K1635" s="242"/>
      <c r="L1635" s="247"/>
      <c r="M1635" s="248"/>
      <c r="N1635" s="249"/>
      <c r="O1635" s="249"/>
      <c r="P1635" s="249"/>
      <c r="Q1635" s="249"/>
      <c r="R1635" s="249"/>
      <c r="S1635" s="249"/>
      <c r="T1635" s="250"/>
      <c r="AT1635" s="251" t="s">
        <v>160</v>
      </c>
      <c r="AU1635" s="251" t="s">
        <v>81</v>
      </c>
      <c r="AV1635" s="14" t="s">
        <v>153</v>
      </c>
      <c r="AW1635" s="14" t="s">
        <v>35</v>
      </c>
      <c r="AX1635" s="14" t="s">
        <v>79</v>
      </c>
      <c r="AY1635" s="251" t="s">
        <v>146</v>
      </c>
    </row>
    <row r="1636" spans="2:65" s="1" customFormat="1" ht="22.5" customHeight="1">
      <c r="B1636" s="42"/>
      <c r="C1636" s="203" t="s">
        <v>2129</v>
      </c>
      <c r="D1636" s="203" t="s">
        <v>149</v>
      </c>
      <c r="E1636" s="204" t="s">
        <v>2130</v>
      </c>
      <c r="F1636" s="205" t="s">
        <v>2119</v>
      </c>
      <c r="G1636" s="206" t="s">
        <v>307</v>
      </c>
      <c r="H1636" s="207">
        <v>116.1</v>
      </c>
      <c r="I1636" s="208"/>
      <c r="J1636" s="209">
        <f>ROUND(I1636*H1636,2)</f>
        <v>0</v>
      </c>
      <c r="K1636" s="205" t="s">
        <v>21</v>
      </c>
      <c r="L1636" s="62"/>
      <c r="M1636" s="210" t="s">
        <v>21</v>
      </c>
      <c r="N1636" s="211" t="s">
        <v>43</v>
      </c>
      <c r="O1636" s="43"/>
      <c r="P1636" s="212">
        <f>O1636*H1636</f>
        <v>0</v>
      </c>
      <c r="Q1636" s="212">
        <v>0</v>
      </c>
      <c r="R1636" s="212">
        <f>Q1636*H1636</f>
        <v>0</v>
      </c>
      <c r="S1636" s="212">
        <v>0</v>
      </c>
      <c r="T1636" s="213">
        <f>S1636*H1636</f>
        <v>0</v>
      </c>
      <c r="AR1636" s="25" t="s">
        <v>226</v>
      </c>
      <c r="AT1636" s="25" t="s">
        <v>149</v>
      </c>
      <c r="AU1636" s="25" t="s">
        <v>81</v>
      </c>
      <c r="AY1636" s="25" t="s">
        <v>146</v>
      </c>
      <c r="BE1636" s="214">
        <f>IF(N1636="základní",J1636,0)</f>
        <v>0</v>
      </c>
      <c r="BF1636" s="214">
        <f>IF(N1636="snížená",J1636,0)</f>
        <v>0</v>
      </c>
      <c r="BG1636" s="214">
        <f>IF(N1636="zákl. přenesená",J1636,0)</f>
        <v>0</v>
      </c>
      <c r="BH1636" s="214">
        <f>IF(N1636="sníž. přenesená",J1636,0)</f>
        <v>0</v>
      </c>
      <c r="BI1636" s="214">
        <f>IF(N1636="nulová",J1636,0)</f>
        <v>0</v>
      </c>
      <c r="BJ1636" s="25" t="s">
        <v>79</v>
      </c>
      <c r="BK1636" s="214">
        <f>ROUND(I1636*H1636,2)</f>
        <v>0</v>
      </c>
      <c r="BL1636" s="25" t="s">
        <v>226</v>
      </c>
      <c r="BM1636" s="25" t="s">
        <v>2131</v>
      </c>
    </row>
    <row r="1637" spans="2:65" s="1" customFormat="1" ht="27">
      <c r="B1637" s="42"/>
      <c r="C1637" s="64"/>
      <c r="D1637" s="220" t="s">
        <v>155</v>
      </c>
      <c r="E1637" s="64"/>
      <c r="F1637" s="252" t="s">
        <v>2132</v>
      </c>
      <c r="G1637" s="64"/>
      <c r="H1637" s="64"/>
      <c r="I1637" s="173"/>
      <c r="J1637" s="64"/>
      <c r="K1637" s="64"/>
      <c r="L1637" s="62"/>
      <c r="M1637" s="217"/>
      <c r="N1637" s="43"/>
      <c r="O1637" s="43"/>
      <c r="P1637" s="43"/>
      <c r="Q1637" s="43"/>
      <c r="R1637" s="43"/>
      <c r="S1637" s="43"/>
      <c r="T1637" s="79"/>
      <c r="AT1637" s="25" t="s">
        <v>155</v>
      </c>
      <c r="AU1637" s="25" t="s">
        <v>81</v>
      </c>
    </row>
    <row r="1638" spans="2:65" s="12" customFormat="1" ht="13.5">
      <c r="B1638" s="218"/>
      <c r="C1638" s="219"/>
      <c r="D1638" s="220" t="s">
        <v>160</v>
      </c>
      <c r="E1638" s="221" t="s">
        <v>21</v>
      </c>
      <c r="F1638" s="222" t="s">
        <v>904</v>
      </c>
      <c r="G1638" s="219"/>
      <c r="H1638" s="223" t="s">
        <v>21</v>
      </c>
      <c r="I1638" s="224"/>
      <c r="J1638" s="219"/>
      <c r="K1638" s="219"/>
      <c r="L1638" s="225"/>
      <c r="M1638" s="226"/>
      <c r="N1638" s="227"/>
      <c r="O1638" s="227"/>
      <c r="P1638" s="227"/>
      <c r="Q1638" s="227"/>
      <c r="R1638" s="227"/>
      <c r="S1638" s="227"/>
      <c r="T1638" s="228"/>
      <c r="AT1638" s="229" t="s">
        <v>160</v>
      </c>
      <c r="AU1638" s="229" t="s">
        <v>81</v>
      </c>
      <c r="AV1638" s="12" t="s">
        <v>79</v>
      </c>
      <c r="AW1638" s="12" t="s">
        <v>35</v>
      </c>
      <c r="AX1638" s="12" t="s">
        <v>72</v>
      </c>
      <c r="AY1638" s="229" t="s">
        <v>146</v>
      </c>
    </row>
    <row r="1639" spans="2:65" s="13" customFormat="1" ht="13.5">
      <c r="B1639" s="230"/>
      <c r="C1639" s="231"/>
      <c r="D1639" s="220" t="s">
        <v>160</v>
      </c>
      <c r="E1639" s="232" t="s">
        <v>21</v>
      </c>
      <c r="F1639" s="233" t="s">
        <v>2133</v>
      </c>
      <c r="G1639" s="231"/>
      <c r="H1639" s="234">
        <v>116.1</v>
      </c>
      <c r="I1639" s="235"/>
      <c r="J1639" s="231"/>
      <c r="K1639" s="231"/>
      <c r="L1639" s="236"/>
      <c r="M1639" s="237"/>
      <c r="N1639" s="238"/>
      <c r="O1639" s="238"/>
      <c r="P1639" s="238"/>
      <c r="Q1639" s="238"/>
      <c r="R1639" s="238"/>
      <c r="S1639" s="238"/>
      <c r="T1639" s="239"/>
      <c r="AT1639" s="240" t="s">
        <v>160</v>
      </c>
      <c r="AU1639" s="240" t="s">
        <v>81</v>
      </c>
      <c r="AV1639" s="13" t="s">
        <v>81</v>
      </c>
      <c r="AW1639" s="13" t="s">
        <v>35</v>
      </c>
      <c r="AX1639" s="13" t="s">
        <v>72</v>
      </c>
      <c r="AY1639" s="240" t="s">
        <v>146</v>
      </c>
    </row>
    <row r="1640" spans="2:65" s="14" customFormat="1" ht="13.5">
      <c r="B1640" s="241"/>
      <c r="C1640" s="242"/>
      <c r="D1640" s="215" t="s">
        <v>160</v>
      </c>
      <c r="E1640" s="243" t="s">
        <v>21</v>
      </c>
      <c r="F1640" s="244" t="s">
        <v>171</v>
      </c>
      <c r="G1640" s="242"/>
      <c r="H1640" s="245">
        <v>116.1</v>
      </c>
      <c r="I1640" s="246"/>
      <c r="J1640" s="242"/>
      <c r="K1640" s="242"/>
      <c r="L1640" s="247"/>
      <c r="M1640" s="248"/>
      <c r="N1640" s="249"/>
      <c r="O1640" s="249"/>
      <c r="P1640" s="249"/>
      <c r="Q1640" s="249"/>
      <c r="R1640" s="249"/>
      <c r="S1640" s="249"/>
      <c r="T1640" s="250"/>
      <c r="AT1640" s="251" t="s">
        <v>160</v>
      </c>
      <c r="AU1640" s="251" t="s">
        <v>81</v>
      </c>
      <c r="AV1640" s="14" t="s">
        <v>153</v>
      </c>
      <c r="AW1640" s="14" t="s">
        <v>35</v>
      </c>
      <c r="AX1640" s="14" t="s">
        <v>79</v>
      </c>
      <c r="AY1640" s="251" t="s">
        <v>146</v>
      </c>
    </row>
    <row r="1641" spans="2:65" s="1" customFormat="1" ht="22.5" customHeight="1">
      <c r="B1641" s="42"/>
      <c r="C1641" s="203" t="s">
        <v>2134</v>
      </c>
      <c r="D1641" s="203" t="s">
        <v>149</v>
      </c>
      <c r="E1641" s="204" t="s">
        <v>2135</v>
      </c>
      <c r="F1641" s="205" t="s">
        <v>2136</v>
      </c>
      <c r="G1641" s="206" t="s">
        <v>1148</v>
      </c>
      <c r="H1641" s="283"/>
      <c r="I1641" s="208"/>
      <c r="J1641" s="209">
        <f>ROUND(I1641*H1641,2)</f>
        <v>0</v>
      </c>
      <c r="K1641" s="205" t="s">
        <v>308</v>
      </c>
      <c r="L1641" s="62"/>
      <c r="M1641" s="210" t="s">
        <v>21</v>
      </c>
      <c r="N1641" s="211" t="s">
        <v>43</v>
      </c>
      <c r="O1641" s="43"/>
      <c r="P1641" s="212">
        <f>O1641*H1641</f>
        <v>0</v>
      </c>
      <c r="Q1641" s="212">
        <v>0</v>
      </c>
      <c r="R1641" s="212">
        <f>Q1641*H1641</f>
        <v>0</v>
      </c>
      <c r="S1641" s="212">
        <v>0</v>
      </c>
      <c r="T1641" s="213">
        <f>S1641*H1641</f>
        <v>0</v>
      </c>
      <c r="AR1641" s="25" t="s">
        <v>226</v>
      </c>
      <c r="AT1641" s="25" t="s">
        <v>149</v>
      </c>
      <c r="AU1641" s="25" t="s">
        <v>81</v>
      </c>
      <c r="AY1641" s="25" t="s">
        <v>146</v>
      </c>
      <c r="BE1641" s="214">
        <f>IF(N1641="základní",J1641,0)</f>
        <v>0</v>
      </c>
      <c r="BF1641" s="214">
        <f>IF(N1641="snížená",J1641,0)</f>
        <v>0</v>
      </c>
      <c r="BG1641" s="214">
        <f>IF(N1641="zákl. přenesená",J1641,0)</f>
        <v>0</v>
      </c>
      <c r="BH1641" s="214">
        <f>IF(N1641="sníž. přenesená",J1641,0)</f>
        <v>0</v>
      </c>
      <c r="BI1641" s="214">
        <f>IF(N1641="nulová",J1641,0)</f>
        <v>0</v>
      </c>
      <c r="BJ1641" s="25" t="s">
        <v>79</v>
      </c>
      <c r="BK1641" s="214">
        <f>ROUND(I1641*H1641,2)</f>
        <v>0</v>
      </c>
      <c r="BL1641" s="25" t="s">
        <v>226</v>
      </c>
      <c r="BM1641" s="25" t="s">
        <v>2137</v>
      </c>
    </row>
    <row r="1642" spans="2:65" s="11" customFormat="1" ht="29.85" customHeight="1">
      <c r="B1642" s="186"/>
      <c r="C1642" s="187"/>
      <c r="D1642" s="200" t="s">
        <v>71</v>
      </c>
      <c r="E1642" s="201" t="s">
        <v>2138</v>
      </c>
      <c r="F1642" s="201" t="s">
        <v>2139</v>
      </c>
      <c r="G1642" s="187"/>
      <c r="H1642" s="187"/>
      <c r="I1642" s="190"/>
      <c r="J1642" s="202">
        <f>BK1642</f>
        <v>0</v>
      </c>
      <c r="K1642" s="187"/>
      <c r="L1642" s="192"/>
      <c r="M1642" s="193"/>
      <c r="N1642" s="194"/>
      <c r="O1642" s="194"/>
      <c r="P1642" s="195">
        <f>SUM(P1643:P1654)</f>
        <v>0</v>
      </c>
      <c r="Q1642" s="194"/>
      <c r="R1642" s="195">
        <f>SUM(R1643:R1654)</f>
        <v>5.8520000000000004E-3</v>
      </c>
      <c r="S1642" s="194"/>
      <c r="T1642" s="196">
        <f>SUM(T1643:T1654)</f>
        <v>3.1447500000000002</v>
      </c>
      <c r="AR1642" s="197" t="s">
        <v>81</v>
      </c>
      <c r="AT1642" s="198" t="s">
        <v>71</v>
      </c>
      <c r="AU1642" s="198" t="s">
        <v>79</v>
      </c>
      <c r="AY1642" s="197" t="s">
        <v>146</v>
      </c>
      <c r="BK1642" s="199">
        <f>SUM(BK1643:BK1654)</f>
        <v>0</v>
      </c>
    </row>
    <row r="1643" spans="2:65" s="1" customFormat="1" ht="22.5" customHeight="1">
      <c r="B1643" s="42"/>
      <c r="C1643" s="203" t="s">
        <v>2140</v>
      </c>
      <c r="D1643" s="203" t="s">
        <v>149</v>
      </c>
      <c r="E1643" s="204" t="s">
        <v>2141</v>
      </c>
      <c r="F1643" s="205" t="s">
        <v>2142</v>
      </c>
      <c r="G1643" s="206" t="s">
        <v>307</v>
      </c>
      <c r="H1643" s="207">
        <v>209.65</v>
      </c>
      <c r="I1643" s="208"/>
      <c r="J1643" s="209">
        <f>ROUND(I1643*H1643,2)</f>
        <v>0</v>
      </c>
      <c r="K1643" s="205" t="s">
        <v>308</v>
      </c>
      <c r="L1643" s="62"/>
      <c r="M1643" s="210" t="s">
        <v>21</v>
      </c>
      <c r="N1643" s="211" t="s">
        <v>43</v>
      </c>
      <c r="O1643" s="43"/>
      <c r="P1643" s="212">
        <f>O1643*H1643</f>
        <v>0</v>
      </c>
      <c r="Q1643" s="212">
        <v>0</v>
      </c>
      <c r="R1643" s="212">
        <f>Q1643*H1643</f>
        <v>0</v>
      </c>
      <c r="S1643" s="212">
        <v>1.4999999999999999E-2</v>
      </c>
      <c r="T1643" s="213">
        <f>S1643*H1643</f>
        <v>3.1447500000000002</v>
      </c>
      <c r="AR1643" s="25" t="s">
        <v>226</v>
      </c>
      <c r="AT1643" s="25" t="s">
        <v>149</v>
      </c>
      <c r="AU1643" s="25" t="s">
        <v>81</v>
      </c>
      <c r="AY1643" s="25" t="s">
        <v>146</v>
      </c>
      <c r="BE1643" s="214">
        <f>IF(N1643="základní",J1643,0)</f>
        <v>0</v>
      </c>
      <c r="BF1643" s="214">
        <f>IF(N1643="snížená",J1643,0)</f>
        <v>0</v>
      </c>
      <c r="BG1643" s="214">
        <f>IF(N1643="zákl. přenesená",J1643,0)</f>
        <v>0</v>
      </c>
      <c r="BH1643" s="214">
        <f>IF(N1643="sníž. přenesená",J1643,0)</f>
        <v>0</v>
      </c>
      <c r="BI1643" s="214">
        <f>IF(N1643="nulová",J1643,0)</f>
        <v>0</v>
      </c>
      <c r="BJ1643" s="25" t="s">
        <v>79</v>
      </c>
      <c r="BK1643" s="214">
        <f>ROUND(I1643*H1643,2)</f>
        <v>0</v>
      </c>
      <c r="BL1643" s="25" t="s">
        <v>226</v>
      </c>
      <c r="BM1643" s="25" t="s">
        <v>2143</v>
      </c>
    </row>
    <row r="1644" spans="2:65" s="12" customFormat="1" ht="13.5">
      <c r="B1644" s="218"/>
      <c r="C1644" s="219"/>
      <c r="D1644" s="220" t="s">
        <v>160</v>
      </c>
      <c r="E1644" s="221" t="s">
        <v>21</v>
      </c>
      <c r="F1644" s="222" t="s">
        <v>904</v>
      </c>
      <c r="G1644" s="219"/>
      <c r="H1644" s="223" t="s">
        <v>21</v>
      </c>
      <c r="I1644" s="224"/>
      <c r="J1644" s="219"/>
      <c r="K1644" s="219"/>
      <c r="L1644" s="225"/>
      <c r="M1644" s="226"/>
      <c r="N1644" s="227"/>
      <c r="O1644" s="227"/>
      <c r="P1644" s="227"/>
      <c r="Q1644" s="227"/>
      <c r="R1644" s="227"/>
      <c r="S1644" s="227"/>
      <c r="T1644" s="228"/>
      <c r="AT1644" s="229" t="s">
        <v>160</v>
      </c>
      <c r="AU1644" s="229" t="s">
        <v>81</v>
      </c>
      <c r="AV1644" s="12" t="s">
        <v>79</v>
      </c>
      <c r="AW1644" s="12" t="s">
        <v>35</v>
      </c>
      <c r="AX1644" s="12" t="s">
        <v>72</v>
      </c>
      <c r="AY1644" s="229" t="s">
        <v>146</v>
      </c>
    </row>
    <row r="1645" spans="2:65" s="13" customFormat="1" ht="13.5">
      <c r="B1645" s="230"/>
      <c r="C1645" s="231"/>
      <c r="D1645" s="220" t="s">
        <v>160</v>
      </c>
      <c r="E1645" s="232" t="s">
        <v>21</v>
      </c>
      <c r="F1645" s="233" t="s">
        <v>1435</v>
      </c>
      <c r="G1645" s="231"/>
      <c r="H1645" s="234">
        <v>209.65</v>
      </c>
      <c r="I1645" s="235"/>
      <c r="J1645" s="231"/>
      <c r="K1645" s="231"/>
      <c r="L1645" s="236"/>
      <c r="M1645" s="237"/>
      <c r="N1645" s="238"/>
      <c r="O1645" s="238"/>
      <c r="P1645" s="238"/>
      <c r="Q1645" s="238"/>
      <c r="R1645" s="238"/>
      <c r="S1645" s="238"/>
      <c r="T1645" s="239"/>
      <c r="AT1645" s="240" t="s">
        <v>160</v>
      </c>
      <c r="AU1645" s="240" t="s">
        <v>81</v>
      </c>
      <c r="AV1645" s="13" t="s">
        <v>81</v>
      </c>
      <c r="AW1645" s="13" t="s">
        <v>35</v>
      </c>
      <c r="AX1645" s="13" t="s">
        <v>72</v>
      </c>
      <c r="AY1645" s="240" t="s">
        <v>146</v>
      </c>
    </row>
    <row r="1646" spans="2:65" s="14" customFormat="1" ht="13.5">
      <c r="B1646" s="241"/>
      <c r="C1646" s="242"/>
      <c r="D1646" s="215" t="s">
        <v>160</v>
      </c>
      <c r="E1646" s="243" t="s">
        <v>21</v>
      </c>
      <c r="F1646" s="244" t="s">
        <v>171</v>
      </c>
      <c r="G1646" s="242"/>
      <c r="H1646" s="245">
        <v>209.65</v>
      </c>
      <c r="I1646" s="246"/>
      <c r="J1646" s="242"/>
      <c r="K1646" s="242"/>
      <c r="L1646" s="247"/>
      <c r="M1646" s="248"/>
      <c r="N1646" s="249"/>
      <c r="O1646" s="249"/>
      <c r="P1646" s="249"/>
      <c r="Q1646" s="249"/>
      <c r="R1646" s="249"/>
      <c r="S1646" s="249"/>
      <c r="T1646" s="250"/>
      <c r="AT1646" s="251" t="s">
        <v>160</v>
      </c>
      <c r="AU1646" s="251" t="s">
        <v>81</v>
      </c>
      <c r="AV1646" s="14" t="s">
        <v>153</v>
      </c>
      <c r="AW1646" s="14" t="s">
        <v>35</v>
      </c>
      <c r="AX1646" s="14" t="s">
        <v>79</v>
      </c>
      <c r="AY1646" s="251" t="s">
        <v>146</v>
      </c>
    </row>
    <row r="1647" spans="2:65" s="1" customFormat="1" ht="22.5" customHeight="1">
      <c r="B1647" s="42"/>
      <c r="C1647" s="203" t="s">
        <v>2144</v>
      </c>
      <c r="D1647" s="203" t="s">
        <v>149</v>
      </c>
      <c r="E1647" s="204" t="s">
        <v>2145</v>
      </c>
      <c r="F1647" s="205" t="s">
        <v>2146</v>
      </c>
      <c r="G1647" s="206" t="s">
        <v>307</v>
      </c>
      <c r="H1647" s="207">
        <v>13.3</v>
      </c>
      <c r="I1647" s="208"/>
      <c r="J1647" s="209">
        <f>ROUND(I1647*H1647,2)</f>
        <v>0</v>
      </c>
      <c r="K1647" s="205" t="s">
        <v>308</v>
      </c>
      <c r="L1647" s="62"/>
      <c r="M1647" s="210" t="s">
        <v>21</v>
      </c>
      <c r="N1647" s="211" t="s">
        <v>43</v>
      </c>
      <c r="O1647" s="43"/>
      <c r="P1647" s="212">
        <f>O1647*H1647</f>
        <v>0</v>
      </c>
      <c r="Q1647" s="212">
        <v>0</v>
      </c>
      <c r="R1647" s="212">
        <f>Q1647*H1647</f>
        <v>0</v>
      </c>
      <c r="S1647" s="212">
        <v>0</v>
      </c>
      <c r="T1647" s="213">
        <f>S1647*H1647</f>
        <v>0</v>
      </c>
      <c r="AR1647" s="25" t="s">
        <v>226</v>
      </c>
      <c r="AT1647" s="25" t="s">
        <v>149</v>
      </c>
      <c r="AU1647" s="25" t="s">
        <v>81</v>
      </c>
      <c r="AY1647" s="25" t="s">
        <v>146</v>
      </c>
      <c r="BE1647" s="214">
        <f>IF(N1647="základní",J1647,0)</f>
        <v>0</v>
      </c>
      <c r="BF1647" s="214">
        <f>IF(N1647="snížená",J1647,0)</f>
        <v>0</v>
      </c>
      <c r="BG1647" s="214">
        <f>IF(N1647="zákl. přenesená",J1647,0)</f>
        <v>0</v>
      </c>
      <c r="BH1647" s="214">
        <f>IF(N1647="sníž. přenesená",J1647,0)</f>
        <v>0</v>
      </c>
      <c r="BI1647" s="214">
        <f>IF(N1647="nulová",J1647,0)</f>
        <v>0</v>
      </c>
      <c r="BJ1647" s="25" t="s">
        <v>79</v>
      </c>
      <c r="BK1647" s="214">
        <f>ROUND(I1647*H1647,2)</f>
        <v>0</v>
      </c>
      <c r="BL1647" s="25" t="s">
        <v>226</v>
      </c>
      <c r="BM1647" s="25" t="s">
        <v>2147</v>
      </c>
    </row>
    <row r="1648" spans="2:65" s="12" customFormat="1" ht="13.5">
      <c r="B1648" s="218"/>
      <c r="C1648" s="219"/>
      <c r="D1648" s="220" t="s">
        <v>160</v>
      </c>
      <c r="E1648" s="221" t="s">
        <v>21</v>
      </c>
      <c r="F1648" s="222" t="s">
        <v>644</v>
      </c>
      <c r="G1648" s="219"/>
      <c r="H1648" s="223" t="s">
        <v>21</v>
      </c>
      <c r="I1648" s="224"/>
      <c r="J1648" s="219"/>
      <c r="K1648" s="219"/>
      <c r="L1648" s="225"/>
      <c r="M1648" s="226"/>
      <c r="N1648" s="227"/>
      <c r="O1648" s="227"/>
      <c r="P1648" s="227"/>
      <c r="Q1648" s="227"/>
      <c r="R1648" s="227"/>
      <c r="S1648" s="227"/>
      <c r="T1648" s="228"/>
      <c r="AT1648" s="229" t="s">
        <v>160</v>
      </c>
      <c r="AU1648" s="229" t="s">
        <v>81</v>
      </c>
      <c r="AV1648" s="12" t="s">
        <v>79</v>
      </c>
      <c r="AW1648" s="12" t="s">
        <v>35</v>
      </c>
      <c r="AX1648" s="12" t="s">
        <v>72</v>
      </c>
      <c r="AY1648" s="229" t="s">
        <v>146</v>
      </c>
    </row>
    <row r="1649" spans="2:65" s="13" customFormat="1" ht="13.5">
      <c r="B1649" s="230"/>
      <c r="C1649" s="231"/>
      <c r="D1649" s="220" t="s">
        <v>160</v>
      </c>
      <c r="E1649" s="232" t="s">
        <v>21</v>
      </c>
      <c r="F1649" s="233" t="s">
        <v>1993</v>
      </c>
      <c r="G1649" s="231"/>
      <c r="H1649" s="234">
        <v>6.5</v>
      </c>
      <c r="I1649" s="235"/>
      <c r="J1649" s="231"/>
      <c r="K1649" s="231"/>
      <c r="L1649" s="236"/>
      <c r="M1649" s="237"/>
      <c r="N1649" s="238"/>
      <c r="O1649" s="238"/>
      <c r="P1649" s="238"/>
      <c r="Q1649" s="238"/>
      <c r="R1649" s="238"/>
      <c r="S1649" s="238"/>
      <c r="T1649" s="239"/>
      <c r="AT1649" s="240" t="s">
        <v>160</v>
      </c>
      <c r="AU1649" s="240" t="s">
        <v>81</v>
      </c>
      <c r="AV1649" s="13" t="s">
        <v>81</v>
      </c>
      <c r="AW1649" s="13" t="s">
        <v>35</v>
      </c>
      <c r="AX1649" s="13" t="s">
        <v>72</v>
      </c>
      <c r="AY1649" s="240" t="s">
        <v>146</v>
      </c>
    </row>
    <row r="1650" spans="2:65" s="13" customFormat="1" ht="13.5">
      <c r="B1650" s="230"/>
      <c r="C1650" s="231"/>
      <c r="D1650" s="220" t="s">
        <v>160</v>
      </c>
      <c r="E1650" s="232" t="s">
        <v>21</v>
      </c>
      <c r="F1650" s="233" t="s">
        <v>1994</v>
      </c>
      <c r="G1650" s="231"/>
      <c r="H1650" s="234">
        <v>6.8</v>
      </c>
      <c r="I1650" s="235"/>
      <c r="J1650" s="231"/>
      <c r="K1650" s="231"/>
      <c r="L1650" s="236"/>
      <c r="M1650" s="237"/>
      <c r="N1650" s="238"/>
      <c r="O1650" s="238"/>
      <c r="P1650" s="238"/>
      <c r="Q1650" s="238"/>
      <c r="R1650" s="238"/>
      <c r="S1650" s="238"/>
      <c r="T1650" s="239"/>
      <c r="AT1650" s="240" t="s">
        <v>160</v>
      </c>
      <c r="AU1650" s="240" t="s">
        <v>81</v>
      </c>
      <c r="AV1650" s="13" t="s">
        <v>81</v>
      </c>
      <c r="AW1650" s="13" t="s">
        <v>35</v>
      </c>
      <c r="AX1650" s="13" t="s">
        <v>72</v>
      </c>
      <c r="AY1650" s="240" t="s">
        <v>146</v>
      </c>
    </row>
    <row r="1651" spans="2:65" s="14" customFormat="1" ht="13.5">
      <c r="B1651" s="241"/>
      <c r="C1651" s="242"/>
      <c r="D1651" s="215" t="s">
        <v>160</v>
      </c>
      <c r="E1651" s="243" t="s">
        <v>21</v>
      </c>
      <c r="F1651" s="244" t="s">
        <v>171</v>
      </c>
      <c r="G1651" s="242"/>
      <c r="H1651" s="245">
        <v>13.3</v>
      </c>
      <c r="I1651" s="246"/>
      <c r="J1651" s="242"/>
      <c r="K1651" s="242"/>
      <c r="L1651" s="247"/>
      <c r="M1651" s="248"/>
      <c r="N1651" s="249"/>
      <c r="O1651" s="249"/>
      <c r="P1651" s="249"/>
      <c r="Q1651" s="249"/>
      <c r="R1651" s="249"/>
      <c r="S1651" s="249"/>
      <c r="T1651" s="250"/>
      <c r="AT1651" s="251" t="s">
        <v>160</v>
      </c>
      <c r="AU1651" s="251" t="s">
        <v>81</v>
      </c>
      <c r="AV1651" s="14" t="s">
        <v>153</v>
      </c>
      <c r="AW1651" s="14" t="s">
        <v>35</v>
      </c>
      <c r="AX1651" s="14" t="s">
        <v>79</v>
      </c>
      <c r="AY1651" s="251" t="s">
        <v>146</v>
      </c>
    </row>
    <row r="1652" spans="2:65" s="1" customFormat="1" ht="22.5" customHeight="1">
      <c r="B1652" s="42"/>
      <c r="C1652" s="259" t="s">
        <v>2148</v>
      </c>
      <c r="D1652" s="259" t="s">
        <v>365</v>
      </c>
      <c r="E1652" s="260" t="s">
        <v>2149</v>
      </c>
      <c r="F1652" s="261" t="s">
        <v>2150</v>
      </c>
      <c r="G1652" s="262" t="s">
        <v>307</v>
      </c>
      <c r="H1652" s="263">
        <v>14.63</v>
      </c>
      <c r="I1652" s="264"/>
      <c r="J1652" s="265">
        <f>ROUND(I1652*H1652,2)</f>
        <v>0</v>
      </c>
      <c r="K1652" s="261" t="s">
        <v>308</v>
      </c>
      <c r="L1652" s="266"/>
      <c r="M1652" s="267" t="s">
        <v>21</v>
      </c>
      <c r="N1652" s="268" t="s">
        <v>43</v>
      </c>
      <c r="O1652" s="43"/>
      <c r="P1652" s="212">
        <f>O1652*H1652</f>
        <v>0</v>
      </c>
      <c r="Q1652" s="212">
        <v>4.0000000000000002E-4</v>
      </c>
      <c r="R1652" s="212">
        <f>Q1652*H1652</f>
        <v>5.8520000000000004E-3</v>
      </c>
      <c r="S1652" s="212">
        <v>0</v>
      </c>
      <c r="T1652" s="213">
        <f>S1652*H1652</f>
        <v>0</v>
      </c>
      <c r="AR1652" s="25" t="s">
        <v>438</v>
      </c>
      <c r="AT1652" s="25" t="s">
        <v>365</v>
      </c>
      <c r="AU1652" s="25" t="s">
        <v>81</v>
      </c>
      <c r="AY1652" s="25" t="s">
        <v>146</v>
      </c>
      <c r="BE1652" s="214">
        <f>IF(N1652="základní",J1652,0)</f>
        <v>0</v>
      </c>
      <c r="BF1652" s="214">
        <f>IF(N1652="snížená",J1652,0)</f>
        <v>0</v>
      </c>
      <c r="BG1652" s="214">
        <f>IF(N1652="zákl. přenesená",J1652,0)</f>
        <v>0</v>
      </c>
      <c r="BH1652" s="214">
        <f>IF(N1652="sníž. přenesená",J1652,0)</f>
        <v>0</v>
      </c>
      <c r="BI1652" s="214">
        <f>IF(N1652="nulová",J1652,0)</f>
        <v>0</v>
      </c>
      <c r="BJ1652" s="25" t="s">
        <v>79</v>
      </c>
      <c r="BK1652" s="214">
        <f>ROUND(I1652*H1652,2)</f>
        <v>0</v>
      </c>
      <c r="BL1652" s="25" t="s">
        <v>226</v>
      </c>
      <c r="BM1652" s="25" t="s">
        <v>2151</v>
      </c>
    </row>
    <row r="1653" spans="2:65" s="13" customFormat="1" ht="13.5">
      <c r="B1653" s="230"/>
      <c r="C1653" s="231"/>
      <c r="D1653" s="215" t="s">
        <v>160</v>
      </c>
      <c r="E1653" s="231"/>
      <c r="F1653" s="257" t="s">
        <v>2152</v>
      </c>
      <c r="G1653" s="231"/>
      <c r="H1653" s="258">
        <v>14.63</v>
      </c>
      <c r="I1653" s="235"/>
      <c r="J1653" s="231"/>
      <c r="K1653" s="231"/>
      <c r="L1653" s="236"/>
      <c r="M1653" s="237"/>
      <c r="N1653" s="238"/>
      <c r="O1653" s="238"/>
      <c r="P1653" s="238"/>
      <c r="Q1653" s="238"/>
      <c r="R1653" s="238"/>
      <c r="S1653" s="238"/>
      <c r="T1653" s="239"/>
      <c r="AT1653" s="240" t="s">
        <v>160</v>
      </c>
      <c r="AU1653" s="240" t="s">
        <v>81</v>
      </c>
      <c r="AV1653" s="13" t="s">
        <v>81</v>
      </c>
      <c r="AW1653" s="13" t="s">
        <v>6</v>
      </c>
      <c r="AX1653" s="13" t="s">
        <v>79</v>
      </c>
      <c r="AY1653" s="240" t="s">
        <v>146</v>
      </c>
    </row>
    <row r="1654" spans="2:65" s="1" customFormat="1" ht="22.5" customHeight="1">
      <c r="B1654" s="42"/>
      <c r="C1654" s="203" t="s">
        <v>2153</v>
      </c>
      <c r="D1654" s="203" t="s">
        <v>149</v>
      </c>
      <c r="E1654" s="204" t="s">
        <v>2154</v>
      </c>
      <c r="F1654" s="205" t="s">
        <v>2155</v>
      </c>
      <c r="G1654" s="206" t="s">
        <v>1148</v>
      </c>
      <c r="H1654" s="283"/>
      <c r="I1654" s="208"/>
      <c r="J1654" s="209">
        <f>ROUND(I1654*H1654,2)</f>
        <v>0</v>
      </c>
      <c r="K1654" s="205" t="s">
        <v>308</v>
      </c>
      <c r="L1654" s="62"/>
      <c r="M1654" s="210" t="s">
        <v>21</v>
      </c>
      <c r="N1654" s="211" t="s">
        <v>43</v>
      </c>
      <c r="O1654" s="43"/>
      <c r="P1654" s="212">
        <f>O1654*H1654</f>
        <v>0</v>
      </c>
      <c r="Q1654" s="212">
        <v>0</v>
      </c>
      <c r="R1654" s="212">
        <f>Q1654*H1654</f>
        <v>0</v>
      </c>
      <c r="S1654" s="212">
        <v>0</v>
      </c>
      <c r="T1654" s="213">
        <f>S1654*H1654</f>
        <v>0</v>
      </c>
      <c r="AR1654" s="25" t="s">
        <v>226</v>
      </c>
      <c r="AT1654" s="25" t="s">
        <v>149</v>
      </c>
      <c r="AU1654" s="25" t="s">
        <v>81</v>
      </c>
      <c r="AY1654" s="25" t="s">
        <v>146</v>
      </c>
      <c r="BE1654" s="214">
        <f>IF(N1654="základní",J1654,0)</f>
        <v>0</v>
      </c>
      <c r="BF1654" s="214">
        <f>IF(N1654="snížená",J1654,0)</f>
        <v>0</v>
      </c>
      <c r="BG1654" s="214">
        <f>IF(N1654="zákl. přenesená",J1654,0)</f>
        <v>0</v>
      </c>
      <c r="BH1654" s="214">
        <f>IF(N1654="sníž. přenesená",J1654,0)</f>
        <v>0</v>
      </c>
      <c r="BI1654" s="214">
        <f>IF(N1654="nulová",J1654,0)</f>
        <v>0</v>
      </c>
      <c r="BJ1654" s="25" t="s">
        <v>79</v>
      </c>
      <c r="BK1654" s="214">
        <f>ROUND(I1654*H1654,2)</f>
        <v>0</v>
      </c>
      <c r="BL1654" s="25" t="s">
        <v>226</v>
      </c>
      <c r="BM1654" s="25" t="s">
        <v>2156</v>
      </c>
    </row>
    <row r="1655" spans="2:65" s="11" customFormat="1" ht="29.85" customHeight="1">
      <c r="B1655" s="186"/>
      <c r="C1655" s="187"/>
      <c r="D1655" s="200" t="s">
        <v>71</v>
      </c>
      <c r="E1655" s="201" t="s">
        <v>2157</v>
      </c>
      <c r="F1655" s="201" t="s">
        <v>2158</v>
      </c>
      <c r="G1655" s="187"/>
      <c r="H1655" s="187"/>
      <c r="I1655" s="190"/>
      <c r="J1655" s="202">
        <f>BK1655</f>
        <v>0</v>
      </c>
      <c r="K1655" s="187"/>
      <c r="L1655" s="192"/>
      <c r="M1655" s="193"/>
      <c r="N1655" s="194"/>
      <c r="O1655" s="194"/>
      <c r="P1655" s="195">
        <f>SUM(P1656:P1695)</f>
        <v>0</v>
      </c>
      <c r="Q1655" s="194"/>
      <c r="R1655" s="195">
        <f>SUM(R1656:R1695)</f>
        <v>17.358472159999998</v>
      </c>
      <c r="S1655" s="194"/>
      <c r="T1655" s="196">
        <f>SUM(T1656:T1695)</f>
        <v>2.5321875</v>
      </c>
      <c r="AR1655" s="197" t="s">
        <v>81</v>
      </c>
      <c r="AT1655" s="198" t="s">
        <v>71</v>
      </c>
      <c r="AU1655" s="198" t="s">
        <v>79</v>
      </c>
      <c r="AY1655" s="197" t="s">
        <v>146</v>
      </c>
      <c r="BK1655" s="199">
        <f>SUM(BK1656:BK1695)</f>
        <v>0</v>
      </c>
    </row>
    <row r="1656" spans="2:65" s="1" customFormat="1" ht="22.5" customHeight="1">
      <c r="B1656" s="42"/>
      <c r="C1656" s="203" t="s">
        <v>2159</v>
      </c>
      <c r="D1656" s="203" t="s">
        <v>149</v>
      </c>
      <c r="E1656" s="204" t="s">
        <v>2160</v>
      </c>
      <c r="F1656" s="205" t="s">
        <v>2161</v>
      </c>
      <c r="G1656" s="206" t="s">
        <v>307</v>
      </c>
      <c r="H1656" s="207">
        <v>943.22199999999998</v>
      </c>
      <c r="I1656" s="208"/>
      <c r="J1656" s="209">
        <f>ROUND(I1656*H1656,2)</f>
        <v>0</v>
      </c>
      <c r="K1656" s="205" t="s">
        <v>308</v>
      </c>
      <c r="L1656" s="62"/>
      <c r="M1656" s="210" t="s">
        <v>21</v>
      </c>
      <c r="N1656" s="211" t="s">
        <v>43</v>
      </c>
      <c r="O1656" s="43"/>
      <c r="P1656" s="212">
        <f>O1656*H1656</f>
        <v>0</v>
      </c>
      <c r="Q1656" s="212">
        <v>1.4999999999999999E-2</v>
      </c>
      <c r="R1656" s="212">
        <f>Q1656*H1656</f>
        <v>14.14833</v>
      </c>
      <c r="S1656" s="212">
        <v>0</v>
      </c>
      <c r="T1656" s="213">
        <f>S1656*H1656</f>
        <v>0</v>
      </c>
      <c r="AR1656" s="25" t="s">
        <v>226</v>
      </c>
      <c r="AT1656" s="25" t="s">
        <v>149</v>
      </c>
      <c r="AU1656" s="25" t="s">
        <v>81</v>
      </c>
      <c r="AY1656" s="25" t="s">
        <v>146</v>
      </c>
      <c r="BE1656" s="214">
        <f>IF(N1656="základní",J1656,0)</f>
        <v>0</v>
      </c>
      <c r="BF1656" s="214">
        <f>IF(N1656="snížená",J1656,0)</f>
        <v>0</v>
      </c>
      <c r="BG1656" s="214">
        <f>IF(N1656="zákl. přenesená",J1656,0)</f>
        <v>0</v>
      </c>
      <c r="BH1656" s="214">
        <f>IF(N1656="sníž. přenesená",J1656,0)</f>
        <v>0</v>
      </c>
      <c r="BI1656" s="214">
        <f>IF(N1656="nulová",J1656,0)</f>
        <v>0</v>
      </c>
      <c r="BJ1656" s="25" t="s">
        <v>79</v>
      </c>
      <c r="BK1656" s="214">
        <f>ROUND(I1656*H1656,2)</f>
        <v>0</v>
      </c>
      <c r="BL1656" s="25" t="s">
        <v>226</v>
      </c>
      <c r="BM1656" s="25" t="s">
        <v>2162</v>
      </c>
    </row>
    <row r="1657" spans="2:65" s="13" customFormat="1" ht="13.5">
      <c r="B1657" s="230"/>
      <c r="C1657" s="231"/>
      <c r="D1657" s="220" t="s">
        <v>160</v>
      </c>
      <c r="E1657" s="232" t="s">
        <v>21</v>
      </c>
      <c r="F1657" s="233" t="s">
        <v>2163</v>
      </c>
      <c r="G1657" s="231"/>
      <c r="H1657" s="234">
        <v>943.22199999999998</v>
      </c>
      <c r="I1657" s="235"/>
      <c r="J1657" s="231"/>
      <c r="K1657" s="231"/>
      <c r="L1657" s="236"/>
      <c r="M1657" s="237"/>
      <c r="N1657" s="238"/>
      <c r="O1657" s="238"/>
      <c r="P1657" s="238"/>
      <c r="Q1657" s="238"/>
      <c r="R1657" s="238"/>
      <c r="S1657" s="238"/>
      <c r="T1657" s="239"/>
      <c r="AT1657" s="240" t="s">
        <v>160</v>
      </c>
      <c r="AU1657" s="240" t="s">
        <v>81</v>
      </c>
      <c r="AV1657" s="13" t="s">
        <v>81</v>
      </c>
      <c r="AW1657" s="13" t="s">
        <v>35</v>
      </c>
      <c r="AX1657" s="13" t="s">
        <v>72</v>
      </c>
      <c r="AY1657" s="240" t="s">
        <v>146</v>
      </c>
    </row>
    <row r="1658" spans="2:65" s="14" customFormat="1" ht="13.5">
      <c r="B1658" s="241"/>
      <c r="C1658" s="242"/>
      <c r="D1658" s="215" t="s">
        <v>160</v>
      </c>
      <c r="E1658" s="243" t="s">
        <v>21</v>
      </c>
      <c r="F1658" s="244" t="s">
        <v>171</v>
      </c>
      <c r="G1658" s="242"/>
      <c r="H1658" s="245">
        <v>943.22199999999998</v>
      </c>
      <c r="I1658" s="246"/>
      <c r="J1658" s="242"/>
      <c r="K1658" s="242"/>
      <c r="L1658" s="247"/>
      <c r="M1658" s="248"/>
      <c r="N1658" s="249"/>
      <c r="O1658" s="249"/>
      <c r="P1658" s="249"/>
      <c r="Q1658" s="249"/>
      <c r="R1658" s="249"/>
      <c r="S1658" s="249"/>
      <c r="T1658" s="250"/>
      <c r="AT1658" s="251" t="s">
        <v>160</v>
      </c>
      <c r="AU1658" s="251" t="s">
        <v>81</v>
      </c>
      <c r="AV1658" s="14" t="s">
        <v>153</v>
      </c>
      <c r="AW1658" s="14" t="s">
        <v>35</v>
      </c>
      <c r="AX1658" s="14" t="s">
        <v>79</v>
      </c>
      <c r="AY1658" s="251" t="s">
        <v>146</v>
      </c>
    </row>
    <row r="1659" spans="2:65" s="1" customFormat="1" ht="22.5" customHeight="1">
      <c r="B1659" s="42"/>
      <c r="C1659" s="203" t="s">
        <v>2164</v>
      </c>
      <c r="D1659" s="203" t="s">
        <v>149</v>
      </c>
      <c r="E1659" s="204" t="s">
        <v>2165</v>
      </c>
      <c r="F1659" s="205" t="s">
        <v>2166</v>
      </c>
      <c r="G1659" s="206" t="s">
        <v>307</v>
      </c>
      <c r="H1659" s="207">
        <v>1012.875</v>
      </c>
      <c r="I1659" s="208"/>
      <c r="J1659" s="209">
        <f>ROUND(I1659*H1659,2)</f>
        <v>0</v>
      </c>
      <c r="K1659" s="205" t="s">
        <v>308</v>
      </c>
      <c r="L1659" s="62"/>
      <c r="M1659" s="210" t="s">
        <v>21</v>
      </c>
      <c r="N1659" s="211" t="s">
        <v>43</v>
      </c>
      <c r="O1659" s="43"/>
      <c r="P1659" s="212">
        <f>O1659*H1659</f>
        <v>0</v>
      </c>
      <c r="Q1659" s="212">
        <v>0</v>
      </c>
      <c r="R1659" s="212">
        <f>Q1659*H1659</f>
        <v>0</v>
      </c>
      <c r="S1659" s="212">
        <v>2.5000000000000001E-3</v>
      </c>
      <c r="T1659" s="213">
        <f>S1659*H1659</f>
        <v>2.5321875</v>
      </c>
      <c r="AR1659" s="25" t="s">
        <v>226</v>
      </c>
      <c r="AT1659" s="25" t="s">
        <v>149</v>
      </c>
      <c r="AU1659" s="25" t="s">
        <v>81</v>
      </c>
      <c r="AY1659" s="25" t="s">
        <v>146</v>
      </c>
      <c r="BE1659" s="214">
        <f>IF(N1659="základní",J1659,0)</f>
        <v>0</v>
      </c>
      <c r="BF1659" s="214">
        <f>IF(N1659="snížená",J1659,0)</f>
        <v>0</v>
      </c>
      <c r="BG1659" s="214">
        <f>IF(N1659="zákl. přenesená",J1659,0)</f>
        <v>0</v>
      </c>
      <c r="BH1659" s="214">
        <f>IF(N1659="sníž. přenesená",J1659,0)</f>
        <v>0</v>
      </c>
      <c r="BI1659" s="214">
        <f>IF(N1659="nulová",J1659,0)</f>
        <v>0</v>
      </c>
      <c r="BJ1659" s="25" t="s">
        <v>79</v>
      </c>
      <c r="BK1659" s="214">
        <f>ROUND(I1659*H1659,2)</f>
        <v>0</v>
      </c>
      <c r="BL1659" s="25" t="s">
        <v>226</v>
      </c>
      <c r="BM1659" s="25" t="s">
        <v>2167</v>
      </c>
    </row>
    <row r="1660" spans="2:65" s="1" customFormat="1" ht="27">
      <c r="B1660" s="42"/>
      <c r="C1660" s="64"/>
      <c r="D1660" s="220" t="s">
        <v>155</v>
      </c>
      <c r="E1660" s="64"/>
      <c r="F1660" s="252" t="s">
        <v>2168</v>
      </c>
      <c r="G1660" s="64"/>
      <c r="H1660" s="64"/>
      <c r="I1660" s="173"/>
      <c r="J1660" s="64"/>
      <c r="K1660" s="64"/>
      <c r="L1660" s="62"/>
      <c r="M1660" s="217"/>
      <c r="N1660" s="43"/>
      <c r="O1660" s="43"/>
      <c r="P1660" s="43"/>
      <c r="Q1660" s="43"/>
      <c r="R1660" s="43"/>
      <c r="S1660" s="43"/>
      <c r="T1660" s="79"/>
      <c r="AT1660" s="25" t="s">
        <v>155</v>
      </c>
      <c r="AU1660" s="25" t="s">
        <v>81</v>
      </c>
    </row>
    <row r="1661" spans="2:65" s="12" customFormat="1" ht="13.5">
      <c r="B1661" s="218"/>
      <c r="C1661" s="219"/>
      <c r="D1661" s="220" t="s">
        <v>160</v>
      </c>
      <c r="E1661" s="221" t="s">
        <v>21</v>
      </c>
      <c r="F1661" s="222" t="s">
        <v>904</v>
      </c>
      <c r="G1661" s="219"/>
      <c r="H1661" s="223" t="s">
        <v>21</v>
      </c>
      <c r="I1661" s="224"/>
      <c r="J1661" s="219"/>
      <c r="K1661" s="219"/>
      <c r="L1661" s="225"/>
      <c r="M1661" s="226"/>
      <c r="N1661" s="227"/>
      <c r="O1661" s="227"/>
      <c r="P1661" s="227"/>
      <c r="Q1661" s="227"/>
      <c r="R1661" s="227"/>
      <c r="S1661" s="227"/>
      <c r="T1661" s="228"/>
      <c r="AT1661" s="229" t="s">
        <v>160</v>
      </c>
      <c r="AU1661" s="229" t="s">
        <v>81</v>
      </c>
      <c r="AV1661" s="12" t="s">
        <v>79</v>
      </c>
      <c r="AW1661" s="12" t="s">
        <v>35</v>
      </c>
      <c r="AX1661" s="12" t="s">
        <v>72</v>
      </c>
      <c r="AY1661" s="229" t="s">
        <v>146</v>
      </c>
    </row>
    <row r="1662" spans="2:65" s="13" customFormat="1" ht="13.5">
      <c r="B1662" s="230"/>
      <c r="C1662" s="231"/>
      <c r="D1662" s="220" t="s">
        <v>160</v>
      </c>
      <c r="E1662" s="232" t="s">
        <v>21</v>
      </c>
      <c r="F1662" s="233" t="s">
        <v>2127</v>
      </c>
      <c r="G1662" s="231"/>
      <c r="H1662" s="234">
        <v>496.173</v>
      </c>
      <c r="I1662" s="235"/>
      <c r="J1662" s="231"/>
      <c r="K1662" s="231"/>
      <c r="L1662" s="236"/>
      <c r="M1662" s="237"/>
      <c r="N1662" s="238"/>
      <c r="O1662" s="238"/>
      <c r="P1662" s="238"/>
      <c r="Q1662" s="238"/>
      <c r="R1662" s="238"/>
      <c r="S1662" s="238"/>
      <c r="T1662" s="239"/>
      <c r="AT1662" s="240" t="s">
        <v>160</v>
      </c>
      <c r="AU1662" s="240" t="s">
        <v>81</v>
      </c>
      <c r="AV1662" s="13" t="s">
        <v>81</v>
      </c>
      <c r="AW1662" s="13" t="s">
        <v>35</v>
      </c>
      <c r="AX1662" s="13" t="s">
        <v>72</v>
      </c>
      <c r="AY1662" s="240" t="s">
        <v>146</v>
      </c>
    </row>
    <row r="1663" spans="2:65" s="13" customFormat="1" ht="13.5">
      <c r="B1663" s="230"/>
      <c r="C1663" s="231"/>
      <c r="D1663" s="220" t="s">
        <v>160</v>
      </c>
      <c r="E1663" s="232" t="s">
        <v>21</v>
      </c>
      <c r="F1663" s="233" t="s">
        <v>2133</v>
      </c>
      <c r="G1663" s="231"/>
      <c r="H1663" s="234">
        <v>116.1</v>
      </c>
      <c r="I1663" s="235"/>
      <c r="J1663" s="231"/>
      <c r="K1663" s="231"/>
      <c r="L1663" s="236"/>
      <c r="M1663" s="237"/>
      <c r="N1663" s="238"/>
      <c r="O1663" s="238"/>
      <c r="P1663" s="238"/>
      <c r="Q1663" s="238"/>
      <c r="R1663" s="238"/>
      <c r="S1663" s="238"/>
      <c r="T1663" s="239"/>
      <c r="AT1663" s="240" t="s">
        <v>160</v>
      </c>
      <c r="AU1663" s="240" t="s">
        <v>81</v>
      </c>
      <c r="AV1663" s="13" t="s">
        <v>81</v>
      </c>
      <c r="AW1663" s="13" t="s">
        <v>35</v>
      </c>
      <c r="AX1663" s="13" t="s">
        <v>72</v>
      </c>
      <c r="AY1663" s="240" t="s">
        <v>146</v>
      </c>
    </row>
    <row r="1664" spans="2:65" s="13" customFormat="1" ht="13.5">
      <c r="B1664" s="230"/>
      <c r="C1664" s="231"/>
      <c r="D1664" s="220" t="s">
        <v>160</v>
      </c>
      <c r="E1664" s="232" t="s">
        <v>21</v>
      </c>
      <c r="F1664" s="233" t="s">
        <v>1435</v>
      </c>
      <c r="G1664" s="231"/>
      <c r="H1664" s="234">
        <v>209.65</v>
      </c>
      <c r="I1664" s="235"/>
      <c r="J1664" s="231"/>
      <c r="K1664" s="231"/>
      <c r="L1664" s="236"/>
      <c r="M1664" s="237"/>
      <c r="N1664" s="238"/>
      <c r="O1664" s="238"/>
      <c r="P1664" s="238"/>
      <c r="Q1664" s="238"/>
      <c r="R1664" s="238"/>
      <c r="S1664" s="238"/>
      <c r="T1664" s="239"/>
      <c r="AT1664" s="240" t="s">
        <v>160</v>
      </c>
      <c r="AU1664" s="240" t="s">
        <v>81</v>
      </c>
      <c r="AV1664" s="13" t="s">
        <v>81</v>
      </c>
      <c r="AW1664" s="13" t="s">
        <v>35</v>
      </c>
      <c r="AX1664" s="13" t="s">
        <v>72</v>
      </c>
      <c r="AY1664" s="240" t="s">
        <v>146</v>
      </c>
    </row>
    <row r="1665" spans="2:65" s="13" customFormat="1" ht="13.5">
      <c r="B1665" s="230"/>
      <c r="C1665" s="231"/>
      <c r="D1665" s="220" t="s">
        <v>160</v>
      </c>
      <c r="E1665" s="232" t="s">
        <v>21</v>
      </c>
      <c r="F1665" s="233" t="s">
        <v>2169</v>
      </c>
      <c r="G1665" s="231"/>
      <c r="H1665" s="234">
        <v>45.002000000000002</v>
      </c>
      <c r="I1665" s="235"/>
      <c r="J1665" s="231"/>
      <c r="K1665" s="231"/>
      <c r="L1665" s="236"/>
      <c r="M1665" s="237"/>
      <c r="N1665" s="238"/>
      <c r="O1665" s="238"/>
      <c r="P1665" s="238"/>
      <c r="Q1665" s="238"/>
      <c r="R1665" s="238"/>
      <c r="S1665" s="238"/>
      <c r="T1665" s="239"/>
      <c r="AT1665" s="240" t="s">
        <v>160</v>
      </c>
      <c r="AU1665" s="240" t="s">
        <v>81</v>
      </c>
      <c r="AV1665" s="13" t="s">
        <v>81</v>
      </c>
      <c r="AW1665" s="13" t="s">
        <v>35</v>
      </c>
      <c r="AX1665" s="13" t="s">
        <v>72</v>
      </c>
      <c r="AY1665" s="240" t="s">
        <v>146</v>
      </c>
    </row>
    <row r="1666" spans="2:65" s="13" customFormat="1" ht="13.5">
      <c r="B1666" s="230"/>
      <c r="C1666" s="231"/>
      <c r="D1666" s="220" t="s">
        <v>160</v>
      </c>
      <c r="E1666" s="232" t="s">
        <v>21</v>
      </c>
      <c r="F1666" s="233" t="s">
        <v>2170</v>
      </c>
      <c r="G1666" s="231"/>
      <c r="H1666" s="234">
        <v>31.55</v>
      </c>
      <c r="I1666" s="235"/>
      <c r="J1666" s="231"/>
      <c r="K1666" s="231"/>
      <c r="L1666" s="236"/>
      <c r="M1666" s="237"/>
      <c r="N1666" s="238"/>
      <c r="O1666" s="238"/>
      <c r="P1666" s="238"/>
      <c r="Q1666" s="238"/>
      <c r="R1666" s="238"/>
      <c r="S1666" s="238"/>
      <c r="T1666" s="239"/>
      <c r="AT1666" s="240" t="s">
        <v>160</v>
      </c>
      <c r="AU1666" s="240" t="s">
        <v>81</v>
      </c>
      <c r="AV1666" s="13" t="s">
        <v>81</v>
      </c>
      <c r="AW1666" s="13" t="s">
        <v>35</v>
      </c>
      <c r="AX1666" s="13" t="s">
        <v>72</v>
      </c>
      <c r="AY1666" s="240" t="s">
        <v>146</v>
      </c>
    </row>
    <row r="1667" spans="2:65" s="13" customFormat="1" ht="13.5">
      <c r="B1667" s="230"/>
      <c r="C1667" s="231"/>
      <c r="D1667" s="220" t="s">
        <v>160</v>
      </c>
      <c r="E1667" s="232" t="s">
        <v>21</v>
      </c>
      <c r="F1667" s="233" t="s">
        <v>2171</v>
      </c>
      <c r="G1667" s="231"/>
      <c r="H1667" s="234">
        <v>22.9</v>
      </c>
      <c r="I1667" s="235"/>
      <c r="J1667" s="231"/>
      <c r="K1667" s="231"/>
      <c r="L1667" s="236"/>
      <c r="M1667" s="237"/>
      <c r="N1667" s="238"/>
      <c r="O1667" s="238"/>
      <c r="P1667" s="238"/>
      <c r="Q1667" s="238"/>
      <c r="R1667" s="238"/>
      <c r="S1667" s="238"/>
      <c r="T1667" s="239"/>
      <c r="AT1667" s="240" t="s">
        <v>160</v>
      </c>
      <c r="AU1667" s="240" t="s">
        <v>81</v>
      </c>
      <c r="AV1667" s="13" t="s">
        <v>81</v>
      </c>
      <c r="AW1667" s="13" t="s">
        <v>35</v>
      </c>
      <c r="AX1667" s="13" t="s">
        <v>72</v>
      </c>
      <c r="AY1667" s="240" t="s">
        <v>146</v>
      </c>
    </row>
    <row r="1668" spans="2:65" s="13" customFormat="1" ht="13.5">
      <c r="B1668" s="230"/>
      <c r="C1668" s="231"/>
      <c r="D1668" s="220" t="s">
        <v>160</v>
      </c>
      <c r="E1668" s="232" t="s">
        <v>21</v>
      </c>
      <c r="F1668" s="233" t="s">
        <v>1436</v>
      </c>
      <c r="G1668" s="231"/>
      <c r="H1668" s="234">
        <v>75.7</v>
      </c>
      <c r="I1668" s="235"/>
      <c r="J1668" s="231"/>
      <c r="K1668" s="231"/>
      <c r="L1668" s="236"/>
      <c r="M1668" s="237"/>
      <c r="N1668" s="238"/>
      <c r="O1668" s="238"/>
      <c r="P1668" s="238"/>
      <c r="Q1668" s="238"/>
      <c r="R1668" s="238"/>
      <c r="S1668" s="238"/>
      <c r="T1668" s="239"/>
      <c r="AT1668" s="240" t="s">
        <v>160</v>
      </c>
      <c r="AU1668" s="240" t="s">
        <v>81</v>
      </c>
      <c r="AV1668" s="13" t="s">
        <v>81</v>
      </c>
      <c r="AW1668" s="13" t="s">
        <v>35</v>
      </c>
      <c r="AX1668" s="13" t="s">
        <v>72</v>
      </c>
      <c r="AY1668" s="240" t="s">
        <v>146</v>
      </c>
    </row>
    <row r="1669" spans="2:65" s="13" customFormat="1" ht="13.5">
      <c r="B1669" s="230"/>
      <c r="C1669" s="231"/>
      <c r="D1669" s="220" t="s">
        <v>160</v>
      </c>
      <c r="E1669" s="232" t="s">
        <v>21</v>
      </c>
      <c r="F1669" s="233" t="s">
        <v>2172</v>
      </c>
      <c r="G1669" s="231"/>
      <c r="H1669" s="234">
        <v>15.8</v>
      </c>
      <c r="I1669" s="235"/>
      <c r="J1669" s="231"/>
      <c r="K1669" s="231"/>
      <c r="L1669" s="236"/>
      <c r="M1669" s="237"/>
      <c r="N1669" s="238"/>
      <c r="O1669" s="238"/>
      <c r="P1669" s="238"/>
      <c r="Q1669" s="238"/>
      <c r="R1669" s="238"/>
      <c r="S1669" s="238"/>
      <c r="T1669" s="239"/>
      <c r="AT1669" s="240" t="s">
        <v>160</v>
      </c>
      <c r="AU1669" s="240" t="s">
        <v>81</v>
      </c>
      <c r="AV1669" s="13" t="s">
        <v>81</v>
      </c>
      <c r="AW1669" s="13" t="s">
        <v>35</v>
      </c>
      <c r="AX1669" s="13" t="s">
        <v>72</v>
      </c>
      <c r="AY1669" s="240" t="s">
        <v>146</v>
      </c>
    </row>
    <row r="1670" spans="2:65" s="14" customFormat="1" ht="13.5">
      <c r="B1670" s="241"/>
      <c r="C1670" s="242"/>
      <c r="D1670" s="215" t="s">
        <v>160</v>
      </c>
      <c r="E1670" s="243" t="s">
        <v>21</v>
      </c>
      <c r="F1670" s="244" t="s">
        <v>171</v>
      </c>
      <c r="G1670" s="242"/>
      <c r="H1670" s="245">
        <v>1012.875</v>
      </c>
      <c r="I1670" s="246"/>
      <c r="J1670" s="242"/>
      <c r="K1670" s="242"/>
      <c r="L1670" s="247"/>
      <c r="M1670" s="248"/>
      <c r="N1670" s="249"/>
      <c r="O1670" s="249"/>
      <c r="P1670" s="249"/>
      <c r="Q1670" s="249"/>
      <c r="R1670" s="249"/>
      <c r="S1670" s="249"/>
      <c r="T1670" s="250"/>
      <c r="AT1670" s="251" t="s">
        <v>160</v>
      </c>
      <c r="AU1670" s="251" t="s">
        <v>81</v>
      </c>
      <c r="AV1670" s="14" t="s">
        <v>153</v>
      </c>
      <c r="AW1670" s="14" t="s">
        <v>35</v>
      </c>
      <c r="AX1670" s="14" t="s">
        <v>79</v>
      </c>
      <c r="AY1670" s="251" t="s">
        <v>146</v>
      </c>
    </row>
    <row r="1671" spans="2:65" s="1" customFormat="1" ht="22.5" customHeight="1">
      <c r="B1671" s="42"/>
      <c r="C1671" s="203" t="s">
        <v>2173</v>
      </c>
      <c r="D1671" s="203" t="s">
        <v>149</v>
      </c>
      <c r="E1671" s="204" t="s">
        <v>2174</v>
      </c>
      <c r="F1671" s="205" t="s">
        <v>2175</v>
      </c>
      <c r="G1671" s="206" t="s">
        <v>307</v>
      </c>
      <c r="H1671" s="207">
        <v>21.634</v>
      </c>
      <c r="I1671" s="208"/>
      <c r="J1671" s="209">
        <f>ROUND(I1671*H1671,2)</f>
        <v>0</v>
      </c>
      <c r="K1671" s="205" t="s">
        <v>308</v>
      </c>
      <c r="L1671" s="62"/>
      <c r="M1671" s="210" t="s">
        <v>21</v>
      </c>
      <c r="N1671" s="211" t="s">
        <v>43</v>
      </c>
      <c r="O1671" s="43"/>
      <c r="P1671" s="212">
        <f>O1671*H1671</f>
        <v>0</v>
      </c>
      <c r="Q1671" s="212">
        <v>5.0000000000000001E-4</v>
      </c>
      <c r="R1671" s="212">
        <f>Q1671*H1671</f>
        <v>1.0817E-2</v>
      </c>
      <c r="S1671" s="212">
        <v>0</v>
      </c>
      <c r="T1671" s="213">
        <f>S1671*H1671</f>
        <v>0</v>
      </c>
      <c r="AR1671" s="25" t="s">
        <v>226</v>
      </c>
      <c r="AT1671" s="25" t="s">
        <v>149</v>
      </c>
      <c r="AU1671" s="25" t="s">
        <v>81</v>
      </c>
      <c r="AY1671" s="25" t="s">
        <v>146</v>
      </c>
      <c r="BE1671" s="214">
        <f>IF(N1671="základní",J1671,0)</f>
        <v>0</v>
      </c>
      <c r="BF1671" s="214">
        <f>IF(N1671="snížená",J1671,0)</f>
        <v>0</v>
      </c>
      <c r="BG1671" s="214">
        <f>IF(N1671="zákl. přenesená",J1671,0)</f>
        <v>0</v>
      </c>
      <c r="BH1671" s="214">
        <f>IF(N1671="sníž. přenesená",J1671,0)</f>
        <v>0</v>
      </c>
      <c r="BI1671" s="214">
        <f>IF(N1671="nulová",J1671,0)</f>
        <v>0</v>
      </c>
      <c r="BJ1671" s="25" t="s">
        <v>79</v>
      </c>
      <c r="BK1671" s="214">
        <f>ROUND(I1671*H1671,2)</f>
        <v>0</v>
      </c>
      <c r="BL1671" s="25" t="s">
        <v>226</v>
      </c>
      <c r="BM1671" s="25" t="s">
        <v>2176</v>
      </c>
    </row>
    <row r="1672" spans="2:65" s="1" customFormat="1" ht="27">
      <c r="B1672" s="42"/>
      <c r="C1672" s="64"/>
      <c r="D1672" s="220" t="s">
        <v>155</v>
      </c>
      <c r="E1672" s="64"/>
      <c r="F1672" s="252" t="s">
        <v>2177</v>
      </c>
      <c r="G1672" s="64"/>
      <c r="H1672" s="64"/>
      <c r="I1672" s="173"/>
      <c r="J1672" s="64"/>
      <c r="K1672" s="64"/>
      <c r="L1672" s="62"/>
      <c r="M1672" s="217"/>
      <c r="N1672" s="43"/>
      <c r="O1672" s="43"/>
      <c r="P1672" s="43"/>
      <c r="Q1672" s="43"/>
      <c r="R1672" s="43"/>
      <c r="S1672" s="43"/>
      <c r="T1672" s="79"/>
      <c r="AT1672" s="25" t="s">
        <v>155</v>
      </c>
      <c r="AU1672" s="25" t="s">
        <v>81</v>
      </c>
    </row>
    <row r="1673" spans="2:65" s="12" customFormat="1" ht="13.5">
      <c r="B1673" s="218"/>
      <c r="C1673" s="219"/>
      <c r="D1673" s="220" t="s">
        <v>160</v>
      </c>
      <c r="E1673" s="221" t="s">
        <v>21</v>
      </c>
      <c r="F1673" s="222" t="s">
        <v>644</v>
      </c>
      <c r="G1673" s="219"/>
      <c r="H1673" s="223" t="s">
        <v>21</v>
      </c>
      <c r="I1673" s="224"/>
      <c r="J1673" s="219"/>
      <c r="K1673" s="219"/>
      <c r="L1673" s="225"/>
      <c r="M1673" s="226"/>
      <c r="N1673" s="227"/>
      <c r="O1673" s="227"/>
      <c r="P1673" s="227"/>
      <c r="Q1673" s="227"/>
      <c r="R1673" s="227"/>
      <c r="S1673" s="227"/>
      <c r="T1673" s="228"/>
      <c r="AT1673" s="229" t="s">
        <v>160</v>
      </c>
      <c r="AU1673" s="229" t="s">
        <v>81</v>
      </c>
      <c r="AV1673" s="12" t="s">
        <v>79</v>
      </c>
      <c r="AW1673" s="12" t="s">
        <v>35</v>
      </c>
      <c r="AX1673" s="12" t="s">
        <v>72</v>
      </c>
      <c r="AY1673" s="229" t="s">
        <v>146</v>
      </c>
    </row>
    <row r="1674" spans="2:65" s="13" customFormat="1" ht="13.5">
      <c r="B1674" s="230"/>
      <c r="C1674" s="231"/>
      <c r="D1674" s="220" t="s">
        <v>160</v>
      </c>
      <c r="E1674" s="232" t="s">
        <v>21</v>
      </c>
      <c r="F1674" s="233" t="s">
        <v>1419</v>
      </c>
      <c r="G1674" s="231"/>
      <c r="H1674" s="234">
        <v>21.634</v>
      </c>
      <c r="I1674" s="235"/>
      <c r="J1674" s="231"/>
      <c r="K1674" s="231"/>
      <c r="L1674" s="236"/>
      <c r="M1674" s="237"/>
      <c r="N1674" s="238"/>
      <c r="O1674" s="238"/>
      <c r="P1674" s="238"/>
      <c r="Q1674" s="238"/>
      <c r="R1674" s="238"/>
      <c r="S1674" s="238"/>
      <c r="T1674" s="239"/>
      <c r="AT1674" s="240" t="s">
        <v>160</v>
      </c>
      <c r="AU1674" s="240" t="s">
        <v>81</v>
      </c>
      <c r="AV1674" s="13" t="s">
        <v>81</v>
      </c>
      <c r="AW1674" s="13" t="s">
        <v>35</v>
      </c>
      <c r="AX1674" s="13" t="s">
        <v>72</v>
      </c>
      <c r="AY1674" s="240" t="s">
        <v>146</v>
      </c>
    </row>
    <row r="1675" spans="2:65" s="14" customFormat="1" ht="13.5">
      <c r="B1675" s="241"/>
      <c r="C1675" s="242"/>
      <c r="D1675" s="215" t="s">
        <v>160</v>
      </c>
      <c r="E1675" s="243" t="s">
        <v>21</v>
      </c>
      <c r="F1675" s="244" t="s">
        <v>171</v>
      </c>
      <c r="G1675" s="242"/>
      <c r="H1675" s="245">
        <v>21.634</v>
      </c>
      <c r="I1675" s="246"/>
      <c r="J1675" s="242"/>
      <c r="K1675" s="242"/>
      <c r="L1675" s="247"/>
      <c r="M1675" s="248"/>
      <c r="N1675" s="249"/>
      <c r="O1675" s="249"/>
      <c r="P1675" s="249"/>
      <c r="Q1675" s="249"/>
      <c r="R1675" s="249"/>
      <c r="S1675" s="249"/>
      <c r="T1675" s="250"/>
      <c r="AT1675" s="251" t="s">
        <v>160</v>
      </c>
      <c r="AU1675" s="251" t="s">
        <v>81</v>
      </c>
      <c r="AV1675" s="14" t="s">
        <v>153</v>
      </c>
      <c r="AW1675" s="14" t="s">
        <v>35</v>
      </c>
      <c r="AX1675" s="14" t="s">
        <v>79</v>
      </c>
      <c r="AY1675" s="251" t="s">
        <v>146</v>
      </c>
    </row>
    <row r="1676" spans="2:65" s="1" customFormat="1" ht="22.5" customHeight="1">
      <c r="B1676" s="42"/>
      <c r="C1676" s="259" t="s">
        <v>2178</v>
      </c>
      <c r="D1676" s="259" t="s">
        <v>365</v>
      </c>
      <c r="E1676" s="260" t="s">
        <v>2179</v>
      </c>
      <c r="F1676" s="261" t="s">
        <v>2180</v>
      </c>
      <c r="G1676" s="262" t="s">
        <v>307</v>
      </c>
      <c r="H1676" s="263">
        <v>23.797000000000001</v>
      </c>
      <c r="I1676" s="264"/>
      <c r="J1676" s="265">
        <f>ROUND(I1676*H1676,2)</f>
        <v>0</v>
      </c>
      <c r="K1676" s="261" t="s">
        <v>21</v>
      </c>
      <c r="L1676" s="266"/>
      <c r="M1676" s="267" t="s">
        <v>21</v>
      </c>
      <c r="N1676" s="268" t="s">
        <v>43</v>
      </c>
      <c r="O1676" s="43"/>
      <c r="P1676" s="212">
        <f>O1676*H1676</f>
        <v>0</v>
      </c>
      <c r="Q1676" s="212">
        <v>1.75E-3</v>
      </c>
      <c r="R1676" s="212">
        <f>Q1676*H1676</f>
        <v>4.1644750000000001E-2</v>
      </c>
      <c r="S1676" s="212">
        <v>0</v>
      </c>
      <c r="T1676" s="213">
        <f>S1676*H1676</f>
        <v>0</v>
      </c>
      <c r="AR1676" s="25" t="s">
        <v>438</v>
      </c>
      <c r="AT1676" s="25" t="s">
        <v>365</v>
      </c>
      <c r="AU1676" s="25" t="s">
        <v>81</v>
      </c>
      <c r="AY1676" s="25" t="s">
        <v>146</v>
      </c>
      <c r="BE1676" s="214">
        <f>IF(N1676="základní",J1676,0)</f>
        <v>0</v>
      </c>
      <c r="BF1676" s="214">
        <f>IF(N1676="snížená",J1676,0)</f>
        <v>0</v>
      </c>
      <c r="BG1676" s="214">
        <f>IF(N1676="zákl. přenesená",J1676,0)</f>
        <v>0</v>
      </c>
      <c r="BH1676" s="214">
        <f>IF(N1676="sníž. přenesená",J1676,0)</f>
        <v>0</v>
      </c>
      <c r="BI1676" s="214">
        <f>IF(N1676="nulová",J1676,0)</f>
        <v>0</v>
      </c>
      <c r="BJ1676" s="25" t="s">
        <v>79</v>
      </c>
      <c r="BK1676" s="214">
        <f>ROUND(I1676*H1676,2)</f>
        <v>0</v>
      </c>
      <c r="BL1676" s="25" t="s">
        <v>226</v>
      </c>
      <c r="BM1676" s="25" t="s">
        <v>2181</v>
      </c>
    </row>
    <row r="1677" spans="2:65" s="13" customFormat="1" ht="13.5">
      <c r="B1677" s="230"/>
      <c r="C1677" s="231"/>
      <c r="D1677" s="215" t="s">
        <v>160</v>
      </c>
      <c r="E1677" s="231"/>
      <c r="F1677" s="257" t="s">
        <v>1235</v>
      </c>
      <c r="G1677" s="231"/>
      <c r="H1677" s="258">
        <v>23.797000000000001</v>
      </c>
      <c r="I1677" s="235"/>
      <c r="J1677" s="231"/>
      <c r="K1677" s="231"/>
      <c r="L1677" s="236"/>
      <c r="M1677" s="237"/>
      <c r="N1677" s="238"/>
      <c r="O1677" s="238"/>
      <c r="P1677" s="238"/>
      <c r="Q1677" s="238"/>
      <c r="R1677" s="238"/>
      <c r="S1677" s="238"/>
      <c r="T1677" s="239"/>
      <c r="AT1677" s="240" t="s">
        <v>160</v>
      </c>
      <c r="AU1677" s="240" t="s">
        <v>81</v>
      </c>
      <c r="AV1677" s="13" t="s">
        <v>81</v>
      </c>
      <c r="AW1677" s="13" t="s">
        <v>6</v>
      </c>
      <c r="AX1677" s="13" t="s">
        <v>79</v>
      </c>
      <c r="AY1677" s="240" t="s">
        <v>146</v>
      </c>
    </row>
    <row r="1678" spans="2:65" s="1" customFormat="1" ht="22.5" customHeight="1">
      <c r="B1678" s="42"/>
      <c r="C1678" s="203" t="s">
        <v>2182</v>
      </c>
      <c r="D1678" s="203" t="s">
        <v>149</v>
      </c>
      <c r="E1678" s="204" t="s">
        <v>2183</v>
      </c>
      <c r="F1678" s="205" t="s">
        <v>2184</v>
      </c>
      <c r="G1678" s="206" t="s">
        <v>307</v>
      </c>
      <c r="H1678" s="207">
        <v>921.58799999999997</v>
      </c>
      <c r="I1678" s="208"/>
      <c r="J1678" s="209">
        <f>ROUND(I1678*H1678,2)</f>
        <v>0</v>
      </c>
      <c r="K1678" s="205" t="s">
        <v>308</v>
      </c>
      <c r="L1678" s="62"/>
      <c r="M1678" s="210" t="s">
        <v>21</v>
      </c>
      <c r="N1678" s="211" t="s">
        <v>43</v>
      </c>
      <c r="O1678" s="43"/>
      <c r="P1678" s="212">
        <f>O1678*H1678</f>
        <v>0</v>
      </c>
      <c r="Q1678" s="212">
        <v>2.9999999999999997E-4</v>
      </c>
      <c r="R1678" s="212">
        <f>Q1678*H1678</f>
        <v>0.27647639999999996</v>
      </c>
      <c r="S1678" s="212">
        <v>0</v>
      </c>
      <c r="T1678" s="213">
        <f>S1678*H1678</f>
        <v>0</v>
      </c>
      <c r="AR1678" s="25" t="s">
        <v>226</v>
      </c>
      <c r="AT1678" s="25" t="s">
        <v>149</v>
      </c>
      <c r="AU1678" s="25" t="s">
        <v>81</v>
      </c>
      <c r="AY1678" s="25" t="s">
        <v>146</v>
      </c>
      <c r="BE1678" s="214">
        <f>IF(N1678="základní",J1678,0)</f>
        <v>0</v>
      </c>
      <c r="BF1678" s="214">
        <f>IF(N1678="snížená",J1678,0)</f>
        <v>0</v>
      </c>
      <c r="BG1678" s="214">
        <f>IF(N1678="zákl. přenesená",J1678,0)</f>
        <v>0</v>
      </c>
      <c r="BH1678" s="214">
        <f>IF(N1678="sníž. přenesená",J1678,0)</f>
        <v>0</v>
      </c>
      <c r="BI1678" s="214">
        <f>IF(N1678="nulová",J1678,0)</f>
        <v>0</v>
      </c>
      <c r="BJ1678" s="25" t="s">
        <v>79</v>
      </c>
      <c r="BK1678" s="214">
        <f>ROUND(I1678*H1678,2)</f>
        <v>0</v>
      </c>
      <c r="BL1678" s="25" t="s">
        <v>226</v>
      </c>
      <c r="BM1678" s="25" t="s">
        <v>2185</v>
      </c>
    </row>
    <row r="1679" spans="2:65" s="1" customFormat="1" ht="27">
      <c r="B1679" s="42"/>
      <c r="C1679" s="64"/>
      <c r="D1679" s="220" t="s">
        <v>155</v>
      </c>
      <c r="E1679" s="64"/>
      <c r="F1679" s="252" t="s">
        <v>2177</v>
      </c>
      <c r="G1679" s="64"/>
      <c r="H1679" s="64"/>
      <c r="I1679" s="173"/>
      <c r="J1679" s="64"/>
      <c r="K1679" s="64"/>
      <c r="L1679" s="62"/>
      <c r="M1679" s="217"/>
      <c r="N1679" s="43"/>
      <c r="O1679" s="43"/>
      <c r="P1679" s="43"/>
      <c r="Q1679" s="43"/>
      <c r="R1679" s="43"/>
      <c r="S1679" s="43"/>
      <c r="T1679" s="79"/>
      <c r="AT1679" s="25" t="s">
        <v>155</v>
      </c>
      <c r="AU1679" s="25" t="s">
        <v>81</v>
      </c>
    </row>
    <row r="1680" spans="2:65" s="12" customFormat="1" ht="13.5">
      <c r="B1680" s="218"/>
      <c r="C1680" s="219"/>
      <c r="D1680" s="220" t="s">
        <v>160</v>
      </c>
      <c r="E1680" s="221" t="s">
        <v>21</v>
      </c>
      <c r="F1680" s="222" t="s">
        <v>644</v>
      </c>
      <c r="G1680" s="219"/>
      <c r="H1680" s="223" t="s">
        <v>21</v>
      </c>
      <c r="I1680" s="224"/>
      <c r="J1680" s="219"/>
      <c r="K1680" s="219"/>
      <c r="L1680" s="225"/>
      <c r="M1680" s="226"/>
      <c r="N1680" s="227"/>
      <c r="O1680" s="227"/>
      <c r="P1680" s="227"/>
      <c r="Q1680" s="227"/>
      <c r="R1680" s="227"/>
      <c r="S1680" s="227"/>
      <c r="T1680" s="228"/>
      <c r="AT1680" s="229" t="s">
        <v>160</v>
      </c>
      <c r="AU1680" s="229" t="s">
        <v>81</v>
      </c>
      <c r="AV1680" s="12" t="s">
        <v>79</v>
      </c>
      <c r="AW1680" s="12" t="s">
        <v>35</v>
      </c>
      <c r="AX1680" s="12" t="s">
        <v>72</v>
      </c>
      <c r="AY1680" s="229" t="s">
        <v>146</v>
      </c>
    </row>
    <row r="1681" spans="2:65" s="13" customFormat="1" ht="13.5">
      <c r="B1681" s="230"/>
      <c r="C1681" s="231"/>
      <c r="D1681" s="220" t="s">
        <v>160</v>
      </c>
      <c r="E1681" s="232" t="s">
        <v>21</v>
      </c>
      <c r="F1681" s="233" t="s">
        <v>776</v>
      </c>
      <c r="G1681" s="231"/>
      <c r="H1681" s="234">
        <v>58.3</v>
      </c>
      <c r="I1681" s="235"/>
      <c r="J1681" s="231"/>
      <c r="K1681" s="231"/>
      <c r="L1681" s="236"/>
      <c r="M1681" s="237"/>
      <c r="N1681" s="238"/>
      <c r="O1681" s="238"/>
      <c r="P1681" s="238"/>
      <c r="Q1681" s="238"/>
      <c r="R1681" s="238"/>
      <c r="S1681" s="238"/>
      <c r="T1681" s="239"/>
      <c r="AT1681" s="240" t="s">
        <v>160</v>
      </c>
      <c r="AU1681" s="240" t="s">
        <v>81</v>
      </c>
      <c r="AV1681" s="13" t="s">
        <v>81</v>
      </c>
      <c r="AW1681" s="13" t="s">
        <v>35</v>
      </c>
      <c r="AX1681" s="13" t="s">
        <v>72</v>
      </c>
      <c r="AY1681" s="240" t="s">
        <v>146</v>
      </c>
    </row>
    <row r="1682" spans="2:65" s="13" customFormat="1" ht="13.5">
      <c r="B1682" s="230"/>
      <c r="C1682" s="231"/>
      <c r="D1682" s="220" t="s">
        <v>160</v>
      </c>
      <c r="E1682" s="232" t="s">
        <v>21</v>
      </c>
      <c r="F1682" s="233" t="s">
        <v>2186</v>
      </c>
      <c r="G1682" s="231"/>
      <c r="H1682" s="234">
        <v>99.99</v>
      </c>
      <c r="I1682" s="235"/>
      <c r="J1682" s="231"/>
      <c r="K1682" s="231"/>
      <c r="L1682" s="236"/>
      <c r="M1682" s="237"/>
      <c r="N1682" s="238"/>
      <c r="O1682" s="238"/>
      <c r="P1682" s="238"/>
      <c r="Q1682" s="238"/>
      <c r="R1682" s="238"/>
      <c r="S1682" s="238"/>
      <c r="T1682" s="239"/>
      <c r="AT1682" s="240" t="s">
        <v>160</v>
      </c>
      <c r="AU1682" s="240" t="s">
        <v>81</v>
      </c>
      <c r="AV1682" s="13" t="s">
        <v>81</v>
      </c>
      <c r="AW1682" s="13" t="s">
        <v>35</v>
      </c>
      <c r="AX1682" s="13" t="s">
        <v>72</v>
      </c>
      <c r="AY1682" s="240" t="s">
        <v>146</v>
      </c>
    </row>
    <row r="1683" spans="2:65" s="13" customFormat="1" ht="13.5">
      <c r="B1683" s="230"/>
      <c r="C1683" s="231"/>
      <c r="D1683" s="220" t="s">
        <v>160</v>
      </c>
      <c r="E1683" s="232" t="s">
        <v>21</v>
      </c>
      <c r="F1683" s="233" t="s">
        <v>777</v>
      </c>
      <c r="G1683" s="231"/>
      <c r="H1683" s="234">
        <v>57.302999999999997</v>
      </c>
      <c r="I1683" s="235"/>
      <c r="J1683" s="231"/>
      <c r="K1683" s="231"/>
      <c r="L1683" s="236"/>
      <c r="M1683" s="237"/>
      <c r="N1683" s="238"/>
      <c r="O1683" s="238"/>
      <c r="P1683" s="238"/>
      <c r="Q1683" s="238"/>
      <c r="R1683" s="238"/>
      <c r="S1683" s="238"/>
      <c r="T1683" s="239"/>
      <c r="AT1683" s="240" t="s">
        <v>160</v>
      </c>
      <c r="AU1683" s="240" t="s">
        <v>81</v>
      </c>
      <c r="AV1683" s="13" t="s">
        <v>81</v>
      </c>
      <c r="AW1683" s="13" t="s">
        <v>35</v>
      </c>
      <c r="AX1683" s="13" t="s">
        <v>72</v>
      </c>
      <c r="AY1683" s="240" t="s">
        <v>146</v>
      </c>
    </row>
    <row r="1684" spans="2:65" s="13" customFormat="1" ht="13.5">
      <c r="B1684" s="230"/>
      <c r="C1684" s="231"/>
      <c r="D1684" s="220" t="s">
        <v>160</v>
      </c>
      <c r="E1684" s="232" t="s">
        <v>21</v>
      </c>
      <c r="F1684" s="233" t="s">
        <v>778</v>
      </c>
      <c r="G1684" s="231"/>
      <c r="H1684" s="234">
        <v>26.875</v>
      </c>
      <c r="I1684" s="235"/>
      <c r="J1684" s="231"/>
      <c r="K1684" s="231"/>
      <c r="L1684" s="236"/>
      <c r="M1684" s="237"/>
      <c r="N1684" s="238"/>
      <c r="O1684" s="238"/>
      <c r="P1684" s="238"/>
      <c r="Q1684" s="238"/>
      <c r="R1684" s="238"/>
      <c r="S1684" s="238"/>
      <c r="T1684" s="239"/>
      <c r="AT1684" s="240" t="s">
        <v>160</v>
      </c>
      <c r="AU1684" s="240" t="s">
        <v>81</v>
      </c>
      <c r="AV1684" s="13" t="s">
        <v>81</v>
      </c>
      <c r="AW1684" s="13" t="s">
        <v>35</v>
      </c>
      <c r="AX1684" s="13" t="s">
        <v>72</v>
      </c>
      <c r="AY1684" s="240" t="s">
        <v>146</v>
      </c>
    </row>
    <row r="1685" spans="2:65" s="13" customFormat="1" ht="13.5">
      <c r="B1685" s="230"/>
      <c r="C1685" s="231"/>
      <c r="D1685" s="220" t="s">
        <v>160</v>
      </c>
      <c r="E1685" s="232" t="s">
        <v>21</v>
      </c>
      <c r="F1685" s="233" t="s">
        <v>2187</v>
      </c>
      <c r="G1685" s="231"/>
      <c r="H1685" s="234">
        <v>495.57</v>
      </c>
      <c r="I1685" s="235"/>
      <c r="J1685" s="231"/>
      <c r="K1685" s="231"/>
      <c r="L1685" s="236"/>
      <c r="M1685" s="237"/>
      <c r="N1685" s="238"/>
      <c r="O1685" s="238"/>
      <c r="P1685" s="238"/>
      <c r="Q1685" s="238"/>
      <c r="R1685" s="238"/>
      <c r="S1685" s="238"/>
      <c r="T1685" s="239"/>
      <c r="AT1685" s="240" t="s">
        <v>160</v>
      </c>
      <c r="AU1685" s="240" t="s">
        <v>81</v>
      </c>
      <c r="AV1685" s="13" t="s">
        <v>81</v>
      </c>
      <c r="AW1685" s="13" t="s">
        <v>35</v>
      </c>
      <c r="AX1685" s="13" t="s">
        <v>72</v>
      </c>
      <c r="AY1685" s="240" t="s">
        <v>146</v>
      </c>
    </row>
    <row r="1686" spans="2:65" s="13" customFormat="1" ht="13.5">
      <c r="B1686" s="230"/>
      <c r="C1686" s="231"/>
      <c r="D1686" s="220" t="s">
        <v>160</v>
      </c>
      <c r="E1686" s="232" t="s">
        <v>21</v>
      </c>
      <c r="F1686" s="233" t="s">
        <v>780</v>
      </c>
      <c r="G1686" s="231"/>
      <c r="H1686" s="234">
        <v>34.200000000000003</v>
      </c>
      <c r="I1686" s="235"/>
      <c r="J1686" s="231"/>
      <c r="K1686" s="231"/>
      <c r="L1686" s="236"/>
      <c r="M1686" s="237"/>
      <c r="N1686" s="238"/>
      <c r="O1686" s="238"/>
      <c r="P1686" s="238"/>
      <c r="Q1686" s="238"/>
      <c r="R1686" s="238"/>
      <c r="S1686" s="238"/>
      <c r="T1686" s="239"/>
      <c r="AT1686" s="240" t="s">
        <v>160</v>
      </c>
      <c r="AU1686" s="240" t="s">
        <v>81</v>
      </c>
      <c r="AV1686" s="13" t="s">
        <v>81</v>
      </c>
      <c r="AW1686" s="13" t="s">
        <v>35</v>
      </c>
      <c r="AX1686" s="13" t="s">
        <v>72</v>
      </c>
      <c r="AY1686" s="240" t="s">
        <v>146</v>
      </c>
    </row>
    <row r="1687" spans="2:65" s="13" customFormat="1" ht="13.5">
      <c r="B1687" s="230"/>
      <c r="C1687" s="231"/>
      <c r="D1687" s="220" t="s">
        <v>160</v>
      </c>
      <c r="E1687" s="232" t="s">
        <v>21</v>
      </c>
      <c r="F1687" s="233" t="s">
        <v>781</v>
      </c>
      <c r="G1687" s="231"/>
      <c r="H1687" s="234">
        <v>76.7</v>
      </c>
      <c r="I1687" s="235"/>
      <c r="J1687" s="231"/>
      <c r="K1687" s="231"/>
      <c r="L1687" s="236"/>
      <c r="M1687" s="237"/>
      <c r="N1687" s="238"/>
      <c r="O1687" s="238"/>
      <c r="P1687" s="238"/>
      <c r="Q1687" s="238"/>
      <c r="R1687" s="238"/>
      <c r="S1687" s="238"/>
      <c r="T1687" s="239"/>
      <c r="AT1687" s="240" t="s">
        <v>160</v>
      </c>
      <c r="AU1687" s="240" t="s">
        <v>81</v>
      </c>
      <c r="AV1687" s="13" t="s">
        <v>81</v>
      </c>
      <c r="AW1687" s="13" t="s">
        <v>35</v>
      </c>
      <c r="AX1687" s="13" t="s">
        <v>72</v>
      </c>
      <c r="AY1687" s="240" t="s">
        <v>146</v>
      </c>
    </row>
    <row r="1688" spans="2:65" s="13" customFormat="1" ht="13.5">
      <c r="B1688" s="230"/>
      <c r="C1688" s="231"/>
      <c r="D1688" s="220" t="s">
        <v>160</v>
      </c>
      <c r="E1688" s="232" t="s">
        <v>21</v>
      </c>
      <c r="F1688" s="233" t="s">
        <v>782</v>
      </c>
      <c r="G1688" s="231"/>
      <c r="H1688" s="234">
        <v>46.7</v>
      </c>
      <c r="I1688" s="235"/>
      <c r="J1688" s="231"/>
      <c r="K1688" s="231"/>
      <c r="L1688" s="236"/>
      <c r="M1688" s="237"/>
      <c r="N1688" s="238"/>
      <c r="O1688" s="238"/>
      <c r="P1688" s="238"/>
      <c r="Q1688" s="238"/>
      <c r="R1688" s="238"/>
      <c r="S1688" s="238"/>
      <c r="T1688" s="239"/>
      <c r="AT1688" s="240" t="s">
        <v>160</v>
      </c>
      <c r="AU1688" s="240" t="s">
        <v>81</v>
      </c>
      <c r="AV1688" s="13" t="s">
        <v>81</v>
      </c>
      <c r="AW1688" s="13" t="s">
        <v>35</v>
      </c>
      <c r="AX1688" s="13" t="s">
        <v>72</v>
      </c>
      <c r="AY1688" s="240" t="s">
        <v>146</v>
      </c>
    </row>
    <row r="1689" spans="2:65" s="13" customFormat="1" ht="13.5">
      <c r="B1689" s="230"/>
      <c r="C1689" s="231"/>
      <c r="D1689" s="220" t="s">
        <v>160</v>
      </c>
      <c r="E1689" s="232" t="s">
        <v>21</v>
      </c>
      <c r="F1689" s="233" t="s">
        <v>783</v>
      </c>
      <c r="G1689" s="231"/>
      <c r="H1689" s="234">
        <v>23.2</v>
      </c>
      <c r="I1689" s="235"/>
      <c r="J1689" s="231"/>
      <c r="K1689" s="231"/>
      <c r="L1689" s="236"/>
      <c r="M1689" s="237"/>
      <c r="N1689" s="238"/>
      <c r="O1689" s="238"/>
      <c r="P1689" s="238"/>
      <c r="Q1689" s="238"/>
      <c r="R1689" s="238"/>
      <c r="S1689" s="238"/>
      <c r="T1689" s="239"/>
      <c r="AT1689" s="240" t="s">
        <v>160</v>
      </c>
      <c r="AU1689" s="240" t="s">
        <v>81</v>
      </c>
      <c r="AV1689" s="13" t="s">
        <v>81</v>
      </c>
      <c r="AW1689" s="13" t="s">
        <v>35</v>
      </c>
      <c r="AX1689" s="13" t="s">
        <v>72</v>
      </c>
      <c r="AY1689" s="240" t="s">
        <v>146</v>
      </c>
    </row>
    <row r="1690" spans="2:65" s="13" customFormat="1" ht="13.5">
      <c r="B1690" s="230"/>
      <c r="C1690" s="231"/>
      <c r="D1690" s="220" t="s">
        <v>160</v>
      </c>
      <c r="E1690" s="232" t="s">
        <v>21</v>
      </c>
      <c r="F1690" s="233" t="s">
        <v>1400</v>
      </c>
      <c r="G1690" s="231"/>
      <c r="H1690" s="234">
        <v>2.75</v>
      </c>
      <c r="I1690" s="235"/>
      <c r="J1690" s="231"/>
      <c r="K1690" s="231"/>
      <c r="L1690" s="236"/>
      <c r="M1690" s="237"/>
      <c r="N1690" s="238"/>
      <c r="O1690" s="238"/>
      <c r="P1690" s="238"/>
      <c r="Q1690" s="238"/>
      <c r="R1690" s="238"/>
      <c r="S1690" s="238"/>
      <c r="T1690" s="239"/>
      <c r="AT1690" s="240" t="s">
        <v>160</v>
      </c>
      <c r="AU1690" s="240" t="s">
        <v>81</v>
      </c>
      <c r="AV1690" s="13" t="s">
        <v>81</v>
      </c>
      <c r="AW1690" s="13" t="s">
        <v>35</v>
      </c>
      <c r="AX1690" s="13" t="s">
        <v>72</v>
      </c>
      <c r="AY1690" s="240" t="s">
        <v>146</v>
      </c>
    </row>
    <row r="1691" spans="2:65" s="14" customFormat="1" ht="13.5">
      <c r="B1691" s="241"/>
      <c r="C1691" s="242"/>
      <c r="D1691" s="215" t="s">
        <v>160</v>
      </c>
      <c r="E1691" s="243" t="s">
        <v>21</v>
      </c>
      <c r="F1691" s="244" t="s">
        <v>171</v>
      </c>
      <c r="G1691" s="242"/>
      <c r="H1691" s="245">
        <v>921.58799999999997</v>
      </c>
      <c r="I1691" s="246"/>
      <c r="J1691" s="242"/>
      <c r="K1691" s="242"/>
      <c r="L1691" s="247"/>
      <c r="M1691" s="248"/>
      <c r="N1691" s="249"/>
      <c r="O1691" s="249"/>
      <c r="P1691" s="249"/>
      <c r="Q1691" s="249"/>
      <c r="R1691" s="249"/>
      <c r="S1691" s="249"/>
      <c r="T1691" s="250"/>
      <c r="AT1691" s="251" t="s">
        <v>160</v>
      </c>
      <c r="AU1691" s="251" t="s">
        <v>81</v>
      </c>
      <c r="AV1691" s="14" t="s">
        <v>153</v>
      </c>
      <c r="AW1691" s="14" t="s">
        <v>35</v>
      </c>
      <c r="AX1691" s="14" t="s">
        <v>79</v>
      </c>
      <c r="AY1691" s="251" t="s">
        <v>146</v>
      </c>
    </row>
    <row r="1692" spans="2:65" s="1" customFormat="1" ht="31.5" customHeight="1">
      <c r="B1692" s="42"/>
      <c r="C1692" s="259" t="s">
        <v>2188</v>
      </c>
      <c r="D1692" s="259" t="s">
        <v>365</v>
      </c>
      <c r="E1692" s="260" t="s">
        <v>2189</v>
      </c>
      <c r="F1692" s="261" t="s">
        <v>2190</v>
      </c>
      <c r="G1692" s="262" t="s">
        <v>307</v>
      </c>
      <c r="H1692" s="263">
        <v>1013.747</v>
      </c>
      <c r="I1692" s="264"/>
      <c r="J1692" s="265">
        <f>ROUND(I1692*H1692,2)</f>
        <v>0</v>
      </c>
      <c r="K1692" s="261" t="s">
        <v>21</v>
      </c>
      <c r="L1692" s="266"/>
      <c r="M1692" s="267" t="s">
        <v>21</v>
      </c>
      <c r="N1692" s="268" t="s">
        <v>43</v>
      </c>
      <c r="O1692" s="43"/>
      <c r="P1692" s="212">
        <f>O1692*H1692</f>
        <v>0</v>
      </c>
      <c r="Q1692" s="212">
        <v>2.8300000000000001E-3</v>
      </c>
      <c r="R1692" s="212">
        <f>Q1692*H1692</f>
        <v>2.8689040100000001</v>
      </c>
      <c r="S1692" s="212">
        <v>0</v>
      </c>
      <c r="T1692" s="213">
        <f>S1692*H1692</f>
        <v>0</v>
      </c>
      <c r="AR1692" s="25" t="s">
        <v>438</v>
      </c>
      <c r="AT1692" s="25" t="s">
        <v>365</v>
      </c>
      <c r="AU1692" s="25" t="s">
        <v>81</v>
      </c>
      <c r="AY1692" s="25" t="s">
        <v>146</v>
      </c>
      <c r="BE1692" s="214">
        <f>IF(N1692="základní",J1692,0)</f>
        <v>0</v>
      </c>
      <c r="BF1692" s="214">
        <f>IF(N1692="snížená",J1692,0)</f>
        <v>0</v>
      </c>
      <c r="BG1692" s="214">
        <f>IF(N1692="zákl. přenesená",J1692,0)</f>
        <v>0</v>
      </c>
      <c r="BH1692" s="214">
        <f>IF(N1692="sníž. přenesená",J1692,0)</f>
        <v>0</v>
      </c>
      <c r="BI1692" s="214">
        <f>IF(N1692="nulová",J1692,0)</f>
        <v>0</v>
      </c>
      <c r="BJ1692" s="25" t="s">
        <v>79</v>
      </c>
      <c r="BK1692" s="214">
        <f>ROUND(I1692*H1692,2)</f>
        <v>0</v>
      </c>
      <c r="BL1692" s="25" t="s">
        <v>226</v>
      </c>
      <c r="BM1692" s="25" t="s">
        <v>2191</v>
      </c>
    </row>
    <row r="1693" spans="2:65" s="1" customFormat="1" ht="297">
      <c r="B1693" s="42"/>
      <c r="C1693" s="64"/>
      <c r="D1693" s="215" t="s">
        <v>155</v>
      </c>
      <c r="E1693" s="64"/>
      <c r="F1693" s="216" t="s">
        <v>2192</v>
      </c>
      <c r="G1693" s="64"/>
      <c r="H1693" s="64"/>
      <c r="I1693" s="173"/>
      <c r="J1693" s="64"/>
      <c r="K1693" s="64"/>
      <c r="L1693" s="62"/>
      <c r="M1693" s="217"/>
      <c r="N1693" s="43"/>
      <c r="O1693" s="43"/>
      <c r="P1693" s="43"/>
      <c r="Q1693" s="43"/>
      <c r="R1693" s="43"/>
      <c r="S1693" s="43"/>
      <c r="T1693" s="79"/>
      <c r="AT1693" s="25" t="s">
        <v>155</v>
      </c>
      <c r="AU1693" s="25" t="s">
        <v>81</v>
      </c>
    </row>
    <row r="1694" spans="2:65" s="1" customFormat="1" ht="22.5" customHeight="1">
      <c r="B1694" s="42"/>
      <c r="C1694" s="203" t="s">
        <v>2193</v>
      </c>
      <c r="D1694" s="203" t="s">
        <v>149</v>
      </c>
      <c r="E1694" s="204" t="s">
        <v>2194</v>
      </c>
      <c r="F1694" s="205" t="s">
        <v>2195</v>
      </c>
      <c r="G1694" s="206" t="s">
        <v>324</v>
      </c>
      <c r="H1694" s="207">
        <v>615</v>
      </c>
      <c r="I1694" s="208"/>
      <c r="J1694" s="209">
        <f>ROUND(I1694*H1694,2)</f>
        <v>0</v>
      </c>
      <c r="K1694" s="205" t="s">
        <v>308</v>
      </c>
      <c r="L1694" s="62"/>
      <c r="M1694" s="210" t="s">
        <v>21</v>
      </c>
      <c r="N1694" s="211" t="s">
        <v>43</v>
      </c>
      <c r="O1694" s="43"/>
      <c r="P1694" s="212">
        <f>O1694*H1694</f>
        <v>0</v>
      </c>
      <c r="Q1694" s="212">
        <v>2.0000000000000002E-5</v>
      </c>
      <c r="R1694" s="212">
        <f>Q1694*H1694</f>
        <v>1.23E-2</v>
      </c>
      <c r="S1694" s="212">
        <v>0</v>
      </c>
      <c r="T1694" s="213">
        <f>S1694*H1694</f>
        <v>0</v>
      </c>
      <c r="AR1694" s="25" t="s">
        <v>226</v>
      </c>
      <c r="AT1694" s="25" t="s">
        <v>149</v>
      </c>
      <c r="AU1694" s="25" t="s">
        <v>81</v>
      </c>
      <c r="AY1694" s="25" t="s">
        <v>146</v>
      </c>
      <c r="BE1694" s="214">
        <f>IF(N1694="základní",J1694,0)</f>
        <v>0</v>
      </c>
      <c r="BF1694" s="214">
        <f>IF(N1694="snížená",J1694,0)</f>
        <v>0</v>
      </c>
      <c r="BG1694" s="214">
        <f>IF(N1694="zákl. přenesená",J1694,0)</f>
        <v>0</v>
      </c>
      <c r="BH1694" s="214">
        <f>IF(N1694="sníž. přenesená",J1694,0)</f>
        <v>0</v>
      </c>
      <c r="BI1694" s="214">
        <f>IF(N1694="nulová",J1694,0)</f>
        <v>0</v>
      </c>
      <c r="BJ1694" s="25" t="s">
        <v>79</v>
      </c>
      <c r="BK1694" s="214">
        <f>ROUND(I1694*H1694,2)</f>
        <v>0</v>
      </c>
      <c r="BL1694" s="25" t="s">
        <v>226</v>
      </c>
      <c r="BM1694" s="25" t="s">
        <v>2196</v>
      </c>
    </row>
    <row r="1695" spans="2:65" s="1" customFormat="1" ht="22.5" customHeight="1">
      <c r="B1695" s="42"/>
      <c r="C1695" s="203" t="s">
        <v>2197</v>
      </c>
      <c r="D1695" s="203" t="s">
        <v>149</v>
      </c>
      <c r="E1695" s="204" t="s">
        <v>2198</v>
      </c>
      <c r="F1695" s="205" t="s">
        <v>2199</v>
      </c>
      <c r="G1695" s="206" t="s">
        <v>1148</v>
      </c>
      <c r="H1695" s="283"/>
      <c r="I1695" s="208"/>
      <c r="J1695" s="209">
        <f>ROUND(I1695*H1695,2)</f>
        <v>0</v>
      </c>
      <c r="K1695" s="205" t="s">
        <v>308</v>
      </c>
      <c r="L1695" s="62"/>
      <c r="M1695" s="210" t="s">
        <v>21</v>
      </c>
      <c r="N1695" s="211" t="s">
        <v>43</v>
      </c>
      <c r="O1695" s="43"/>
      <c r="P1695" s="212">
        <f>O1695*H1695</f>
        <v>0</v>
      </c>
      <c r="Q1695" s="212">
        <v>0</v>
      </c>
      <c r="R1695" s="212">
        <f>Q1695*H1695</f>
        <v>0</v>
      </c>
      <c r="S1695" s="212">
        <v>0</v>
      </c>
      <c r="T1695" s="213">
        <f>S1695*H1695</f>
        <v>0</v>
      </c>
      <c r="AR1695" s="25" t="s">
        <v>226</v>
      </c>
      <c r="AT1695" s="25" t="s">
        <v>149</v>
      </c>
      <c r="AU1695" s="25" t="s">
        <v>81</v>
      </c>
      <c r="AY1695" s="25" t="s">
        <v>146</v>
      </c>
      <c r="BE1695" s="214">
        <f>IF(N1695="základní",J1695,0)</f>
        <v>0</v>
      </c>
      <c r="BF1695" s="214">
        <f>IF(N1695="snížená",J1695,0)</f>
        <v>0</v>
      </c>
      <c r="BG1695" s="214">
        <f>IF(N1695="zákl. přenesená",J1695,0)</f>
        <v>0</v>
      </c>
      <c r="BH1695" s="214">
        <f>IF(N1695="sníž. přenesená",J1695,0)</f>
        <v>0</v>
      </c>
      <c r="BI1695" s="214">
        <f>IF(N1695="nulová",J1695,0)</f>
        <v>0</v>
      </c>
      <c r="BJ1695" s="25" t="s">
        <v>79</v>
      </c>
      <c r="BK1695" s="214">
        <f>ROUND(I1695*H1695,2)</f>
        <v>0</v>
      </c>
      <c r="BL1695" s="25" t="s">
        <v>226</v>
      </c>
      <c r="BM1695" s="25" t="s">
        <v>2200</v>
      </c>
    </row>
    <row r="1696" spans="2:65" s="11" customFormat="1" ht="29.85" customHeight="1">
      <c r="B1696" s="186"/>
      <c r="C1696" s="187"/>
      <c r="D1696" s="200" t="s">
        <v>71</v>
      </c>
      <c r="E1696" s="201" t="s">
        <v>2201</v>
      </c>
      <c r="F1696" s="201" t="s">
        <v>2202</v>
      </c>
      <c r="G1696" s="187"/>
      <c r="H1696" s="187"/>
      <c r="I1696" s="190"/>
      <c r="J1696" s="202">
        <f>BK1696</f>
        <v>0</v>
      </c>
      <c r="K1696" s="187"/>
      <c r="L1696" s="192"/>
      <c r="M1696" s="193"/>
      <c r="N1696" s="194"/>
      <c r="O1696" s="194"/>
      <c r="P1696" s="195">
        <f>SUM(P1697:P1706)</f>
        <v>0</v>
      </c>
      <c r="Q1696" s="194"/>
      <c r="R1696" s="195">
        <f>SUM(R1697:R1706)</f>
        <v>0.10785160000000001</v>
      </c>
      <c r="S1696" s="194"/>
      <c r="T1696" s="196">
        <f>SUM(T1697:T1706)</f>
        <v>0</v>
      </c>
      <c r="AR1696" s="197" t="s">
        <v>81</v>
      </c>
      <c r="AT1696" s="198" t="s">
        <v>71</v>
      </c>
      <c r="AU1696" s="198" t="s">
        <v>79</v>
      </c>
      <c r="AY1696" s="197" t="s">
        <v>146</v>
      </c>
      <c r="BK1696" s="199">
        <f>SUM(BK1697:BK1706)</f>
        <v>0</v>
      </c>
    </row>
    <row r="1697" spans="2:65" s="1" customFormat="1" ht="22.5" customHeight="1">
      <c r="B1697" s="42"/>
      <c r="C1697" s="203" t="s">
        <v>2203</v>
      </c>
      <c r="D1697" s="203" t="s">
        <v>149</v>
      </c>
      <c r="E1697" s="204" t="s">
        <v>2204</v>
      </c>
      <c r="F1697" s="205" t="s">
        <v>2205</v>
      </c>
      <c r="G1697" s="206" t="s">
        <v>307</v>
      </c>
      <c r="H1697" s="207">
        <v>70.954999999999998</v>
      </c>
      <c r="I1697" s="208"/>
      <c r="J1697" s="209">
        <f>ROUND(I1697*H1697,2)</f>
        <v>0</v>
      </c>
      <c r="K1697" s="205" t="s">
        <v>21</v>
      </c>
      <c r="L1697" s="62"/>
      <c r="M1697" s="210" t="s">
        <v>21</v>
      </c>
      <c r="N1697" s="211" t="s">
        <v>43</v>
      </c>
      <c r="O1697" s="43"/>
      <c r="P1697" s="212">
        <f>O1697*H1697</f>
        <v>0</v>
      </c>
      <c r="Q1697" s="212">
        <v>1.5200000000000001E-3</v>
      </c>
      <c r="R1697" s="212">
        <f>Q1697*H1697</f>
        <v>0.10785160000000001</v>
      </c>
      <c r="S1697" s="212">
        <v>0</v>
      </c>
      <c r="T1697" s="213">
        <f>S1697*H1697</f>
        <v>0</v>
      </c>
      <c r="AR1697" s="25" t="s">
        <v>226</v>
      </c>
      <c r="AT1697" s="25" t="s">
        <v>149</v>
      </c>
      <c r="AU1697" s="25" t="s">
        <v>81</v>
      </c>
      <c r="AY1697" s="25" t="s">
        <v>146</v>
      </c>
      <c r="BE1697" s="214">
        <f>IF(N1697="základní",J1697,0)</f>
        <v>0</v>
      </c>
      <c r="BF1697" s="214">
        <f>IF(N1697="snížená",J1697,0)</f>
        <v>0</v>
      </c>
      <c r="BG1697" s="214">
        <f>IF(N1697="zákl. přenesená",J1697,0)</f>
        <v>0</v>
      </c>
      <c r="BH1697" s="214">
        <f>IF(N1697="sníž. přenesená",J1697,0)</f>
        <v>0</v>
      </c>
      <c r="BI1697" s="214">
        <f>IF(N1697="nulová",J1697,0)</f>
        <v>0</v>
      </c>
      <c r="BJ1697" s="25" t="s">
        <v>79</v>
      </c>
      <c r="BK1697" s="214">
        <f>ROUND(I1697*H1697,2)</f>
        <v>0</v>
      </c>
      <c r="BL1697" s="25" t="s">
        <v>226</v>
      </c>
      <c r="BM1697" s="25" t="s">
        <v>2206</v>
      </c>
    </row>
    <row r="1698" spans="2:65" s="1" customFormat="1" ht="27">
      <c r="B1698" s="42"/>
      <c r="C1698" s="64"/>
      <c r="D1698" s="220" t="s">
        <v>155</v>
      </c>
      <c r="E1698" s="64"/>
      <c r="F1698" s="252" t="s">
        <v>2207</v>
      </c>
      <c r="G1698" s="64"/>
      <c r="H1698" s="64"/>
      <c r="I1698" s="173"/>
      <c r="J1698" s="64"/>
      <c r="K1698" s="64"/>
      <c r="L1698" s="62"/>
      <c r="M1698" s="217"/>
      <c r="N1698" s="43"/>
      <c r="O1698" s="43"/>
      <c r="P1698" s="43"/>
      <c r="Q1698" s="43"/>
      <c r="R1698" s="43"/>
      <c r="S1698" s="43"/>
      <c r="T1698" s="79"/>
      <c r="AT1698" s="25" t="s">
        <v>155</v>
      </c>
      <c r="AU1698" s="25" t="s">
        <v>81</v>
      </c>
    </row>
    <row r="1699" spans="2:65" s="12" customFormat="1" ht="13.5">
      <c r="B1699" s="218"/>
      <c r="C1699" s="219"/>
      <c r="D1699" s="220" t="s">
        <v>160</v>
      </c>
      <c r="E1699" s="221" t="s">
        <v>21</v>
      </c>
      <c r="F1699" s="222" t="s">
        <v>302</v>
      </c>
      <c r="G1699" s="219"/>
      <c r="H1699" s="223" t="s">
        <v>21</v>
      </c>
      <c r="I1699" s="224"/>
      <c r="J1699" s="219"/>
      <c r="K1699" s="219"/>
      <c r="L1699" s="225"/>
      <c r="M1699" s="226"/>
      <c r="N1699" s="227"/>
      <c r="O1699" s="227"/>
      <c r="P1699" s="227"/>
      <c r="Q1699" s="227"/>
      <c r="R1699" s="227"/>
      <c r="S1699" s="227"/>
      <c r="T1699" s="228"/>
      <c r="AT1699" s="229" t="s">
        <v>160</v>
      </c>
      <c r="AU1699" s="229" t="s">
        <v>81</v>
      </c>
      <c r="AV1699" s="12" t="s">
        <v>79</v>
      </c>
      <c r="AW1699" s="12" t="s">
        <v>35</v>
      </c>
      <c r="AX1699" s="12" t="s">
        <v>72</v>
      </c>
      <c r="AY1699" s="229" t="s">
        <v>146</v>
      </c>
    </row>
    <row r="1700" spans="2:65" s="12" customFormat="1" ht="13.5">
      <c r="B1700" s="218"/>
      <c r="C1700" s="219"/>
      <c r="D1700" s="220" t="s">
        <v>160</v>
      </c>
      <c r="E1700" s="221" t="s">
        <v>21</v>
      </c>
      <c r="F1700" s="222" t="s">
        <v>644</v>
      </c>
      <c r="G1700" s="219"/>
      <c r="H1700" s="223" t="s">
        <v>21</v>
      </c>
      <c r="I1700" s="224"/>
      <c r="J1700" s="219"/>
      <c r="K1700" s="219"/>
      <c r="L1700" s="225"/>
      <c r="M1700" s="226"/>
      <c r="N1700" s="227"/>
      <c r="O1700" s="227"/>
      <c r="P1700" s="227"/>
      <c r="Q1700" s="227"/>
      <c r="R1700" s="227"/>
      <c r="S1700" s="227"/>
      <c r="T1700" s="228"/>
      <c r="AT1700" s="229" t="s">
        <v>160</v>
      </c>
      <c r="AU1700" s="229" t="s">
        <v>81</v>
      </c>
      <c r="AV1700" s="12" t="s">
        <v>79</v>
      </c>
      <c r="AW1700" s="12" t="s">
        <v>35</v>
      </c>
      <c r="AX1700" s="12" t="s">
        <v>72</v>
      </c>
      <c r="AY1700" s="229" t="s">
        <v>146</v>
      </c>
    </row>
    <row r="1701" spans="2:65" s="13" customFormat="1" ht="13.5">
      <c r="B1701" s="230"/>
      <c r="C1701" s="231"/>
      <c r="D1701" s="220" t="s">
        <v>160</v>
      </c>
      <c r="E1701" s="232" t="s">
        <v>21</v>
      </c>
      <c r="F1701" s="233" t="s">
        <v>790</v>
      </c>
      <c r="G1701" s="231"/>
      <c r="H1701" s="234">
        <v>58.7</v>
      </c>
      <c r="I1701" s="235"/>
      <c r="J1701" s="231"/>
      <c r="K1701" s="231"/>
      <c r="L1701" s="236"/>
      <c r="M1701" s="237"/>
      <c r="N1701" s="238"/>
      <c r="O1701" s="238"/>
      <c r="P1701" s="238"/>
      <c r="Q1701" s="238"/>
      <c r="R1701" s="238"/>
      <c r="S1701" s="238"/>
      <c r="T1701" s="239"/>
      <c r="AT1701" s="240" t="s">
        <v>160</v>
      </c>
      <c r="AU1701" s="240" t="s">
        <v>81</v>
      </c>
      <c r="AV1701" s="13" t="s">
        <v>81</v>
      </c>
      <c r="AW1701" s="13" t="s">
        <v>35</v>
      </c>
      <c r="AX1701" s="13" t="s">
        <v>72</v>
      </c>
      <c r="AY1701" s="240" t="s">
        <v>146</v>
      </c>
    </row>
    <row r="1702" spans="2:65" s="13" customFormat="1" ht="13.5">
      <c r="B1702" s="230"/>
      <c r="C1702" s="231"/>
      <c r="D1702" s="220" t="s">
        <v>160</v>
      </c>
      <c r="E1702" s="232" t="s">
        <v>21</v>
      </c>
      <c r="F1702" s="233" t="s">
        <v>2208</v>
      </c>
      <c r="G1702" s="231"/>
      <c r="H1702" s="234">
        <v>3</v>
      </c>
      <c r="I1702" s="235"/>
      <c r="J1702" s="231"/>
      <c r="K1702" s="231"/>
      <c r="L1702" s="236"/>
      <c r="M1702" s="237"/>
      <c r="N1702" s="238"/>
      <c r="O1702" s="238"/>
      <c r="P1702" s="238"/>
      <c r="Q1702" s="238"/>
      <c r="R1702" s="238"/>
      <c r="S1702" s="238"/>
      <c r="T1702" s="239"/>
      <c r="AT1702" s="240" t="s">
        <v>160</v>
      </c>
      <c r="AU1702" s="240" t="s">
        <v>81</v>
      </c>
      <c r="AV1702" s="13" t="s">
        <v>81</v>
      </c>
      <c r="AW1702" s="13" t="s">
        <v>35</v>
      </c>
      <c r="AX1702" s="13" t="s">
        <v>72</v>
      </c>
      <c r="AY1702" s="240" t="s">
        <v>146</v>
      </c>
    </row>
    <row r="1703" spans="2:65" s="15" customFormat="1" ht="13.5">
      <c r="B1703" s="269"/>
      <c r="C1703" s="270"/>
      <c r="D1703" s="220" t="s">
        <v>160</v>
      </c>
      <c r="E1703" s="271" t="s">
        <v>21</v>
      </c>
      <c r="F1703" s="272" t="s">
        <v>426</v>
      </c>
      <c r="G1703" s="270"/>
      <c r="H1703" s="273">
        <v>61.7</v>
      </c>
      <c r="I1703" s="274"/>
      <c r="J1703" s="270"/>
      <c r="K1703" s="270"/>
      <c r="L1703" s="275"/>
      <c r="M1703" s="276"/>
      <c r="N1703" s="277"/>
      <c r="O1703" s="277"/>
      <c r="P1703" s="277"/>
      <c r="Q1703" s="277"/>
      <c r="R1703" s="277"/>
      <c r="S1703" s="277"/>
      <c r="T1703" s="278"/>
      <c r="AT1703" s="279" t="s">
        <v>160</v>
      </c>
      <c r="AU1703" s="279" t="s">
        <v>81</v>
      </c>
      <c r="AV1703" s="15" t="s">
        <v>172</v>
      </c>
      <c r="AW1703" s="15" t="s">
        <v>35</v>
      </c>
      <c r="AX1703" s="15" t="s">
        <v>72</v>
      </c>
      <c r="AY1703" s="279" t="s">
        <v>146</v>
      </c>
    </row>
    <row r="1704" spans="2:65" s="13" customFormat="1" ht="13.5">
      <c r="B1704" s="230"/>
      <c r="C1704" s="231"/>
      <c r="D1704" s="220" t="s">
        <v>160</v>
      </c>
      <c r="E1704" s="232" t="s">
        <v>21</v>
      </c>
      <c r="F1704" s="233" t="s">
        <v>2209</v>
      </c>
      <c r="G1704" s="231"/>
      <c r="H1704" s="234">
        <v>9.2550000000000008</v>
      </c>
      <c r="I1704" s="235"/>
      <c r="J1704" s="231"/>
      <c r="K1704" s="231"/>
      <c r="L1704" s="236"/>
      <c r="M1704" s="237"/>
      <c r="N1704" s="238"/>
      <c r="O1704" s="238"/>
      <c r="P1704" s="238"/>
      <c r="Q1704" s="238"/>
      <c r="R1704" s="238"/>
      <c r="S1704" s="238"/>
      <c r="T1704" s="239"/>
      <c r="AT1704" s="240" t="s">
        <v>160</v>
      </c>
      <c r="AU1704" s="240" t="s">
        <v>81</v>
      </c>
      <c r="AV1704" s="13" t="s">
        <v>81</v>
      </c>
      <c r="AW1704" s="13" t="s">
        <v>35</v>
      </c>
      <c r="AX1704" s="13" t="s">
        <v>72</v>
      </c>
      <c r="AY1704" s="240" t="s">
        <v>146</v>
      </c>
    </row>
    <row r="1705" spans="2:65" s="14" customFormat="1" ht="13.5">
      <c r="B1705" s="241"/>
      <c r="C1705" s="242"/>
      <c r="D1705" s="215" t="s">
        <v>160</v>
      </c>
      <c r="E1705" s="243" t="s">
        <v>21</v>
      </c>
      <c r="F1705" s="244" t="s">
        <v>171</v>
      </c>
      <c r="G1705" s="242"/>
      <c r="H1705" s="245">
        <v>70.954999999999998</v>
      </c>
      <c r="I1705" s="246"/>
      <c r="J1705" s="242"/>
      <c r="K1705" s="242"/>
      <c r="L1705" s="247"/>
      <c r="M1705" s="248"/>
      <c r="N1705" s="249"/>
      <c r="O1705" s="249"/>
      <c r="P1705" s="249"/>
      <c r="Q1705" s="249"/>
      <c r="R1705" s="249"/>
      <c r="S1705" s="249"/>
      <c r="T1705" s="250"/>
      <c r="AT1705" s="251" t="s">
        <v>160</v>
      </c>
      <c r="AU1705" s="251" t="s">
        <v>81</v>
      </c>
      <c r="AV1705" s="14" t="s">
        <v>153</v>
      </c>
      <c r="AW1705" s="14" t="s">
        <v>35</v>
      </c>
      <c r="AX1705" s="14" t="s">
        <v>79</v>
      </c>
      <c r="AY1705" s="251" t="s">
        <v>146</v>
      </c>
    </row>
    <row r="1706" spans="2:65" s="1" customFormat="1" ht="22.5" customHeight="1">
      <c r="B1706" s="42"/>
      <c r="C1706" s="203" t="s">
        <v>2210</v>
      </c>
      <c r="D1706" s="203" t="s">
        <v>149</v>
      </c>
      <c r="E1706" s="204" t="s">
        <v>2211</v>
      </c>
      <c r="F1706" s="205" t="s">
        <v>2212</v>
      </c>
      <c r="G1706" s="206" t="s">
        <v>1148</v>
      </c>
      <c r="H1706" s="283"/>
      <c r="I1706" s="208"/>
      <c r="J1706" s="209">
        <f>ROUND(I1706*H1706,2)</f>
        <v>0</v>
      </c>
      <c r="K1706" s="205" t="s">
        <v>308</v>
      </c>
      <c r="L1706" s="62"/>
      <c r="M1706" s="210" t="s">
        <v>21</v>
      </c>
      <c r="N1706" s="211" t="s">
        <v>43</v>
      </c>
      <c r="O1706" s="43"/>
      <c r="P1706" s="212">
        <f>O1706*H1706</f>
        <v>0</v>
      </c>
      <c r="Q1706" s="212">
        <v>0</v>
      </c>
      <c r="R1706" s="212">
        <f>Q1706*H1706</f>
        <v>0</v>
      </c>
      <c r="S1706" s="212">
        <v>0</v>
      </c>
      <c r="T1706" s="213">
        <f>S1706*H1706</f>
        <v>0</v>
      </c>
      <c r="AR1706" s="25" t="s">
        <v>226</v>
      </c>
      <c r="AT1706" s="25" t="s">
        <v>149</v>
      </c>
      <c r="AU1706" s="25" t="s">
        <v>81</v>
      </c>
      <c r="AY1706" s="25" t="s">
        <v>146</v>
      </c>
      <c r="BE1706" s="214">
        <f>IF(N1706="základní",J1706,0)</f>
        <v>0</v>
      </c>
      <c r="BF1706" s="214">
        <f>IF(N1706="snížená",J1706,0)</f>
        <v>0</v>
      </c>
      <c r="BG1706" s="214">
        <f>IF(N1706="zákl. přenesená",J1706,0)</f>
        <v>0</v>
      </c>
      <c r="BH1706" s="214">
        <f>IF(N1706="sníž. přenesená",J1706,0)</f>
        <v>0</v>
      </c>
      <c r="BI1706" s="214">
        <f>IF(N1706="nulová",J1706,0)</f>
        <v>0</v>
      </c>
      <c r="BJ1706" s="25" t="s">
        <v>79</v>
      </c>
      <c r="BK1706" s="214">
        <f>ROUND(I1706*H1706,2)</f>
        <v>0</v>
      </c>
      <c r="BL1706" s="25" t="s">
        <v>226</v>
      </c>
      <c r="BM1706" s="25" t="s">
        <v>2213</v>
      </c>
    </row>
    <row r="1707" spans="2:65" s="11" customFormat="1" ht="29.85" customHeight="1">
      <c r="B1707" s="186"/>
      <c r="C1707" s="187"/>
      <c r="D1707" s="200" t="s">
        <v>71</v>
      </c>
      <c r="E1707" s="201" t="s">
        <v>2214</v>
      </c>
      <c r="F1707" s="201" t="s">
        <v>2215</v>
      </c>
      <c r="G1707" s="187"/>
      <c r="H1707" s="187"/>
      <c r="I1707" s="190"/>
      <c r="J1707" s="202">
        <f>BK1707</f>
        <v>0</v>
      </c>
      <c r="K1707" s="187"/>
      <c r="L1707" s="192"/>
      <c r="M1707" s="193"/>
      <c r="N1707" s="194"/>
      <c r="O1707" s="194"/>
      <c r="P1707" s="195">
        <f>SUM(P1708:P1720)</f>
        <v>0</v>
      </c>
      <c r="Q1707" s="194"/>
      <c r="R1707" s="195">
        <f>SUM(R1708:R1720)</f>
        <v>2.3975033999999997</v>
      </c>
      <c r="S1707" s="194"/>
      <c r="T1707" s="196">
        <f>SUM(T1708:T1720)</f>
        <v>0</v>
      </c>
      <c r="AR1707" s="197" t="s">
        <v>81</v>
      </c>
      <c r="AT1707" s="198" t="s">
        <v>71</v>
      </c>
      <c r="AU1707" s="198" t="s">
        <v>79</v>
      </c>
      <c r="AY1707" s="197" t="s">
        <v>146</v>
      </c>
      <c r="BK1707" s="199">
        <f>SUM(BK1708:BK1720)</f>
        <v>0</v>
      </c>
    </row>
    <row r="1708" spans="2:65" s="1" customFormat="1" ht="31.5" customHeight="1">
      <c r="B1708" s="42"/>
      <c r="C1708" s="203" t="s">
        <v>2216</v>
      </c>
      <c r="D1708" s="203" t="s">
        <v>149</v>
      </c>
      <c r="E1708" s="204" t="s">
        <v>2217</v>
      </c>
      <c r="F1708" s="205" t="s">
        <v>2218</v>
      </c>
      <c r="G1708" s="206" t="s">
        <v>307</v>
      </c>
      <c r="H1708" s="207">
        <v>91.92</v>
      </c>
      <c r="I1708" s="208"/>
      <c r="J1708" s="209">
        <f>ROUND(I1708*H1708,2)</f>
        <v>0</v>
      </c>
      <c r="K1708" s="205" t="s">
        <v>21</v>
      </c>
      <c r="L1708" s="62"/>
      <c r="M1708" s="210" t="s">
        <v>21</v>
      </c>
      <c r="N1708" s="211" t="s">
        <v>43</v>
      </c>
      <c r="O1708" s="43"/>
      <c r="P1708" s="212">
        <f>O1708*H1708</f>
        <v>0</v>
      </c>
      <c r="Q1708" s="212">
        <v>5.7000000000000002E-3</v>
      </c>
      <c r="R1708" s="212">
        <f>Q1708*H1708</f>
        <v>0.52394400000000008</v>
      </c>
      <c r="S1708" s="212">
        <v>0</v>
      </c>
      <c r="T1708" s="213">
        <f>S1708*H1708</f>
        <v>0</v>
      </c>
      <c r="AR1708" s="25" t="s">
        <v>226</v>
      </c>
      <c r="AT1708" s="25" t="s">
        <v>149</v>
      </c>
      <c r="AU1708" s="25" t="s">
        <v>81</v>
      </c>
      <c r="AY1708" s="25" t="s">
        <v>146</v>
      </c>
      <c r="BE1708" s="214">
        <f>IF(N1708="základní",J1708,0)</f>
        <v>0</v>
      </c>
      <c r="BF1708" s="214">
        <f>IF(N1708="snížená",J1708,0)</f>
        <v>0</v>
      </c>
      <c r="BG1708" s="214">
        <f>IF(N1708="zákl. přenesená",J1708,0)</f>
        <v>0</v>
      </c>
      <c r="BH1708" s="214">
        <f>IF(N1708="sníž. přenesená",J1708,0)</f>
        <v>0</v>
      </c>
      <c r="BI1708" s="214">
        <f>IF(N1708="nulová",J1708,0)</f>
        <v>0</v>
      </c>
      <c r="BJ1708" s="25" t="s">
        <v>79</v>
      </c>
      <c r="BK1708" s="214">
        <f>ROUND(I1708*H1708,2)</f>
        <v>0</v>
      </c>
      <c r="BL1708" s="25" t="s">
        <v>226</v>
      </c>
      <c r="BM1708" s="25" t="s">
        <v>2219</v>
      </c>
    </row>
    <row r="1709" spans="2:65" s="12" customFormat="1" ht="13.5">
      <c r="B1709" s="218"/>
      <c r="C1709" s="219"/>
      <c r="D1709" s="220" t="s">
        <v>160</v>
      </c>
      <c r="E1709" s="221" t="s">
        <v>21</v>
      </c>
      <c r="F1709" s="222" t="s">
        <v>302</v>
      </c>
      <c r="G1709" s="219"/>
      <c r="H1709" s="223" t="s">
        <v>21</v>
      </c>
      <c r="I1709" s="224"/>
      <c r="J1709" s="219"/>
      <c r="K1709" s="219"/>
      <c r="L1709" s="225"/>
      <c r="M1709" s="226"/>
      <c r="N1709" s="227"/>
      <c r="O1709" s="227"/>
      <c r="P1709" s="227"/>
      <c r="Q1709" s="227"/>
      <c r="R1709" s="227"/>
      <c r="S1709" s="227"/>
      <c r="T1709" s="228"/>
      <c r="AT1709" s="229" t="s">
        <v>160</v>
      </c>
      <c r="AU1709" s="229" t="s">
        <v>81</v>
      </c>
      <c r="AV1709" s="12" t="s">
        <v>79</v>
      </c>
      <c r="AW1709" s="12" t="s">
        <v>35</v>
      </c>
      <c r="AX1709" s="12" t="s">
        <v>72</v>
      </c>
      <c r="AY1709" s="229" t="s">
        <v>146</v>
      </c>
    </row>
    <row r="1710" spans="2:65" s="12" customFormat="1" ht="13.5">
      <c r="B1710" s="218"/>
      <c r="C1710" s="219"/>
      <c r="D1710" s="220" t="s">
        <v>160</v>
      </c>
      <c r="E1710" s="221" t="s">
        <v>21</v>
      </c>
      <c r="F1710" s="222" t="s">
        <v>644</v>
      </c>
      <c r="G1710" s="219"/>
      <c r="H1710" s="223" t="s">
        <v>21</v>
      </c>
      <c r="I1710" s="224"/>
      <c r="J1710" s="219"/>
      <c r="K1710" s="219"/>
      <c r="L1710" s="225"/>
      <c r="M1710" s="226"/>
      <c r="N1710" s="227"/>
      <c r="O1710" s="227"/>
      <c r="P1710" s="227"/>
      <c r="Q1710" s="227"/>
      <c r="R1710" s="227"/>
      <c r="S1710" s="227"/>
      <c r="T1710" s="228"/>
      <c r="AT1710" s="229" t="s">
        <v>160</v>
      </c>
      <c r="AU1710" s="229" t="s">
        <v>81</v>
      </c>
      <c r="AV1710" s="12" t="s">
        <v>79</v>
      </c>
      <c r="AW1710" s="12" t="s">
        <v>35</v>
      </c>
      <c r="AX1710" s="12" t="s">
        <v>72</v>
      </c>
      <c r="AY1710" s="229" t="s">
        <v>146</v>
      </c>
    </row>
    <row r="1711" spans="2:65" s="12" customFormat="1" ht="13.5">
      <c r="B1711" s="218"/>
      <c r="C1711" s="219"/>
      <c r="D1711" s="220" t="s">
        <v>160</v>
      </c>
      <c r="E1711" s="221" t="s">
        <v>21</v>
      </c>
      <c r="F1711" s="222" t="s">
        <v>2220</v>
      </c>
      <c r="G1711" s="219"/>
      <c r="H1711" s="223" t="s">
        <v>21</v>
      </c>
      <c r="I1711" s="224"/>
      <c r="J1711" s="219"/>
      <c r="K1711" s="219"/>
      <c r="L1711" s="225"/>
      <c r="M1711" s="226"/>
      <c r="N1711" s="227"/>
      <c r="O1711" s="227"/>
      <c r="P1711" s="227"/>
      <c r="Q1711" s="227"/>
      <c r="R1711" s="227"/>
      <c r="S1711" s="227"/>
      <c r="T1711" s="228"/>
      <c r="AT1711" s="229" t="s">
        <v>160</v>
      </c>
      <c r="AU1711" s="229" t="s">
        <v>81</v>
      </c>
      <c r="AV1711" s="12" t="s">
        <v>79</v>
      </c>
      <c r="AW1711" s="12" t="s">
        <v>35</v>
      </c>
      <c r="AX1711" s="12" t="s">
        <v>72</v>
      </c>
      <c r="AY1711" s="229" t="s">
        <v>146</v>
      </c>
    </row>
    <row r="1712" spans="2:65" s="12" customFormat="1" ht="13.5">
      <c r="B1712" s="218"/>
      <c r="C1712" s="219"/>
      <c r="D1712" s="220" t="s">
        <v>160</v>
      </c>
      <c r="E1712" s="221" t="s">
        <v>21</v>
      </c>
      <c r="F1712" s="222" t="s">
        <v>2221</v>
      </c>
      <c r="G1712" s="219"/>
      <c r="H1712" s="223" t="s">
        <v>21</v>
      </c>
      <c r="I1712" s="224"/>
      <c r="J1712" s="219"/>
      <c r="K1712" s="219"/>
      <c r="L1712" s="225"/>
      <c r="M1712" s="226"/>
      <c r="N1712" s="227"/>
      <c r="O1712" s="227"/>
      <c r="P1712" s="227"/>
      <c r="Q1712" s="227"/>
      <c r="R1712" s="227"/>
      <c r="S1712" s="227"/>
      <c r="T1712" s="228"/>
      <c r="AT1712" s="229" t="s">
        <v>160</v>
      </c>
      <c r="AU1712" s="229" t="s">
        <v>81</v>
      </c>
      <c r="AV1712" s="12" t="s">
        <v>79</v>
      </c>
      <c r="AW1712" s="12" t="s">
        <v>35</v>
      </c>
      <c r="AX1712" s="12" t="s">
        <v>72</v>
      </c>
      <c r="AY1712" s="229" t="s">
        <v>146</v>
      </c>
    </row>
    <row r="1713" spans="2:65" s="13" customFormat="1" ht="13.5">
      <c r="B1713" s="230"/>
      <c r="C1713" s="231"/>
      <c r="D1713" s="220" t="s">
        <v>160</v>
      </c>
      <c r="E1713" s="232" t="s">
        <v>21</v>
      </c>
      <c r="F1713" s="233" t="s">
        <v>2222</v>
      </c>
      <c r="G1713" s="231"/>
      <c r="H1713" s="234">
        <v>91.92</v>
      </c>
      <c r="I1713" s="235"/>
      <c r="J1713" s="231"/>
      <c r="K1713" s="231"/>
      <c r="L1713" s="236"/>
      <c r="M1713" s="237"/>
      <c r="N1713" s="238"/>
      <c r="O1713" s="238"/>
      <c r="P1713" s="238"/>
      <c r="Q1713" s="238"/>
      <c r="R1713" s="238"/>
      <c r="S1713" s="238"/>
      <c r="T1713" s="239"/>
      <c r="AT1713" s="240" t="s">
        <v>160</v>
      </c>
      <c r="AU1713" s="240" t="s">
        <v>81</v>
      </c>
      <c r="AV1713" s="13" t="s">
        <v>81</v>
      </c>
      <c r="AW1713" s="13" t="s">
        <v>35</v>
      </c>
      <c r="AX1713" s="13" t="s">
        <v>72</v>
      </c>
      <c r="AY1713" s="240" t="s">
        <v>146</v>
      </c>
    </row>
    <row r="1714" spans="2:65" s="14" customFormat="1" ht="13.5">
      <c r="B1714" s="241"/>
      <c r="C1714" s="242"/>
      <c r="D1714" s="215" t="s">
        <v>160</v>
      </c>
      <c r="E1714" s="243" t="s">
        <v>21</v>
      </c>
      <c r="F1714" s="244" t="s">
        <v>171</v>
      </c>
      <c r="G1714" s="242"/>
      <c r="H1714" s="245">
        <v>91.92</v>
      </c>
      <c r="I1714" s="246"/>
      <c r="J1714" s="242"/>
      <c r="K1714" s="242"/>
      <c r="L1714" s="247"/>
      <c r="M1714" s="248"/>
      <c r="N1714" s="249"/>
      <c r="O1714" s="249"/>
      <c r="P1714" s="249"/>
      <c r="Q1714" s="249"/>
      <c r="R1714" s="249"/>
      <c r="S1714" s="249"/>
      <c r="T1714" s="250"/>
      <c r="AT1714" s="251" t="s">
        <v>160</v>
      </c>
      <c r="AU1714" s="251" t="s">
        <v>81</v>
      </c>
      <c r="AV1714" s="14" t="s">
        <v>153</v>
      </c>
      <c r="AW1714" s="14" t="s">
        <v>35</v>
      </c>
      <c r="AX1714" s="14" t="s">
        <v>79</v>
      </c>
      <c r="AY1714" s="251" t="s">
        <v>146</v>
      </c>
    </row>
    <row r="1715" spans="2:65" s="1" customFormat="1" ht="31.5" customHeight="1">
      <c r="B1715" s="42"/>
      <c r="C1715" s="259" t="s">
        <v>2223</v>
      </c>
      <c r="D1715" s="259" t="s">
        <v>365</v>
      </c>
      <c r="E1715" s="260" t="s">
        <v>2224</v>
      </c>
      <c r="F1715" s="261" t="s">
        <v>2225</v>
      </c>
      <c r="G1715" s="262" t="s">
        <v>307</v>
      </c>
      <c r="H1715" s="263">
        <v>101.11199999999999</v>
      </c>
      <c r="I1715" s="264"/>
      <c r="J1715" s="265">
        <f t="shared" ref="J1715:J1720" si="10">ROUND(I1715*H1715,2)</f>
        <v>0</v>
      </c>
      <c r="K1715" s="261" t="s">
        <v>21</v>
      </c>
      <c r="L1715" s="266"/>
      <c r="M1715" s="267" t="s">
        <v>21</v>
      </c>
      <c r="N1715" s="268" t="s">
        <v>43</v>
      </c>
      <c r="O1715" s="43"/>
      <c r="P1715" s="212">
        <f t="shared" ref="P1715:P1720" si="11">O1715*H1715</f>
        <v>0</v>
      </c>
      <c r="Q1715" s="212">
        <v>1.7999999999999999E-2</v>
      </c>
      <c r="R1715" s="212">
        <f t="shared" ref="R1715:R1720" si="12">Q1715*H1715</f>
        <v>1.8200159999999999</v>
      </c>
      <c r="S1715" s="212">
        <v>0</v>
      </c>
      <c r="T1715" s="213">
        <f t="shared" ref="T1715:T1720" si="13">S1715*H1715</f>
        <v>0</v>
      </c>
      <c r="AR1715" s="25" t="s">
        <v>438</v>
      </c>
      <c r="AT1715" s="25" t="s">
        <v>365</v>
      </c>
      <c r="AU1715" s="25" t="s">
        <v>81</v>
      </c>
      <c r="AY1715" s="25" t="s">
        <v>146</v>
      </c>
      <c r="BE1715" s="214">
        <f t="shared" ref="BE1715:BE1720" si="14">IF(N1715="základní",J1715,0)</f>
        <v>0</v>
      </c>
      <c r="BF1715" s="214">
        <f t="shared" ref="BF1715:BF1720" si="15">IF(N1715="snížená",J1715,0)</f>
        <v>0</v>
      </c>
      <c r="BG1715" s="214">
        <f t="shared" ref="BG1715:BG1720" si="16">IF(N1715="zákl. přenesená",J1715,0)</f>
        <v>0</v>
      </c>
      <c r="BH1715" s="214">
        <f t="shared" ref="BH1715:BH1720" si="17">IF(N1715="sníž. přenesená",J1715,0)</f>
        <v>0</v>
      </c>
      <c r="BI1715" s="214">
        <f t="shared" ref="BI1715:BI1720" si="18">IF(N1715="nulová",J1715,0)</f>
        <v>0</v>
      </c>
      <c r="BJ1715" s="25" t="s">
        <v>79</v>
      </c>
      <c r="BK1715" s="214">
        <f t="shared" ref="BK1715:BK1720" si="19">ROUND(I1715*H1715,2)</f>
        <v>0</v>
      </c>
      <c r="BL1715" s="25" t="s">
        <v>226</v>
      </c>
      <c r="BM1715" s="25" t="s">
        <v>2226</v>
      </c>
    </row>
    <row r="1716" spans="2:65" s="1" customFormat="1" ht="22.5" customHeight="1">
      <c r="B1716" s="42"/>
      <c r="C1716" s="203" t="s">
        <v>2227</v>
      </c>
      <c r="D1716" s="203" t="s">
        <v>149</v>
      </c>
      <c r="E1716" s="204" t="s">
        <v>2228</v>
      </c>
      <c r="F1716" s="205" t="s">
        <v>2229</v>
      </c>
      <c r="G1716" s="206" t="s">
        <v>307</v>
      </c>
      <c r="H1716" s="207">
        <v>91.92</v>
      </c>
      <c r="I1716" s="208"/>
      <c r="J1716" s="209">
        <f t="shared" si="10"/>
        <v>0</v>
      </c>
      <c r="K1716" s="205" t="s">
        <v>308</v>
      </c>
      <c r="L1716" s="62"/>
      <c r="M1716" s="210" t="s">
        <v>21</v>
      </c>
      <c r="N1716" s="211" t="s">
        <v>43</v>
      </c>
      <c r="O1716" s="43"/>
      <c r="P1716" s="212">
        <f t="shared" si="11"/>
        <v>0</v>
      </c>
      <c r="Q1716" s="212">
        <v>0</v>
      </c>
      <c r="R1716" s="212">
        <f t="shared" si="12"/>
        <v>0</v>
      </c>
      <c r="S1716" s="212">
        <v>0</v>
      </c>
      <c r="T1716" s="213">
        <f t="shared" si="13"/>
        <v>0</v>
      </c>
      <c r="AR1716" s="25" t="s">
        <v>226</v>
      </c>
      <c r="AT1716" s="25" t="s">
        <v>149</v>
      </c>
      <c r="AU1716" s="25" t="s">
        <v>81</v>
      </c>
      <c r="AY1716" s="25" t="s">
        <v>146</v>
      </c>
      <c r="BE1716" s="214">
        <f t="shared" si="14"/>
        <v>0</v>
      </c>
      <c r="BF1716" s="214">
        <f t="shared" si="15"/>
        <v>0</v>
      </c>
      <c r="BG1716" s="214">
        <f t="shared" si="16"/>
        <v>0</v>
      </c>
      <c r="BH1716" s="214">
        <f t="shared" si="17"/>
        <v>0</v>
      </c>
      <c r="BI1716" s="214">
        <f t="shared" si="18"/>
        <v>0</v>
      </c>
      <c r="BJ1716" s="25" t="s">
        <v>79</v>
      </c>
      <c r="BK1716" s="214">
        <f t="shared" si="19"/>
        <v>0</v>
      </c>
      <c r="BL1716" s="25" t="s">
        <v>226</v>
      </c>
      <c r="BM1716" s="25" t="s">
        <v>2230</v>
      </c>
    </row>
    <row r="1717" spans="2:65" s="1" customFormat="1" ht="31.5" customHeight="1">
      <c r="B1717" s="42"/>
      <c r="C1717" s="203" t="s">
        <v>2231</v>
      </c>
      <c r="D1717" s="203" t="s">
        <v>149</v>
      </c>
      <c r="E1717" s="204" t="s">
        <v>2232</v>
      </c>
      <c r="F1717" s="205" t="s">
        <v>2233</v>
      </c>
      <c r="G1717" s="206" t="s">
        <v>307</v>
      </c>
      <c r="H1717" s="207">
        <v>91.92</v>
      </c>
      <c r="I1717" s="208"/>
      <c r="J1717" s="209">
        <f t="shared" si="10"/>
        <v>0</v>
      </c>
      <c r="K1717" s="205" t="s">
        <v>21</v>
      </c>
      <c r="L1717" s="62"/>
      <c r="M1717" s="210" t="s">
        <v>21</v>
      </c>
      <c r="N1717" s="211" t="s">
        <v>43</v>
      </c>
      <c r="O1717" s="43"/>
      <c r="P1717" s="212">
        <f t="shared" si="11"/>
        <v>0</v>
      </c>
      <c r="Q1717" s="212">
        <v>2.5999999999999998E-4</v>
      </c>
      <c r="R1717" s="212">
        <f t="shared" si="12"/>
        <v>2.3899199999999999E-2</v>
      </c>
      <c r="S1717" s="212">
        <v>0</v>
      </c>
      <c r="T1717" s="213">
        <f t="shared" si="13"/>
        <v>0</v>
      </c>
      <c r="AR1717" s="25" t="s">
        <v>226</v>
      </c>
      <c r="AT1717" s="25" t="s">
        <v>149</v>
      </c>
      <c r="AU1717" s="25" t="s">
        <v>81</v>
      </c>
      <c r="AY1717" s="25" t="s">
        <v>146</v>
      </c>
      <c r="BE1717" s="214">
        <f t="shared" si="14"/>
        <v>0</v>
      </c>
      <c r="BF1717" s="214">
        <f t="shared" si="15"/>
        <v>0</v>
      </c>
      <c r="BG1717" s="214">
        <f t="shared" si="16"/>
        <v>0</v>
      </c>
      <c r="BH1717" s="214">
        <f t="shared" si="17"/>
        <v>0</v>
      </c>
      <c r="BI1717" s="214">
        <f t="shared" si="18"/>
        <v>0</v>
      </c>
      <c r="BJ1717" s="25" t="s">
        <v>79</v>
      </c>
      <c r="BK1717" s="214">
        <f t="shared" si="19"/>
        <v>0</v>
      </c>
      <c r="BL1717" s="25" t="s">
        <v>226</v>
      </c>
      <c r="BM1717" s="25" t="s">
        <v>2234</v>
      </c>
    </row>
    <row r="1718" spans="2:65" s="1" customFormat="1" ht="22.5" customHeight="1">
      <c r="B1718" s="42"/>
      <c r="C1718" s="203" t="s">
        <v>2235</v>
      </c>
      <c r="D1718" s="203" t="s">
        <v>149</v>
      </c>
      <c r="E1718" s="204" t="s">
        <v>2236</v>
      </c>
      <c r="F1718" s="205" t="s">
        <v>2237</v>
      </c>
      <c r="G1718" s="206" t="s">
        <v>307</v>
      </c>
      <c r="H1718" s="207">
        <v>91.92</v>
      </c>
      <c r="I1718" s="208"/>
      <c r="J1718" s="209">
        <f t="shared" si="10"/>
        <v>0</v>
      </c>
      <c r="K1718" s="205" t="s">
        <v>308</v>
      </c>
      <c r="L1718" s="62"/>
      <c r="M1718" s="210" t="s">
        <v>21</v>
      </c>
      <c r="N1718" s="211" t="s">
        <v>43</v>
      </c>
      <c r="O1718" s="43"/>
      <c r="P1718" s="212">
        <f t="shared" si="11"/>
        <v>0</v>
      </c>
      <c r="Q1718" s="212">
        <v>2.9999999999999997E-4</v>
      </c>
      <c r="R1718" s="212">
        <f t="shared" si="12"/>
        <v>2.7576E-2</v>
      </c>
      <c r="S1718" s="212">
        <v>0</v>
      </c>
      <c r="T1718" s="213">
        <f t="shared" si="13"/>
        <v>0</v>
      </c>
      <c r="AR1718" s="25" t="s">
        <v>226</v>
      </c>
      <c r="AT1718" s="25" t="s">
        <v>149</v>
      </c>
      <c r="AU1718" s="25" t="s">
        <v>81</v>
      </c>
      <c r="AY1718" s="25" t="s">
        <v>146</v>
      </c>
      <c r="BE1718" s="214">
        <f t="shared" si="14"/>
        <v>0</v>
      </c>
      <c r="BF1718" s="214">
        <f t="shared" si="15"/>
        <v>0</v>
      </c>
      <c r="BG1718" s="214">
        <f t="shared" si="16"/>
        <v>0</v>
      </c>
      <c r="BH1718" s="214">
        <f t="shared" si="17"/>
        <v>0</v>
      </c>
      <c r="BI1718" s="214">
        <f t="shared" si="18"/>
        <v>0</v>
      </c>
      <c r="BJ1718" s="25" t="s">
        <v>79</v>
      </c>
      <c r="BK1718" s="214">
        <f t="shared" si="19"/>
        <v>0</v>
      </c>
      <c r="BL1718" s="25" t="s">
        <v>226</v>
      </c>
      <c r="BM1718" s="25" t="s">
        <v>2238</v>
      </c>
    </row>
    <row r="1719" spans="2:65" s="1" customFormat="1" ht="22.5" customHeight="1">
      <c r="B1719" s="42"/>
      <c r="C1719" s="203" t="s">
        <v>2239</v>
      </c>
      <c r="D1719" s="203" t="s">
        <v>149</v>
      </c>
      <c r="E1719" s="204" t="s">
        <v>2240</v>
      </c>
      <c r="F1719" s="205" t="s">
        <v>2241</v>
      </c>
      <c r="G1719" s="206" t="s">
        <v>324</v>
      </c>
      <c r="H1719" s="207">
        <v>68.94</v>
      </c>
      <c r="I1719" s="208"/>
      <c r="J1719" s="209">
        <f t="shared" si="10"/>
        <v>0</v>
      </c>
      <c r="K1719" s="205" t="s">
        <v>308</v>
      </c>
      <c r="L1719" s="62"/>
      <c r="M1719" s="210" t="s">
        <v>21</v>
      </c>
      <c r="N1719" s="211" t="s">
        <v>43</v>
      </c>
      <c r="O1719" s="43"/>
      <c r="P1719" s="212">
        <f t="shared" si="11"/>
        <v>0</v>
      </c>
      <c r="Q1719" s="212">
        <v>3.0000000000000001E-5</v>
      </c>
      <c r="R1719" s="212">
        <f t="shared" si="12"/>
        <v>2.0682000000000001E-3</v>
      </c>
      <c r="S1719" s="212">
        <v>0</v>
      </c>
      <c r="T1719" s="213">
        <f t="shared" si="13"/>
        <v>0</v>
      </c>
      <c r="AR1719" s="25" t="s">
        <v>226</v>
      </c>
      <c r="AT1719" s="25" t="s">
        <v>149</v>
      </c>
      <c r="AU1719" s="25" t="s">
        <v>81</v>
      </c>
      <c r="AY1719" s="25" t="s">
        <v>146</v>
      </c>
      <c r="BE1719" s="214">
        <f t="shared" si="14"/>
        <v>0</v>
      </c>
      <c r="BF1719" s="214">
        <f t="shared" si="15"/>
        <v>0</v>
      </c>
      <c r="BG1719" s="214">
        <f t="shared" si="16"/>
        <v>0</v>
      </c>
      <c r="BH1719" s="214">
        <f t="shared" si="17"/>
        <v>0</v>
      </c>
      <c r="BI1719" s="214">
        <f t="shared" si="18"/>
        <v>0</v>
      </c>
      <c r="BJ1719" s="25" t="s">
        <v>79</v>
      </c>
      <c r="BK1719" s="214">
        <f t="shared" si="19"/>
        <v>0</v>
      </c>
      <c r="BL1719" s="25" t="s">
        <v>226</v>
      </c>
      <c r="BM1719" s="25" t="s">
        <v>2242</v>
      </c>
    </row>
    <row r="1720" spans="2:65" s="1" customFormat="1" ht="22.5" customHeight="1">
      <c r="B1720" s="42"/>
      <c r="C1720" s="203" t="s">
        <v>2243</v>
      </c>
      <c r="D1720" s="203" t="s">
        <v>149</v>
      </c>
      <c r="E1720" s="204" t="s">
        <v>2244</v>
      </c>
      <c r="F1720" s="205" t="s">
        <v>2245</v>
      </c>
      <c r="G1720" s="206" t="s">
        <v>1148</v>
      </c>
      <c r="H1720" s="283"/>
      <c r="I1720" s="208"/>
      <c r="J1720" s="209">
        <f t="shared" si="10"/>
        <v>0</v>
      </c>
      <c r="K1720" s="205" t="s">
        <v>308</v>
      </c>
      <c r="L1720" s="62"/>
      <c r="M1720" s="210" t="s">
        <v>21</v>
      </c>
      <c r="N1720" s="211" t="s">
        <v>43</v>
      </c>
      <c r="O1720" s="43"/>
      <c r="P1720" s="212">
        <f t="shared" si="11"/>
        <v>0</v>
      </c>
      <c r="Q1720" s="212">
        <v>0</v>
      </c>
      <c r="R1720" s="212">
        <f t="shared" si="12"/>
        <v>0</v>
      </c>
      <c r="S1720" s="212">
        <v>0</v>
      </c>
      <c r="T1720" s="213">
        <f t="shared" si="13"/>
        <v>0</v>
      </c>
      <c r="AR1720" s="25" t="s">
        <v>226</v>
      </c>
      <c r="AT1720" s="25" t="s">
        <v>149</v>
      </c>
      <c r="AU1720" s="25" t="s">
        <v>81</v>
      </c>
      <c r="AY1720" s="25" t="s">
        <v>146</v>
      </c>
      <c r="BE1720" s="214">
        <f t="shared" si="14"/>
        <v>0</v>
      </c>
      <c r="BF1720" s="214">
        <f t="shared" si="15"/>
        <v>0</v>
      </c>
      <c r="BG1720" s="214">
        <f t="shared" si="16"/>
        <v>0</v>
      </c>
      <c r="BH1720" s="214">
        <f t="shared" si="17"/>
        <v>0</v>
      </c>
      <c r="BI1720" s="214">
        <f t="shared" si="18"/>
        <v>0</v>
      </c>
      <c r="BJ1720" s="25" t="s">
        <v>79</v>
      </c>
      <c r="BK1720" s="214">
        <f t="shared" si="19"/>
        <v>0</v>
      </c>
      <c r="BL1720" s="25" t="s">
        <v>226</v>
      </c>
      <c r="BM1720" s="25" t="s">
        <v>2246</v>
      </c>
    </row>
    <row r="1721" spans="2:65" s="11" customFormat="1" ht="29.85" customHeight="1">
      <c r="B1721" s="186"/>
      <c r="C1721" s="187"/>
      <c r="D1721" s="200" t="s">
        <v>71</v>
      </c>
      <c r="E1721" s="201" t="s">
        <v>2247</v>
      </c>
      <c r="F1721" s="201" t="s">
        <v>2248</v>
      </c>
      <c r="G1721" s="187"/>
      <c r="H1721" s="187"/>
      <c r="I1721" s="190"/>
      <c r="J1721" s="202">
        <f>BK1721</f>
        <v>0</v>
      </c>
      <c r="K1721" s="187"/>
      <c r="L1721" s="192"/>
      <c r="M1721" s="193"/>
      <c r="N1721" s="194"/>
      <c r="O1721" s="194"/>
      <c r="P1721" s="195">
        <f>SUM(P1722:P1725)</f>
        <v>0</v>
      </c>
      <c r="Q1721" s="194"/>
      <c r="R1721" s="195">
        <f>SUM(R1722:R1725)</f>
        <v>6.5415000000000004E-3</v>
      </c>
      <c r="S1721" s="194"/>
      <c r="T1721" s="196">
        <f>SUM(T1722:T1725)</f>
        <v>0</v>
      </c>
      <c r="AR1721" s="197" t="s">
        <v>81</v>
      </c>
      <c r="AT1721" s="198" t="s">
        <v>71</v>
      </c>
      <c r="AU1721" s="198" t="s">
        <v>79</v>
      </c>
      <c r="AY1721" s="197" t="s">
        <v>146</v>
      </c>
      <c r="BK1721" s="199">
        <f>SUM(BK1722:BK1725)</f>
        <v>0</v>
      </c>
    </row>
    <row r="1722" spans="2:65" s="1" customFormat="1" ht="22.5" customHeight="1">
      <c r="B1722" s="42"/>
      <c r="C1722" s="203" t="s">
        <v>2249</v>
      </c>
      <c r="D1722" s="203" t="s">
        <v>149</v>
      </c>
      <c r="E1722" s="204" t="s">
        <v>2250</v>
      </c>
      <c r="F1722" s="205" t="s">
        <v>2251</v>
      </c>
      <c r="G1722" s="206" t="s">
        <v>307</v>
      </c>
      <c r="H1722" s="207">
        <v>654.15</v>
      </c>
      <c r="I1722" s="208"/>
      <c r="J1722" s="209">
        <f>ROUND(I1722*H1722,2)</f>
        <v>0</v>
      </c>
      <c r="K1722" s="205" t="s">
        <v>308</v>
      </c>
      <c r="L1722" s="62"/>
      <c r="M1722" s="210" t="s">
        <v>21</v>
      </c>
      <c r="N1722" s="211" t="s">
        <v>43</v>
      </c>
      <c r="O1722" s="43"/>
      <c r="P1722" s="212">
        <f>O1722*H1722</f>
        <v>0</v>
      </c>
      <c r="Q1722" s="212">
        <v>1.0000000000000001E-5</v>
      </c>
      <c r="R1722" s="212">
        <f>Q1722*H1722</f>
        <v>6.5415000000000004E-3</v>
      </c>
      <c r="S1722" s="212">
        <v>0</v>
      </c>
      <c r="T1722" s="213">
        <f>S1722*H1722</f>
        <v>0</v>
      </c>
      <c r="AR1722" s="25" t="s">
        <v>226</v>
      </c>
      <c r="AT1722" s="25" t="s">
        <v>149</v>
      </c>
      <c r="AU1722" s="25" t="s">
        <v>81</v>
      </c>
      <c r="AY1722" s="25" t="s">
        <v>146</v>
      </c>
      <c r="BE1722" s="214">
        <f>IF(N1722="základní",J1722,0)</f>
        <v>0</v>
      </c>
      <c r="BF1722" s="214">
        <f>IF(N1722="snížená",J1722,0)</f>
        <v>0</v>
      </c>
      <c r="BG1722" s="214">
        <f>IF(N1722="zákl. přenesená",J1722,0)</f>
        <v>0</v>
      </c>
      <c r="BH1722" s="214">
        <f>IF(N1722="sníž. přenesená",J1722,0)</f>
        <v>0</v>
      </c>
      <c r="BI1722" s="214">
        <f>IF(N1722="nulová",J1722,0)</f>
        <v>0</v>
      </c>
      <c r="BJ1722" s="25" t="s">
        <v>79</v>
      </c>
      <c r="BK1722" s="214">
        <f>ROUND(I1722*H1722,2)</f>
        <v>0</v>
      </c>
      <c r="BL1722" s="25" t="s">
        <v>226</v>
      </c>
      <c r="BM1722" s="25" t="s">
        <v>2252</v>
      </c>
    </row>
    <row r="1723" spans="2:65" s="12" customFormat="1" ht="13.5">
      <c r="B1723" s="218"/>
      <c r="C1723" s="219"/>
      <c r="D1723" s="220" t="s">
        <v>160</v>
      </c>
      <c r="E1723" s="221" t="s">
        <v>21</v>
      </c>
      <c r="F1723" s="222" t="s">
        <v>495</v>
      </c>
      <c r="G1723" s="219"/>
      <c r="H1723" s="223" t="s">
        <v>21</v>
      </c>
      <c r="I1723" s="224"/>
      <c r="J1723" s="219"/>
      <c r="K1723" s="219"/>
      <c r="L1723" s="225"/>
      <c r="M1723" s="226"/>
      <c r="N1723" s="227"/>
      <c r="O1723" s="227"/>
      <c r="P1723" s="227"/>
      <c r="Q1723" s="227"/>
      <c r="R1723" s="227"/>
      <c r="S1723" s="227"/>
      <c r="T1723" s="228"/>
      <c r="AT1723" s="229" t="s">
        <v>160</v>
      </c>
      <c r="AU1723" s="229" t="s">
        <v>81</v>
      </c>
      <c r="AV1723" s="12" t="s">
        <v>79</v>
      </c>
      <c r="AW1723" s="12" t="s">
        <v>35</v>
      </c>
      <c r="AX1723" s="12" t="s">
        <v>72</v>
      </c>
      <c r="AY1723" s="229" t="s">
        <v>146</v>
      </c>
    </row>
    <row r="1724" spans="2:65" s="13" customFormat="1" ht="13.5">
      <c r="B1724" s="230"/>
      <c r="C1724" s="231"/>
      <c r="D1724" s="220" t="s">
        <v>160</v>
      </c>
      <c r="E1724" s="232" t="s">
        <v>21</v>
      </c>
      <c r="F1724" s="233" t="s">
        <v>2253</v>
      </c>
      <c r="G1724" s="231"/>
      <c r="H1724" s="234">
        <v>654.15</v>
      </c>
      <c r="I1724" s="235"/>
      <c r="J1724" s="231"/>
      <c r="K1724" s="231"/>
      <c r="L1724" s="236"/>
      <c r="M1724" s="237"/>
      <c r="N1724" s="238"/>
      <c r="O1724" s="238"/>
      <c r="P1724" s="238"/>
      <c r="Q1724" s="238"/>
      <c r="R1724" s="238"/>
      <c r="S1724" s="238"/>
      <c r="T1724" s="239"/>
      <c r="AT1724" s="240" t="s">
        <v>160</v>
      </c>
      <c r="AU1724" s="240" t="s">
        <v>81</v>
      </c>
      <c r="AV1724" s="13" t="s">
        <v>81</v>
      </c>
      <c r="AW1724" s="13" t="s">
        <v>35</v>
      </c>
      <c r="AX1724" s="13" t="s">
        <v>72</v>
      </c>
      <c r="AY1724" s="240" t="s">
        <v>146</v>
      </c>
    </row>
    <row r="1725" spans="2:65" s="14" customFormat="1" ht="13.5">
      <c r="B1725" s="241"/>
      <c r="C1725" s="242"/>
      <c r="D1725" s="220" t="s">
        <v>160</v>
      </c>
      <c r="E1725" s="280" t="s">
        <v>21</v>
      </c>
      <c r="F1725" s="281" t="s">
        <v>171</v>
      </c>
      <c r="G1725" s="242"/>
      <c r="H1725" s="282">
        <v>654.15</v>
      </c>
      <c r="I1725" s="246"/>
      <c r="J1725" s="242"/>
      <c r="K1725" s="242"/>
      <c r="L1725" s="247"/>
      <c r="M1725" s="248"/>
      <c r="N1725" s="249"/>
      <c r="O1725" s="249"/>
      <c r="P1725" s="249"/>
      <c r="Q1725" s="249"/>
      <c r="R1725" s="249"/>
      <c r="S1725" s="249"/>
      <c r="T1725" s="250"/>
      <c r="AT1725" s="251" t="s">
        <v>160</v>
      </c>
      <c r="AU1725" s="251" t="s">
        <v>81</v>
      </c>
      <c r="AV1725" s="14" t="s">
        <v>153</v>
      </c>
      <c r="AW1725" s="14" t="s">
        <v>35</v>
      </c>
      <c r="AX1725" s="14" t="s">
        <v>79</v>
      </c>
      <c r="AY1725" s="251" t="s">
        <v>146</v>
      </c>
    </row>
    <row r="1726" spans="2:65" s="11" customFormat="1" ht="29.85" customHeight="1">
      <c r="B1726" s="186"/>
      <c r="C1726" s="187"/>
      <c r="D1726" s="200" t="s">
        <v>71</v>
      </c>
      <c r="E1726" s="201" t="s">
        <v>2254</v>
      </c>
      <c r="F1726" s="201" t="s">
        <v>2255</v>
      </c>
      <c r="G1726" s="187"/>
      <c r="H1726" s="187"/>
      <c r="I1726" s="190"/>
      <c r="J1726" s="202">
        <f>BK1726</f>
        <v>0</v>
      </c>
      <c r="K1726" s="187"/>
      <c r="L1726" s="192"/>
      <c r="M1726" s="193"/>
      <c r="N1726" s="194"/>
      <c r="O1726" s="194"/>
      <c r="P1726" s="195">
        <f>SUM(P1727:P1728)</f>
        <v>0</v>
      </c>
      <c r="Q1726" s="194"/>
      <c r="R1726" s="195">
        <f>SUM(R1727:R1728)</f>
        <v>1.89240561</v>
      </c>
      <c r="S1726" s="194"/>
      <c r="T1726" s="196">
        <f>SUM(T1727:T1728)</f>
        <v>7.1455000000000005E-2</v>
      </c>
      <c r="AR1726" s="197" t="s">
        <v>81</v>
      </c>
      <c r="AT1726" s="198" t="s">
        <v>71</v>
      </c>
      <c r="AU1726" s="198" t="s">
        <v>79</v>
      </c>
      <c r="AY1726" s="197" t="s">
        <v>146</v>
      </c>
      <c r="BK1726" s="199">
        <f>SUM(BK1727:BK1728)</f>
        <v>0</v>
      </c>
    </row>
    <row r="1727" spans="2:65" s="1" customFormat="1" ht="22.5" customHeight="1">
      <c r="B1727" s="42"/>
      <c r="C1727" s="203" t="s">
        <v>2256</v>
      </c>
      <c r="D1727" s="203" t="s">
        <v>149</v>
      </c>
      <c r="E1727" s="204" t="s">
        <v>2257</v>
      </c>
      <c r="F1727" s="205" t="s">
        <v>2258</v>
      </c>
      <c r="G1727" s="206" t="s">
        <v>307</v>
      </c>
      <c r="H1727" s="207">
        <v>230.5</v>
      </c>
      <c r="I1727" s="208"/>
      <c r="J1727" s="209">
        <f>ROUND(I1727*H1727,2)</f>
        <v>0</v>
      </c>
      <c r="K1727" s="205" t="s">
        <v>308</v>
      </c>
      <c r="L1727" s="62"/>
      <c r="M1727" s="210" t="s">
        <v>21</v>
      </c>
      <c r="N1727" s="211" t="s">
        <v>43</v>
      </c>
      <c r="O1727" s="43"/>
      <c r="P1727" s="212">
        <f>O1727*H1727</f>
        <v>0</v>
      </c>
      <c r="Q1727" s="212">
        <v>1E-3</v>
      </c>
      <c r="R1727" s="212">
        <f>Q1727*H1727</f>
        <v>0.23050000000000001</v>
      </c>
      <c r="S1727" s="212">
        <v>3.1E-4</v>
      </c>
      <c r="T1727" s="213">
        <f>S1727*H1727</f>
        <v>7.1455000000000005E-2</v>
      </c>
      <c r="AR1727" s="25" t="s">
        <v>226</v>
      </c>
      <c r="AT1727" s="25" t="s">
        <v>149</v>
      </c>
      <c r="AU1727" s="25" t="s">
        <v>81</v>
      </c>
      <c r="AY1727" s="25" t="s">
        <v>146</v>
      </c>
      <c r="BE1727" s="214">
        <f>IF(N1727="základní",J1727,0)</f>
        <v>0</v>
      </c>
      <c r="BF1727" s="214">
        <f>IF(N1727="snížená",J1727,0)</f>
        <v>0</v>
      </c>
      <c r="BG1727" s="214">
        <f>IF(N1727="zákl. přenesená",J1727,0)</f>
        <v>0</v>
      </c>
      <c r="BH1727" s="214">
        <f>IF(N1727="sníž. přenesená",J1727,0)</f>
        <v>0</v>
      </c>
      <c r="BI1727" s="214">
        <f>IF(N1727="nulová",J1727,0)</f>
        <v>0</v>
      </c>
      <c r="BJ1727" s="25" t="s">
        <v>79</v>
      </c>
      <c r="BK1727" s="214">
        <f>ROUND(I1727*H1727,2)</f>
        <v>0</v>
      </c>
      <c r="BL1727" s="25" t="s">
        <v>226</v>
      </c>
      <c r="BM1727" s="25" t="s">
        <v>2259</v>
      </c>
    </row>
    <row r="1728" spans="2:65" s="1" customFormat="1" ht="31.5" customHeight="1">
      <c r="B1728" s="42"/>
      <c r="C1728" s="203" t="s">
        <v>2260</v>
      </c>
      <c r="D1728" s="203" t="s">
        <v>149</v>
      </c>
      <c r="E1728" s="204" t="s">
        <v>2261</v>
      </c>
      <c r="F1728" s="205" t="s">
        <v>2262</v>
      </c>
      <c r="G1728" s="206" t="s">
        <v>307</v>
      </c>
      <c r="H1728" s="207">
        <v>5730.7089999999998</v>
      </c>
      <c r="I1728" s="208"/>
      <c r="J1728" s="209">
        <f>ROUND(I1728*H1728,2)</f>
        <v>0</v>
      </c>
      <c r="K1728" s="205" t="s">
        <v>308</v>
      </c>
      <c r="L1728" s="62"/>
      <c r="M1728" s="210" t="s">
        <v>21</v>
      </c>
      <c r="N1728" s="211" t="s">
        <v>43</v>
      </c>
      <c r="O1728" s="43"/>
      <c r="P1728" s="212">
        <f>O1728*H1728</f>
        <v>0</v>
      </c>
      <c r="Q1728" s="212">
        <v>2.9E-4</v>
      </c>
      <c r="R1728" s="212">
        <f>Q1728*H1728</f>
        <v>1.66190561</v>
      </c>
      <c r="S1728" s="212">
        <v>0</v>
      </c>
      <c r="T1728" s="213">
        <f>S1728*H1728</f>
        <v>0</v>
      </c>
      <c r="AR1728" s="25" t="s">
        <v>226</v>
      </c>
      <c r="AT1728" s="25" t="s">
        <v>149</v>
      </c>
      <c r="AU1728" s="25" t="s">
        <v>81</v>
      </c>
      <c r="AY1728" s="25" t="s">
        <v>146</v>
      </c>
      <c r="BE1728" s="214">
        <f>IF(N1728="základní",J1728,0)</f>
        <v>0</v>
      </c>
      <c r="BF1728" s="214">
        <f>IF(N1728="snížená",J1728,0)</f>
        <v>0</v>
      </c>
      <c r="BG1728" s="214">
        <f>IF(N1728="zákl. přenesená",J1728,0)</f>
        <v>0</v>
      </c>
      <c r="BH1728" s="214">
        <f>IF(N1728="sníž. přenesená",J1728,0)</f>
        <v>0</v>
      </c>
      <c r="BI1728" s="214">
        <f>IF(N1728="nulová",J1728,0)</f>
        <v>0</v>
      </c>
      <c r="BJ1728" s="25" t="s">
        <v>79</v>
      </c>
      <c r="BK1728" s="214">
        <f>ROUND(I1728*H1728,2)</f>
        <v>0</v>
      </c>
      <c r="BL1728" s="25" t="s">
        <v>226</v>
      </c>
      <c r="BM1728" s="25" t="s">
        <v>2263</v>
      </c>
    </row>
    <row r="1729" spans="2:65" s="11" customFormat="1" ht="37.35" customHeight="1">
      <c r="B1729" s="186"/>
      <c r="C1729" s="187"/>
      <c r="D1729" s="188" t="s">
        <v>71</v>
      </c>
      <c r="E1729" s="189" t="s">
        <v>365</v>
      </c>
      <c r="F1729" s="189" t="s">
        <v>2264</v>
      </c>
      <c r="G1729" s="187"/>
      <c r="H1729" s="187"/>
      <c r="I1729" s="190"/>
      <c r="J1729" s="191">
        <f>BK1729</f>
        <v>0</v>
      </c>
      <c r="K1729" s="187"/>
      <c r="L1729" s="192"/>
      <c r="M1729" s="193"/>
      <c r="N1729" s="194"/>
      <c r="O1729" s="194"/>
      <c r="P1729" s="195">
        <f>P1730</f>
        <v>0</v>
      </c>
      <c r="Q1729" s="194"/>
      <c r="R1729" s="195">
        <f>R1730</f>
        <v>0.17743</v>
      </c>
      <c r="S1729" s="194"/>
      <c r="T1729" s="196">
        <f>T1730</f>
        <v>0</v>
      </c>
      <c r="AR1729" s="197" t="s">
        <v>172</v>
      </c>
      <c r="AT1729" s="198" t="s">
        <v>71</v>
      </c>
      <c r="AU1729" s="198" t="s">
        <v>72</v>
      </c>
      <c r="AY1729" s="197" t="s">
        <v>146</v>
      </c>
      <c r="BK1729" s="199">
        <f>BK1730</f>
        <v>0</v>
      </c>
    </row>
    <row r="1730" spans="2:65" s="11" customFormat="1" ht="19.899999999999999" customHeight="1">
      <c r="B1730" s="186"/>
      <c r="C1730" s="187"/>
      <c r="D1730" s="200" t="s">
        <v>71</v>
      </c>
      <c r="E1730" s="201" t="s">
        <v>2265</v>
      </c>
      <c r="F1730" s="201" t="s">
        <v>2266</v>
      </c>
      <c r="G1730" s="187"/>
      <c r="H1730" s="187"/>
      <c r="I1730" s="190"/>
      <c r="J1730" s="202">
        <f>BK1730</f>
        <v>0</v>
      </c>
      <c r="K1730" s="187"/>
      <c r="L1730" s="192"/>
      <c r="M1730" s="193"/>
      <c r="N1730" s="194"/>
      <c r="O1730" s="194"/>
      <c r="P1730" s="195">
        <f>SUM(P1731:P1735)</f>
        <v>0</v>
      </c>
      <c r="Q1730" s="194"/>
      <c r="R1730" s="195">
        <f>SUM(R1731:R1735)</f>
        <v>0.17743</v>
      </c>
      <c r="S1730" s="194"/>
      <c r="T1730" s="196">
        <f>SUM(T1731:T1735)</f>
        <v>0</v>
      </c>
      <c r="AR1730" s="197" t="s">
        <v>172</v>
      </c>
      <c r="AT1730" s="198" t="s">
        <v>71</v>
      </c>
      <c r="AU1730" s="198" t="s">
        <v>79</v>
      </c>
      <c r="AY1730" s="197" t="s">
        <v>146</v>
      </c>
      <c r="BK1730" s="199">
        <f>SUM(BK1731:BK1735)</f>
        <v>0</v>
      </c>
    </row>
    <row r="1731" spans="2:65" s="1" customFormat="1" ht="22.5" customHeight="1">
      <c r="B1731" s="42"/>
      <c r="C1731" s="203" t="s">
        <v>2267</v>
      </c>
      <c r="D1731" s="203" t="s">
        <v>149</v>
      </c>
      <c r="E1731" s="204" t="s">
        <v>2268</v>
      </c>
      <c r="F1731" s="205" t="s">
        <v>2269</v>
      </c>
      <c r="G1731" s="206" t="s">
        <v>299</v>
      </c>
      <c r="H1731" s="207">
        <v>1</v>
      </c>
      <c r="I1731" s="208"/>
      <c r="J1731" s="209">
        <f>ROUND(I1731*H1731,2)</f>
        <v>0</v>
      </c>
      <c r="K1731" s="205" t="s">
        <v>21</v>
      </c>
      <c r="L1731" s="62"/>
      <c r="M1731" s="210" t="s">
        <v>21</v>
      </c>
      <c r="N1731" s="211" t="s">
        <v>43</v>
      </c>
      <c r="O1731" s="43"/>
      <c r="P1731" s="212">
        <f>O1731*H1731</f>
        <v>0</v>
      </c>
      <c r="Q1731" s="212">
        <v>0.17743</v>
      </c>
      <c r="R1731" s="212">
        <f>Q1731*H1731</f>
        <v>0.17743</v>
      </c>
      <c r="S1731" s="212">
        <v>0</v>
      </c>
      <c r="T1731" s="213">
        <f>S1731*H1731</f>
        <v>0</v>
      </c>
      <c r="AR1731" s="25" t="s">
        <v>602</v>
      </c>
      <c r="AT1731" s="25" t="s">
        <v>149</v>
      </c>
      <c r="AU1731" s="25" t="s">
        <v>81</v>
      </c>
      <c r="AY1731" s="25" t="s">
        <v>146</v>
      </c>
      <c r="BE1731" s="214">
        <f>IF(N1731="základní",J1731,0)</f>
        <v>0</v>
      </c>
      <c r="BF1731" s="214">
        <f>IF(N1731="snížená",J1731,0)</f>
        <v>0</v>
      </c>
      <c r="BG1731" s="214">
        <f>IF(N1731="zákl. přenesená",J1731,0)</f>
        <v>0</v>
      </c>
      <c r="BH1731" s="214">
        <f>IF(N1731="sníž. přenesená",J1731,0)</f>
        <v>0</v>
      </c>
      <c r="BI1731" s="214">
        <f>IF(N1731="nulová",J1731,0)</f>
        <v>0</v>
      </c>
      <c r="BJ1731" s="25" t="s">
        <v>79</v>
      </c>
      <c r="BK1731" s="214">
        <f>ROUND(I1731*H1731,2)</f>
        <v>0</v>
      </c>
      <c r="BL1731" s="25" t="s">
        <v>602</v>
      </c>
      <c r="BM1731" s="25" t="s">
        <v>2270</v>
      </c>
    </row>
    <row r="1732" spans="2:65" s="1" customFormat="1" ht="378">
      <c r="B1732" s="42"/>
      <c r="C1732" s="64"/>
      <c r="D1732" s="220" t="s">
        <v>155</v>
      </c>
      <c r="E1732" s="64"/>
      <c r="F1732" s="252" t="s">
        <v>2271</v>
      </c>
      <c r="G1732" s="64"/>
      <c r="H1732" s="64"/>
      <c r="I1732" s="173"/>
      <c r="J1732" s="64"/>
      <c r="K1732" s="64"/>
      <c r="L1732" s="62"/>
      <c r="M1732" s="217"/>
      <c r="N1732" s="43"/>
      <c r="O1732" s="43"/>
      <c r="P1732" s="43"/>
      <c r="Q1732" s="43"/>
      <c r="R1732" s="43"/>
      <c r="S1732" s="43"/>
      <c r="T1732" s="79"/>
      <c r="AT1732" s="25" t="s">
        <v>155</v>
      </c>
      <c r="AU1732" s="25" t="s">
        <v>81</v>
      </c>
    </row>
    <row r="1733" spans="2:65" s="12" customFormat="1" ht="13.5">
      <c r="B1733" s="218"/>
      <c r="C1733" s="219"/>
      <c r="D1733" s="220" t="s">
        <v>160</v>
      </c>
      <c r="E1733" s="221" t="s">
        <v>21</v>
      </c>
      <c r="F1733" s="222" t="s">
        <v>302</v>
      </c>
      <c r="G1733" s="219"/>
      <c r="H1733" s="223" t="s">
        <v>21</v>
      </c>
      <c r="I1733" s="224"/>
      <c r="J1733" s="219"/>
      <c r="K1733" s="219"/>
      <c r="L1733" s="225"/>
      <c r="M1733" s="226"/>
      <c r="N1733" s="227"/>
      <c r="O1733" s="227"/>
      <c r="P1733" s="227"/>
      <c r="Q1733" s="227"/>
      <c r="R1733" s="227"/>
      <c r="S1733" s="227"/>
      <c r="T1733" s="228"/>
      <c r="AT1733" s="229" t="s">
        <v>160</v>
      </c>
      <c r="AU1733" s="229" t="s">
        <v>81</v>
      </c>
      <c r="AV1733" s="12" t="s">
        <v>79</v>
      </c>
      <c r="AW1733" s="12" t="s">
        <v>35</v>
      </c>
      <c r="AX1733" s="12" t="s">
        <v>72</v>
      </c>
      <c r="AY1733" s="229" t="s">
        <v>146</v>
      </c>
    </row>
    <row r="1734" spans="2:65" s="13" customFormat="1" ht="13.5">
      <c r="B1734" s="230"/>
      <c r="C1734" s="231"/>
      <c r="D1734" s="220" t="s">
        <v>160</v>
      </c>
      <c r="E1734" s="232" t="s">
        <v>21</v>
      </c>
      <c r="F1734" s="233" t="s">
        <v>2272</v>
      </c>
      <c r="G1734" s="231"/>
      <c r="H1734" s="234">
        <v>1</v>
      </c>
      <c r="I1734" s="235"/>
      <c r="J1734" s="231"/>
      <c r="K1734" s="231"/>
      <c r="L1734" s="236"/>
      <c r="M1734" s="237"/>
      <c r="N1734" s="238"/>
      <c r="O1734" s="238"/>
      <c r="P1734" s="238"/>
      <c r="Q1734" s="238"/>
      <c r="R1734" s="238"/>
      <c r="S1734" s="238"/>
      <c r="T1734" s="239"/>
      <c r="AT1734" s="240" t="s">
        <v>160</v>
      </c>
      <c r="AU1734" s="240" t="s">
        <v>81</v>
      </c>
      <c r="AV1734" s="13" t="s">
        <v>81</v>
      </c>
      <c r="AW1734" s="13" t="s">
        <v>35</v>
      </c>
      <c r="AX1734" s="13" t="s">
        <v>72</v>
      </c>
      <c r="AY1734" s="240" t="s">
        <v>146</v>
      </c>
    </row>
    <row r="1735" spans="2:65" s="14" customFormat="1" ht="13.5">
      <c r="B1735" s="241"/>
      <c r="C1735" s="242"/>
      <c r="D1735" s="220" t="s">
        <v>160</v>
      </c>
      <c r="E1735" s="280" t="s">
        <v>21</v>
      </c>
      <c r="F1735" s="281" t="s">
        <v>171</v>
      </c>
      <c r="G1735" s="242"/>
      <c r="H1735" s="282">
        <v>1</v>
      </c>
      <c r="I1735" s="246"/>
      <c r="J1735" s="242"/>
      <c r="K1735" s="242"/>
      <c r="L1735" s="247"/>
      <c r="M1735" s="248"/>
      <c r="N1735" s="249"/>
      <c r="O1735" s="249"/>
      <c r="P1735" s="249"/>
      <c r="Q1735" s="249"/>
      <c r="R1735" s="249"/>
      <c r="S1735" s="249"/>
      <c r="T1735" s="250"/>
      <c r="AT1735" s="251" t="s">
        <v>160</v>
      </c>
      <c r="AU1735" s="251" t="s">
        <v>81</v>
      </c>
      <c r="AV1735" s="14" t="s">
        <v>153</v>
      </c>
      <c r="AW1735" s="14" t="s">
        <v>35</v>
      </c>
      <c r="AX1735" s="14" t="s">
        <v>79</v>
      </c>
      <c r="AY1735" s="251" t="s">
        <v>146</v>
      </c>
    </row>
    <row r="1736" spans="2:65" s="11" customFormat="1" ht="37.35" customHeight="1">
      <c r="B1736" s="186"/>
      <c r="C1736" s="187"/>
      <c r="D1736" s="200" t="s">
        <v>71</v>
      </c>
      <c r="E1736" s="284" t="s">
        <v>2273</v>
      </c>
      <c r="F1736" s="284" t="s">
        <v>2274</v>
      </c>
      <c r="G1736" s="187"/>
      <c r="H1736" s="187"/>
      <c r="I1736" s="190"/>
      <c r="J1736" s="285">
        <f>BK1736</f>
        <v>0</v>
      </c>
      <c r="K1736" s="187"/>
      <c r="L1736" s="192"/>
      <c r="M1736" s="193"/>
      <c r="N1736" s="194"/>
      <c r="O1736" s="194"/>
      <c r="P1736" s="195">
        <f>SUM(P1737:P1739)</f>
        <v>0</v>
      </c>
      <c r="Q1736" s="194"/>
      <c r="R1736" s="195">
        <f>SUM(R1737:R1739)</f>
        <v>0</v>
      </c>
      <c r="S1736" s="194"/>
      <c r="T1736" s="196">
        <f>SUM(T1737:T1739)</f>
        <v>0</v>
      </c>
      <c r="AR1736" s="197" t="s">
        <v>153</v>
      </c>
      <c r="AT1736" s="198" t="s">
        <v>71</v>
      </c>
      <c r="AU1736" s="198" t="s">
        <v>72</v>
      </c>
      <c r="AY1736" s="197" t="s">
        <v>146</v>
      </c>
      <c r="BK1736" s="199">
        <f>SUM(BK1737:BK1739)</f>
        <v>0</v>
      </c>
    </row>
    <row r="1737" spans="2:65" s="1" customFormat="1" ht="22.5" customHeight="1">
      <c r="B1737" s="42"/>
      <c r="C1737" s="203" t="s">
        <v>2275</v>
      </c>
      <c r="D1737" s="203" t="s">
        <v>149</v>
      </c>
      <c r="E1737" s="204" t="s">
        <v>2276</v>
      </c>
      <c r="F1737" s="205" t="s">
        <v>2277</v>
      </c>
      <c r="G1737" s="206" t="s">
        <v>299</v>
      </c>
      <c r="H1737" s="207">
        <v>2</v>
      </c>
      <c r="I1737" s="208"/>
      <c r="J1737" s="209">
        <f>ROUND(I1737*H1737,2)</f>
        <v>0</v>
      </c>
      <c r="K1737" s="205" t="s">
        <v>21</v>
      </c>
      <c r="L1737" s="62"/>
      <c r="M1737" s="210" t="s">
        <v>21</v>
      </c>
      <c r="N1737" s="211" t="s">
        <v>43</v>
      </c>
      <c r="O1737" s="43"/>
      <c r="P1737" s="212">
        <f>O1737*H1737</f>
        <v>0</v>
      </c>
      <c r="Q1737" s="212">
        <v>0</v>
      </c>
      <c r="R1737" s="212">
        <f>Q1737*H1737</f>
        <v>0</v>
      </c>
      <c r="S1737" s="212">
        <v>0</v>
      </c>
      <c r="T1737" s="213">
        <f>S1737*H1737</f>
        <v>0</v>
      </c>
      <c r="AR1737" s="25" t="s">
        <v>2278</v>
      </c>
      <c r="AT1737" s="25" t="s">
        <v>149</v>
      </c>
      <c r="AU1737" s="25" t="s">
        <v>79</v>
      </c>
      <c r="AY1737" s="25" t="s">
        <v>146</v>
      </c>
      <c r="BE1737" s="214">
        <f>IF(N1737="základní",J1737,0)</f>
        <v>0</v>
      </c>
      <c r="BF1737" s="214">
        <f>IF(N1737="snížená",J1737,0)</f>
        <v>0</v>
      </c>
      <c r="BG1737" s="214">
        <f>IF(N1737="zákl. přenesená",J1737,0)</f>
        <v>0</v>
      </c>
      <c r="BH1737" s="214">
        <f>IF(N1737="sníž. přenesená",J1737,0)</f>
        <v>0</v>
      </c>
      <c r="BI1737" s="214">
        <f>IF(N1737="nulová",J1737,0)</f>
        <v>0</v>
      </c>
      <c r="BJ1737" s="25" t="s">
        <v>79</v>
      </c>
      <c r="BK1737" s="214">
        <f>ROUND(I1737*H1737,2)</f>
        <v>0</v>
      </c>
      <c r="BL1737" s="25" t="s">
        <v>2278</v>
      </c>
      <c r="BM1737" s="25" t="s">
        <v>2279</v>
      </c>
    </row>
    <row r="1738" spans="2:65" s="1" customFormat="1" ht="22.5" customHeight="1">
      <c r="B1738" s="42"/>
      <c r="C1738" s="203" t="s">
        <v>2280</v>
      </c>
      <c r="D1738" s="203" t="s">
        <v>149</v>
      </c>
      <c r="E1738" s="204" t="s">
        <v>2281</v>
      </c>
      <c r="F1738" s="205" t="s">
        <v>2282</v>
      </c>
      <c r="G1738" s="206" t="s">
        <v>299</v>
      </c>
      <c r="H1738" s="207">
        <v>2</v>
      </c>
      <c r="I1738" s="208"/>
      <c r="J1738" s="209">
        <f>ROUND(I1738*H1738,2)</f>
        <v>0</v>
      </c>
      <c r="K1738" s="205" t="s">
        <v>21</v>
      </c>
      <c r="L1738" s="62"/>
      <c r="M1738" s="210" t="s">
        <v>21</v>
      </c>
      <c r="N1738" s="211" t="s">
        <v>43</v>
      </c>
      <c r="O1738" s="43"/>
      <c r="P1738" s="212">
        <f>O1738*H1738</f>
        <v>0</v>
      </c>
      <c r="Q1738" s="212">
        <v>0</v>
      </c>
      <c r="R1738" s="212">
        <f>Q1738*H1738</f>
        <v>0</v>
      </c>
      <c r="S1738" s="212">
        <v>0</v>
      </c>
      <c r="T1738" s="213">
        <f>S1738*H1738</f>
        <v>0</v>
      </c>
      <c r="AR1738" s="25" t="s">
        <v>2278</v>
      </c>
      <c r="AT1738" s="25" t="s">
        <v>149</v>
      </c>
      <c r="AU1738" s="25" t="s">
        <v>79</v>
      </c>
      <c r="AY1738" s="25" t="s">
        <v>146</v>
      </c>
      <c r="BE1738" s="214">
        <f>IF(N1738="základní",J1738,0)</f>
        <v>0</v>
      </c>
      <c r="BF1738" s="214">
        <f>IF(N1738="snížená",J1738,0)</f>
        <v>0</v>
      </c>
      <c r="BG1738" s="214">
        <f>IF(N1738="zákl. přenesená",J1738,0)</f>
        <v>0</v>
      </c>
      <c r="BH1738" s="214">
        <f>IF(N1738="sníž. přenesená",J1738,0)</f>
        <v>0</v>
      </c>
      <c r="BI1738" s="214">
        <f>IF(N1738="nulová",J1738,0)</f>
        <v>0</v>
      </c>
      <c r="BJ1738" s="25" t="s">
        <v>79</v>
      </c>
      <c r="BK1738" s="214">
        <f>ROUND(I1738*H1738,2)</f>
        <v>0</v>
      </c>
      <c r="BL1738" s="25" t="s">
        <v>2278</v>
      </c>
      <c r="BM1738" s="25" t="s">
        <v>2283</v>
      </c>
    </row>
    <row r="1739" spans="2:65" s="1" customFormat="1" ht="22.5" customHeight="1">
      <c r="B1739" s="42"/>
      <c r="C1739" s="203" t="s">
        <v>2284</v>
      </c>
      <c r="D1739" s="203" t="s">
        <v>149</v>
      </c>
      <c r="E1739" s="204" t="s">
        <v>2285</v>
      </c>
      <c r="F1739" s="205" t="s">
        <v>2286</v>
      </c>
      <c r="G1739" s="206" t="s">
        <v>299</v>
      </c>
      <c r="H1739" s="207">
        <v>25</v>
      </c>
      <c r="I1739" s="208"/>
      <c r="J1739" s="209">
        <f>ROUND(I1739*H1739,2)</f>
        <v>0</v>
      </c>
      <c r="K1739" s="205" t="s">
        <v>21</v>
      </c>
      <c r="L1739" s="62"/>
      <c r="M1739" s="210" t="s">
        <v>21</v>
      </c>
      <c r="N1739" s="211" t="s">
        <v>43</v>
      </c>
      <c r="O1739" s="43"/>
      <c r="P1739" s="212">
        <f>O1739*H1739</f>
        <v>0</v>
      </c>
      <c r="Q1739" s="212">
        <v>0</v>
      </c>
      <c r="R1739" s="212">
        <f>Q1739*H1739</f>
        <v>0</v>
      </c>
      <c r="S1739" s="212">
        <v>0</v>
      </c>
      <c r="T1739" s="213">
        <f>S1739*H1739</f>
        <v>0</v>
      </c>
      <c r="AR1739" s="25" t="s">
        <v>2278</v>
      </c>
      <c r="AT1739" s="25" t="s">
        <v>149</v>
      </c>
      <c r="AU1739" s="25" t="s">
        <v>79</v>
      </c>
      <c r="AY1739" s="25" t="s">
        <v>146</v>
      </c>
      <c r="BE1739" s="214">
        <f>IF(N1739="základní",J1739,0)</f>
        <v>0</v>
      </c>
      <c r="BF1739" s="214">
        <f>IF(N1739="snížená",J1739,0)</f>
        <v>0</v>
      </c>
      <c r="BG1739" s="214">
        <f>IF(N1739="zákl. přenesená",J1739,0)</f>
        <v>0</v>
      </c>
      <c r="BH1739" s="214">
        <f>IF(N1739="sníž. přenesená",J1739,0)</f>
        <v>0</v>
      </c>
      <c r="BI1739" s="214">
        <f>IF(N1739="nulová",J1739,0)</f>
        <v>0</v>
      </c>
      <c r="BJ1739" s="25" t="s">
        <v>79</v>
      </c>
      <c r="BK1739" s="214">
        <f>ROUND(I1739*H1739,2)</f>
        <v>0</v>
      </c>
      <c r="BL1739" s="25" t="s">
        <v>2278</v>
      </c>
      <c r="BM1739" s="25" t="s">
        <v>2287</v>
      </c>
    </row>
    <row r="1740" spans="2:65" s="11" customFormat="1" ht="37.35" customHeight="1">
      <c r="B1740" s="186"/>
      <c r="C1740" s="187"/>
      <c r="D1740" s="188" t="s">
        <v>71</v>
      </c>
      <c r="E1740" s="189" t="s">
        <v>2274</v>
      </c>
      <c r="F1740" s="189" t="s">
        <v>2274</v>
      </c>
      <c r="G1740" s="187"/>
      <c r="H1740" s="187"/>
      <c r="I1740" s="190"/>
      <c r="J1740" s="191">
        <f>BK1740</f>
        <v>0</v>
      </c>
      <c r="K1740" s="187"/>
      <c r="L1740" s="192"/>
      <c r="M1740" s="193"/>
      <c r="N1740" s="194"/>
      <c r="O1740" s="194"/>
      <c r="P1740" s="195">
        <f>P1741</f>
        <v>0</v>
      </c>
      <c r="Q1740" s="194"/>
      <c r="R1740" s="195">
        <f>R1741</f>
        <v>1.1461418000000001</v>
      </c>
      <c r="S1740" s="194"/>
      <c r="T1740" s="196">
        <f>T1741</f>
        <v>0</v>
      </c>
      <c r="AR1740" s="197" t="s">
        <v>153</v>
      </c>
      <c r="AT1740" s="198" t="s">
        <v>71</v>
      </c>
      <c r="AU1740" s="198" t="s">
        <v>72</v>
      </c>
      <c r="AY1740" s="197" t="s">
        <v>146</v>
      </c>
      <c r="BK1740" s="199">
        <f>BK1741</f>
        <v>0</v>
      </c>
    </row>
    <row r="1741" spans="2:65" s="11" customFormat="1" ht="19.899999999999999" customHeight="1">
      <c r="B1741" s="186"/>
      <c r="C1741" s="187"/>
      <c r="D1741" s="200" t="s">
        <v>71</v>
      </c>
      <c r="E1741" s="201" t="s">
        <v>2288</v>
      </c>
      <c r="F1741" s="201" t="s">
        <v>2289</v>
      </c>
      <c r="G1741" s="187"/>
      <c r="H1741" s="187"/>
      <c r="I1741" s="190"/>
      <c r="J1741" s="202">
        <f>BK1741</f>
        <v>0</v>
      </c>
      <c r="K1741" s="187"/>
      <c r="L1741" s="192"/>
      <c r="M1741" s="193"/>
      <c r="N1741" s="194"/>
      <c r="O1741" s="194"/>
      <c r="P1741" s="195">
        <f>SUM(P1742:P1764)</f>
        <v>0</v>
      </c>
      <c r="Q1741" s="194"/>
      <c r="R1741" s="195">
        <f>SUM(R1742:R1764)</f>
        <v>1.1461418000000001</v>
      </c>
      <c r="S1741" s="194"/>
      <c r="T1741" s="196">
        <f>SUM(T1742:T1764)</f>
        <v>0</v>
      </c>
      <c r="AR1741" s="197" t="s">
        <v>153</v>
      </c>
      <c r="AT1741" s="198" t="s">
        <v>71</v>
      </c>
      <c r="AU1741" s="198" t="s">
        <v>79</v>
      </c>
      <c r="AY1741" s="197" t="s">
        <v>146</v>
      </c>
      <c r="BK1741" s="199">
        <f>SUM(BK1742:BK1764)</f>
        <v>0</v>
      </c>
    </row>
    <row r="1742" spans="2:65" s="1" customFormat="1" ht="22.5" customHeight="1">
      <c r="B1742" s="42"/>
      <c r="C1742" s="203" t="s">
        <v>2290</v>
      </c>
      <c r="D1742" s="203" t="s">
        <v>149</v>
      </c>
      <c r="E1742" s="204" t="s">
        <v>2291</v>
      </c>
      <c r="F1742" s="205" t="s">
        <v>2292</v>
      </c>
      <c r="G1742" s="206" t="s">
        <v>307</v>
      </c>
      <c r="H1742" s="207">
        <v>30</v>
      </c>
      <c r="I1742" s="208"/>
      <c r="J1742" s="209">
        <f t="shared" ref="J1742:J1747" si="20">ROUND(I1742*H1742,2)</f>
        <v>0</v>
      </c>
      <c r="K1742" s="205" t="s">
        <v>2293</v>
      </c>
      <c r="L1742" s="62"/>
      <c r="M1742" s="210" t="s">
        <v>21</v>
      </c>
      <c r="N1742" s="211" t="s">
        <v>43</v>
      </c>
      <c r="O1742" s="43"/>
      <c r="P1742" s="212">
        <f t="shared" ref="P1742:P1747" si="21">O1742*H1742</f>
        <v>0</v>
      </c>
      <c r="Q1742" s="212">
        <v>0</v>
      </c>
      <c r="R1742" s="212">
        <f t="shared" ref="R1742:R1747" si="22">Q1742*H1742</f>
        <v>0</v>
      </c>
      <c r="S1742" s="212">
        <v>0</v>
      </c>
      <c r="T1742" s="213">
        <f t="shared" ref="T1742:T1747" si="23">S1742*H1742</f>
        <v>0</v>
      </c>
      <c r="AR1742" s="25" t="s">
        <v>153</v>
      </c>
      <c r="AT1742" s="25" t="s">
        <v>149</v>
      </c>
      <c r="AU1742" s="25" t="s">
        <v>81</v>
      </c>
      <c r="AY1742" s="25" t="s">
        <v>146</v>
      </c>
      <c r="BE1742" s="214">
        <f t="shared" ref="BE1742:BE1747" si="24">IF(N1742="základní",J1742,0)</f>
        <v>0</v>
      </c>
      <c r="BF1742" s="214">
        <f t="shared" ref="BF1742:BF1747" si="25">IF(N1742="snížená",J1742,0)</f>
        <v>0</v>
      </c>
      <c r="BG1742" s="214">
        <f t="shared" ref="BG1742:BG1747" si="26">IF(N1742="zákl. přenesená",J1742,0)</f>
        <v>0</v>
      </c>
      <c r="BH1742" s="214">
        <f t="shared" ref="BH1742:BH1747" si="27">IF(N1742="sníž. přenesená",J1742,0)</f>
        <v>0</v>
      </c>
      <c r="BI1742" s="214">
        <f t="shared" ref="BI1742:BI1747" si="28">IF(N1742="nulová",J1742,0)</f>
        <v>0</v>
      </c>
      <c r="BJ1742" s="25" t="s">
        <v>79</v>
      </c>
      <c r="BK1742" s="214">
        <f t="shared" ref="BK1742:BK1747" si="29">ROUND(I1742*H1742,2)</f>
        <v>0</v>
      </c>
      <c r="BL1742" s="25" t="s">
        <v>153</v>
      </c>
      <c r="BM1742" s="25" t="s">
        <v>2294</v>
      </c>
    </row>
    <row r="1743" spans="2:65" s="1" customFormat="1" ht="22.5" customHeight="1">
      <c r="B1743" s="42"/>
      <c r="C1743" s="203" t="s">
        <v>2295</v>
      </c>
      <c r="D1743" s="203" t="s">
        <v>149</v>
      </c>
      <c r="E1743" s="204" t="s">
        <v>2296</v>
      </c>
      <c r="F1743" s="205" t="s">
        <v>2297</v>
      </c>
      <c r="G1743" s="206" t="s">
        <v>307</v>
      </c>
      <c r="H1743" s="207">
        <v>30</v>
      </c>
      <c r="I1743" s="208"/>
      <c r="J1743" s="209">
        <f t="shared" si="20"/>
        <v>0</v>
      </c>
      <c r="K1743" s="205" t="s">
        <v>2293</v>
      </c>
      <c r="L1743" s="62"/>
      <c r="M1743" s="210" t="s">
        <v>21</v>
      </c>
      <c r="N1743" s="211" t="s">
        <v>43</v>
      </c>
      <c r="O1743" s="43"/>
      <c r="P1743" s="212">
        <f t="shared" si="21"/>
        <v>0</v>
      </c>
      <c r="Q1743" s="212">
        <v>0</v>
      </c>
      <c r="R1743" s="212">
        <f t="shared" si="22"/>
        <v>0</v>
      </c>
      <c r="S1743" s="212">
        <v>0</v>
      </c>
      <c r="T1743" s="213">
        <f t="shared" si="23"/>
        <v>0</v>
      </c>
      <c r="AR1743" s="25" t="s">
        <v>153</v>
      </c>
      <c r="AT1743" s="25" t="s">
        <v>149</v>
      </c>
      <c r="AU1743" s="25" t="s">
        <v>81</v>
      </c>
      <c r="AY1743" s="25" t="s">
        <v>146</v>
      </c>
      <c r="BE1743" s="214">
        <f t="shared" si="24"/>
        <v>0</v>
      </c>
      <c r="BF1743" s="214">
        <f t="shared" si="25"/>
        <v>0</v>
      </c>
      <c r="BG1743" s="214">
        <f t="shared" si="26"/>
        <v>0</v>
      </c>
      <c r="BH1743" s="214">
        <f t="shared" si="27"/>
        <v>0</v>
      </c>
      <c r="BI1743" s="214">
        <f t="shared" si="28"/>
        <v>0</v>
      </c>
      <c r="BJ1743" s="25" t="s">
        <v>79</v>
      </c>
      <c r="BK1743" s="214">
        <f t="shared" si="29"/>
        <v>0</v>
      </c>
      <c r="BL1743" s="25" t="s">
        <v>153</v>
      </c>
      <c r="BM1743" s="25" t="s">
        <v>2298</v>
      </c>
    </row>
    <row r="1744" spans="2:65" s="1" customFormat="1" ht="22.5" customHeight="1">
      <c r="B1744" s="42"/>
      <c r="C1744" s="203" t="s">
        <v>2299</v>
      </c>
      <c r="D1744" s="203" t="s">
        <v>149</v>
      </c>
      <c r="E1744" s="204" t="s">
        <v>2300</v>
      </c>
      <c r="F1744" s="205" t="s">
        <v>2301</v>
      </c>
      <c r="G1744" s="206" t="s">
        <v>307</v>
      </c>
      <c r="H1744" s="207">
        <v>30</v>
      </c>
      <c r="I1744" s="208"/>
      <c r="J1744" s="209">
        <f t="shared" si="20"/>
        <v>0</v>
      </c>
      <c r="K1744" s="205" t="s">
        <v>2293</v>
      </c>
      <c r="L1744" s="62"/>
      <c r="M1744" s="210" t="s">
        <v>21</v>
      </c>
      <c r="N1744" s="211" t="s">
        <v>43</v>
      </c>
      <c r="O1744" s="43"/>
      <c r="P1744" s="212">
        <f t="shared" si="21"/>
        <v>0</v>
      </c>
      <c r="Q1744" s="212">
        <v>0</v>
      </c>
      <c r="R1744" s="212">
        <f t="shared" si="22"/>
        <v>0</v>
      </c>
      <c r="S1744" s="212">
        <v>0</v>
      </c>
      <c r="T1744" s="213">
        <f t="shared" si="23"/>
        <v>0</v>
      </c>
      <c r="AR1744" s="25" t="s">
        <v>153</v>
      </c>
      <c r="AT1744" s="25" t="s">
        <v>149</v>
      </c>
      <c r="AU1744" s="25" t="s">
        <v>81</v>
      </c>
      <c r="AY1744" s="25" t="s">
        <v>146</v>
      </c>
      <c r="BE1744" s="214">
        <f t="shared" si="24"/>
        <v>0</v>
      </c>
      <c r="BF1744" s="214">
        <f t="shared" si="25"/>
        <v>0</v>
      </c>
      <c r="BG1744" s="214">
        <f t="shared" si="26"/>
        <v>0</v>
      </c>
      <c r="BH1744" s="214">
        <f t="shared" si="27"/>
        <v>0</v>
      </c>
      <c r="BI1744" s="214">
        <f t="shared" si="28"/>
        <v>0</v>
      </c>
      <c r="BJ1744" s="25" t="s">
        <v>79</v>
      </c>
      <c r="BK1744" s="214">
        <f t="shared" si="29"/>
        <v>0</v>
      </c>
      <c r="BL1744" s="25" t="s">
        <v>153</v>
      </c>
      <c r="BM1744" s="25" t="s">
        <v>2302</v>
      </c>
    </row>
    <row r="1745" spans="2:65" s="1" customFormat="1" ht="31.5" customHeight="1">
      <c r="B1745" s="42"/>
      <c r="C1745" s="203" t="s">
        <v>2303</v>
      </c>
      <c r="D1745" s="203" t="s">
        <v>149</v>
      </c>
      <c r="E1745" s="204" t="s">
        <v>2304</v>
      </c>
      <c r="F1745" s="205" t="s">
        <v>2305</v>
      </c>
      <c r="G1745" s="206" t="s">
        <v>307</v>
      </c>
      <c r="H1745" s="207">
        <v>30</v>
      </c>
      <c r="I1745" s="208"/>
      <c r="J1745" s="209">
        <f t="shared" si="20"/>
        <v>0</v>
      </c>
      <c r="K1745" s="205" t="s">
        <v>2293</v>
      </c>
      <c r="L1745" s="62"/>
      <c r="M1745" s="210" t="s">
        <v>21</v>
      </c>
      <c r="N1745" s="211" t="s">
        <v>43</v>
      </c>
      <c r="O1745" s="43"/>
      <c r="P1745" s="212">
        <f t="shared" si="21"/>
        <v>0</v>
      </c>
      <c r="Q1745" s="212">
        <v>0</v>
      </c>
      <c r="R1745" s="212">
        <f t="shared" si="22"/>
        <v>0</v>
      </c>
      <c r="S1745" s="212">
        <v>0</v>
      </c>
      <c r="T1745" s="213">
        <f t="shared" si="23"/>
        <v>0</v>
      </c>
      <c r="AR1745" s="25" t="s">
        <v>153</v>
      </c>
      <c r="AT1745" s="25" t="s">
        <v>149</v>
      </c>
      <c r="AU1745" s="25" t="s">
        <v>81</v>
      </c>
      <c r="AY1745" s="25" t="s">
        <v>146</v>
      </c>
      <c r="BE1745" s="214">
        <f t="shared" si="24"/>
        <v>0</v>
      </c>
      <c r="BF1745" s="214">
        <f t="shared" si="25"/>
        <v>0</v>
      </c>
      <c r="BG1745" s="214">
        <f t="shared" si="26"/>
        <v>0</v>
      </c>
      <c r="BH1745" s="214">
        <f t="shared" si="27"/>
        <v>0</v>
      </c>
      <c r="BI1745" s="214">
        <f t="shared" si="28"/>
        <v>0</v>
      </c>
      <c r="BJ1745" s="25" t="s">
        <v>79</v>
      </c>
      <c r="BK1745" s="214">
        <f t="shared" si="29"/>
        <v>0</v>
      </c>
      <c r="BL1745" s="25" t="s">
        <v>153</v>
      </c>
      <c r="BM1745" s="25" t="s">
        <v>2306</v>
      </c>
    </row>
    <row r="1746" spans="2:65" s="1" customFormat="1" ht="22.5" customHeight="1">
      <c r="B1746" s="42"/>
      <c r="C1746" s="203" t="s">
        <v>2307</v>
      </c>
      <c r="D1746" s="203" t="s">
        <v>149</v>
      </c>
      <c r="E1746" s="204" t="s">
        <v>2308</v>
      </c>
      <c r="F1746" s="205" t="s">
        <v>2309</v>
      </c>
      <c r="G1746" s="206" t="s">
        <v>307</v>
      </c>
      <c r="H1746" s="207">
        <v>5730.7089999999998</v>
      </c>
      <c r="I1746" s="208"/>
      <c r="J1746" s="209">
        <f t="shared" si="20"/>
        <v>0</v>
      </c>
      <c r="K1746" s="205" t="s">
        <v>2293</v>
      </c>
      <c r="L1746" s="62"/>
      <c r="M1746" s="210" t="s">
        <v>21</v>
      </c>
      <c r="N1746" s="211" t="s">
        <v>43</v>
      </c>
      <c r="O1746" s="43"/>
      <c r="P1746" s="212">
        <f t="shared" si="21"/>
        <v>0</v>
      </c>
      <c r="Q1746" s="212">
        <v>2.0000000000000001E-4</v>
      </c>
      <c r="R1746" s="212">
        <f t="shared" si="22"/>
        <v>1.1461418000000001</v>
      </c>
      <c r="S1746" s="212">
        <v>0</v>
      </c>
      <c r="T1746" s="213">
        <f t="shared" si="23"/>
        <v>0</v>
      </c>
      <c r="AR1746" s="25" t="s">
        <v>226</v>
      </c>
      <c r="AT1746" s="25" t="s">
        <v>149</v>
      </c>
      <c r="AU1746" s="25" t="s">
        <v>81</v>
      </c>
      <c r="AY1746" s="25" t="s">
        <v>146</v>
      </c>
      <c r="BE1746" s="214">
        <f t="shared" si="24"/>
        <v>0</v>
      </c>
      <c r="BF1746" s="214">
        <f t="shared" si="25"/>
        <v>0</v>
      </c>
      <c r="BG1746" s="214">
        <f t="shared" si="26"/>
        <v>0</v>
      </c>
      <c r="BH1746" s="214">
        <f t="shared" si="27"/>
        <v>0</v>
      </c>
      <c r="BI1746" s="214">
        <f t="shared" si="28"/>
        <v>0</v>
      </c>
      <c r="BJ1746" s="25" t="s">
        <v>79</v>
      </c>
      <c r="BK1746" s="214">
        <f t="shared" si="29"/>
        <v>0</v>
      </c>
      <c r="BL1746" s="25" t="s">
        <v>226</v>
      </c>
      <c r="BM1746" s="25" t="s">
        <v>2310</v>
      </c>
    </row>
    <row r="1747" spans="2:65" s="1" customFormat="1" ht="31.5" customHeight="1">
      <c r="B1747" s="42"/>
      <c r="C1747" s="203" t="s">
        <v>2311</v>
      </c>
      <c r="D1747" s="203" t="s">
        <v>149</v>
      </c>
      <c r="E1747" s="204" t="s">
        <v>2020</v>
      </c>
      <c r="F1747" s="205" t="s">
        <v>2021</v>
      </c>
      <c r="G1747" s="206" t="s">
        <v>375</v>
      </c>
      <c r="H1747" s="207">
        <v>858</v>
      </c>
      <c r="I1747" s="208"/>
      <c r="J1747" s="209">
        <f t="shared" si="20"/>
        <v>0</v>
      </c>
      <c r="K1747" s="205" t="s">
        <v>21</v>
      </c>
      <c r="L1747" s="62"/>
      <c r="M1747" s="210" t="s">
        <v>21</v>
      </c>
      <c r="N1747" s="211" t="s">
        <v>43</v>
      </c>
      <c r="O1747" s="43"/>
      <c r="P1747" s="212">
        <f t="shared" si="21"/>
        <v>0</v>
      </c>
      <c r="Q1747" s="212">
        <v>0</v>
      </c>
      <c r="R1747" s="212">
        <f t="shared" si="22"/>
        <v>0</v>
      </c>
      <c r="S1747" s="212">
        <v>0</v>
      </c>
      <c r="T1747" s="213">
        <f t="shared" si="23"/>
        <v>0</v>
      </c>
      <c r="AR1747" s="25" t="s">
        <v>226</v>
      </c>
      <c r="AT1747" s="25" t="s">
        <v>149</v>
      </c>
      <c r="AU1747" s="25" t="s">
        <v>81</v>
      </c>
      <c r="AY1747" s="25" t="s">
        <v>146</v>
      </c>
      <c r="BE1747" s="214">
        <f t="shared" si="24"/>
        <v>0</v>
      </c>
      <c r="BF1747" s="214">
        <f t="shared" si="25"/>
        <v>0</v>
      </c>
      <c r="BG1747" s="214">
        <f t="shared" si="26"/>
        <v>0</v>
      </c>
      <c r="BH1747" s="214">
        <f t="shared" si="27"/>
        <v>0</v>
      </c>
      <c r="BI1747" s="214">
        <f t="shared" si="28"/>
        <v>0</v>
      </c>
      <c r="BJ1747" s="25" t="s">
        <v>79</v>
      </c>
      <c r="BK1747" s="214">
        <f t="shared" si="29"/>
        <v>0</v>
      </c>
      <c r="BL1747" s="25" t="s">
        <v>226</v>
      </c>
      <c r="BM1747" s="25" t="s">
        <v>2312</v>
      </c>
    </row>
    <row r="1748" spans="2:65" s="12" customFormat="1" ht="13.5">
      <c r="B1748" s="218"/>
      <c r="C1748" s="219"/>
      <c r="D1748" s="220" t="s">
        <v>160</v>
      </c>
      <c r="E1748" s="221" t="s">
        <v>21</v>
      </c>
      <c r="F1748" s="222" t="s">
        <v>1328</v>
      </c>
      <c r="G1748" s="219"/>
      <c r="H1748" s="223" t="s">
        <v>21</v>
      </c>
      <c r="I1748" s="224"/>
      <c r="J1748" s="219"/>
      <c r="K1748" s="219"/>
      <c r="L1748" s="225"/>
      <c r="M1748" s="226"/>
      <c r="N1748" s="227"/>
      <c r="O1748" s="227"/>
      <c r="P1748" s="227"/>
      <c r="Q1748" s="227"/>
      <c r="R1748" s="227"/>
      <c r="S1748" s="227"/>
      <c r="T1748" s="228"/>
      <c r="AT1748" s="229" t="s">
        <v>160</v>
      </c>
      <c r="AU1748" s="229" t="s">
        <v>81</v>
      </c>
      <c r="AV1748" s="12" t="s">
        <v>79</v>
      </c>
      <c r="AW1748" s="12" t="s">
        <v>35</v>
      </c>
      <c r="AX1748" s="12" t="s">
        <v>72</v>
      </c>
      <c r="AY1748" s="229" t="s">
        <v>146</v>
      </c>
    </row>
    <row r="1749" spans="2:65" s="12" customFormat="1" ht="13.5">
      <c r="B1749" s="218"/>
      <c r="C1749" s="219"/>
      <c r="D1749" s="220" t="s">
        <v>160</v>
      </c>
      <c r="E1749" s="221" t="s">
        <v>21</v>
      </c>
      <c r="F1749" s="222" t="s">
        <v>388</v>
      </c>
      <c r="G1749" s="219"/>
      <c r="H1749" s="223" t="s">
        <v>21</v>
      </c>
      <c r="I1749" s="224"/>
      <c r="J1749" s="219"/>
      <c r="K1749" s="219"/>
      <c r="L1749" s="225"/>
      <c r="M1749" s="226"/>
      <c r="N1749" s="227"/>
      <c r="O1749" s="227"/>
      <c r="P1749" s="227"/>
      <c r="Q1749" s="227"/>
      <c r="R1749" s="227"/>
      <c r="S1749" s="227"/>
      <c r="T1749" s="228"/>
      <c r="AT1749" s="229" t="s">
        <v>160</v>
      </c>
      <c r="AU1749" s="229" t="s">
        <v>81</v>
      </c>
      <c r="AV1749" s="12" t="s">
        <v>79</v>
      </c>
      <c r="AW1749" s="12" t="s">
        <v>35</v>
      </c>
      <c r="AX1749" s="12" t="s">
        <v>72</v>
      </c>
      <c r="AY1749" s="229" t="s">
        <v>146</v>
      </c>
    </row>
    <row r="1750" spans="2:65" s="13" customFormat="1" ht="13.5">
      <c r="B1750" s="230"/>
      <c r="C1750" s="231"/>
      <c r="D1750" s="220" t="s">
        <v>160</v>
      </c>
      <c r="E1750" s="232" t="s">
        <v>21</v>
      </c>
      <c r="F1750" s="233" t="s">
        <v>2313</v>
      </c>
      <c r="G1750" s="231"/>
      <c r="H1750" s="234">
        <v>780</v>
      </c>
      <c r="I1750" s="235"/>
      <c r="J1750" s="231"/>
      <c r="K1750" s="231"/>
      <c r="L1750" s="236"/>
      <c r="M1750" s="237"/>
      <c r="N1750" s="238"/>
      <c r="O1750" s="238"/>
      <c r="P1750" s="238"/>
      <c r="Q1750" s="238"/>
      <c r="R1750" s="238"/>
      <c r="S1750" s="238"/>
      <c r="T1750" s="239"/>
      <c r="AT1750" s="240" t="s">
        <v>160</v>
      </c>
      <c r="AU1750" s="240" t="s">
        <v>81</v>
      </c>
      <c r="AV1750" s="13" t="s">
        <v>81</v>
      </c>
      <c r="AW1750" s="13" t="s">
        <v>35</v>
      </c>
      <c r="AX1750" s="13" t="s">
        <v>72</v>
      </c>
      <c r="AY1750" s="240" t="s">
        <v>146</v>
      </c>
    </row>
    <row r="1751" spans="2:65" s="15" customFormat="1" ht="13.5">
      <c r="B1751" s="269"/>
      <c r="C1751" s="270"/>
      <c r="D1751" s="220" t="s">
        <v>160</v>
      </c>
      <c r="E1751" s="271" t="s">
        <v>21</v>
      </c>
      <c r="F1751" s="272" t="s">
        <v>426</v>
      </c>
      <c r="G1751" s="270"/>
      <c r="H1751" s="273">
        <v>780</v>
      </c>
      <c r="I1751" s="274"/>
      <c r="J1751" s="270"/>
      <c r="K1751" s="270"/>
      <c r="L1751" s="275"/>
      <c r="M1751" s="276"/>
      <c r="N1751" s="277"/>
      <c r="O1751" s="277"/>
      <c r="P1751" s="277"/>
      <c r="Q1751" s="277"/>
      <c r="R1751" s="277"/>
      <c r="S1751" s="277"/>
      <c r="T1751" s="278"/>
      <c r="AT1751" s="279" t="s">
        <v>160</v>
      </c>
      <c r="AU1751" s="279" t="s">
        <v>81</v>
      </c>
      <c r="AV1751" s="15" t="s">
        <v>172</v>
      </c>
      <c r="AW1751" s="15" t="s">
        <v>35</v>
      </c>
      <c r="AX1751" s="15" t="s">
        <v>72</v>
      </c>
      <c r="AY1751" s="279" t="s">
        <v>146</v>
      </c>
    </row>
    <row r="1752" spans="2:65" s="13" customFormat="1" ht="13.5">
      <c r="B1752" s="230"/>
      <c r="C1752" s="231"/>
      <c r="D1752" s="220" t="s">
        <v>160</v>
      </c>
      <c r="E1752" s="232" t="s">
        <v>21</v>
      </c>
      <c r="F1752" s="233" t="s">
        <v>2314</v>
      </c>
      <c r="G1752" s="231"/>
      <c r="H1752" s="234">
        <v>78</v>
      </c>
      <c r="I1752" s="235"/>
      <c r="J1752" s="231"/>
      <c r="K1752" s="231"/>
      <c r="L1752" s="236"/>
      <c r="M1752" s="237"/>
      <c r="N1752" s="238"/>
      <c r="O1752" s="238"/>
      <c r="P1752" s="238"/>
      <c r="Q1752" s="238"/>
      <c r="R1752" s="238"/>
      <c r="S1752" s="238"/>
      <c r="T1752" s="239"/>
      <c r="AT1752" s="240" t="s">
        <v>160</v>
      </c>
      <c r="AU1752" s="240" t="s">
        <v>81</v>
      </c>
      <c r="AV1752" s="13" t="s">
        <v>81</v>
      </c>
      <c r="AW1752" s="13" t="s">
        <v>35</v>
      </c>
      <c r="AX1752" s="13" t="s">
        <v>72</v>
      </c>
      <c r="AY1752" s="240" t="s">
        <v>146</v>
      </c>
    </row>
    <row r="1753" spans="2:65" s="14" customFormat="1" ht="13.5">
      <c r="B1753" s="241"/>
      <c r="C1753" s="242"/>
      <c r="D1753" s="215" t="s">
        <v>160</v>
      </c>
      <c r="E1753" s="243" t="s">
        <v>21</v>
      </c>
      <c r="F1753" s="244" t="s">
        <v>171</v>
      </c>
      <c r="G1753" s="242"/>
      <c r="H1753" s="245">
        <v>858</v>
      </c>
      <c r="I1753" s="246"/>
      <c r="J1753" s="242"/>
      <c r="K1753" s="242"/>
      <c r="L1753" s="247"/>
      <c r="M1753" s="248"/>
      <c r="N1753" s="249"/>
      <c r="O1753" s="249"/>
      <c r="P1753" s="249"/>
      <c r="Q1753" s="249"/>
      <c r="R1753" s="249"/>
      <c r="S1753" s="249"/>
      <c r="T1753" s="250"/>
      <c r="AT1753" s="251" t="s">
        <v>160</v>
      </c>
      <c r="AU1753" s="251" t="s">
        <v>81</v>
      </c>
      <c r="AV1753" s="14" t="s">
        <v>153</v>
      </c>
      <c r="AW1753" s="14" t="s">
        <v>35</v>
      </c>
      <c r="AX1753" s="14" t="s">
        <v>79</v>
      </c>
      <c r="AY1753" s="251" t="s">
        <v>146</v>
      </c>
    </row>
    <row r="1754" spans="2:65" s="1" customFormat="1" ht="31.5" customHeight="1">
      <c r="B1754" s="42"/>
      <c r="C1754" s="203" t="s">
        <v>2315</v>
      </c>
      <c r="D1754" s="203" t="s">
        <v>149</v>
      </c>
      <c r="E1754" s="204" t="s">
        <v>2316</v>
      </c>
      <c r="F1754" s="205" t="s">
        <v>2317</v>
      </c>
      <c r="G1754" s="206" t="s">
        <v>307</v>
      </c>
      <c r="H1754" s="207">
        <v>4</v>
      </c>
      <c r="I1754" s="208"/>
      <c r="J1754" s="209">
        <f>ROUND(I1754*H1754,2)</f>
        <v>0</v>
      </c>
      <c r="K1754" s="205" t="s">
        <v>21</v>
      </c>
      <c r="L1754" s="62"/>
      <c r="M1754" s="210" t="s">
        <v>21</v>
      </c>
      <c r="N1754" s="211" t="s">
        <v>43</v>
      </c>
      <c r="O1754" s="43"/>
      <c r="P1754" s="212">
        <f>O1754*H1754</f>
        <v>0</v>
      </c>
      <c r="Q1754" s="212">
        <v>0</v>
      </c>
      <c r="R1754" s="212">
        <f>Q1754*H1754</f>
        <v>0</v>
      </c>
      <c r="S1754" s="212">
        <v>0</v>
      </c>
      <c r="T1754" s="213">
        <f>S1754*H1754</f>
        <v>0</v>
      </c>
      <c r="AR1754" s="25" t="s">
        <v>226</v>
      </c>
      <c r="AT1754" s="25" t="s">
        <v>149</v>
      </c>
      <c r="AU1754" s="25" t="s">
        <v>81</v>
      </c>
      <c r="AY1754" s="25" t="s">
        <v>146</v>
      </c>
      <c r="BE1754" s="214">
        <f>IF(N1754="základní",J1754,0)</f>
        <v>0</v>
      </c>
      <c r="BF1754" s="214">
        <f>IF(N1754="snížená",J1754,0)</f>
        <v>0</v>
      </c>
      <c r="BG1754" s="214">
        <f>IF(N1754="zákl. přenesená",J1754,0)</f>
        <v>0</v>
      </c>
      <c r="BH1754" s="214">
        <f>IF(N1754="sníž. přenesená",J1754,0)</f>
        <v>0</v>
      </c>
      <c r="BI1754" s="214">
        <f>IF(N1754="nulová",J1754,0)</f>
        <v>0</v>
      </c>
      <c r="BJ1754" s="25" t="s">
        <v>79</v>
      </c>
      <c r="BK1754" s="214">
        <f>ROUND(I1754*H1754,2)</f>
        <v>0</v>
      </c>
      <c r="BL1754" s="25" t="s">
        <v>226</v>
      </c>
      <c r="BM1754" s="25" t="s">
        <v>2318</v>
      </c>
    </row>
    <row r="1755" spans="2:65" s="1" customFormat="1" ht="81">
      <c r="B1755" s="42"/>
      <c r="C1755" s="64"/>
      <c r="D1755" s="220" t="s">
        <v>155</v>
      </c>
      <c r="E1755" s="64"/>
      <c r="F1755" s="252" t="s">
        <v>2319</v>
      </c>
      <c r="G1755" s="64"/>
      <c r="H1755" s="64"/>
      <c r="I1755" s="173"/>
      <c r="J1755" s="64"/>
      <c r="K1755" s="64"/>
      <c r="L1755" s="62"/>
      <c r="M1755" s="217"/>
      <c r="N1755" s="43"/>
      <c r="O1755" s="43"/>
      <c r="P1755" s="43"/>
      <c r="Q1755" s="43"/>
      <c r="R1755" s="43"/>
      <c r="S1755" s="43"/>
      <c r="T1755" s="79"/>
      <c r="AT1755" s="25" t="s">
        <v>155</v>
      </c>
      <c r="AU1755" s="25" t="s">
        <v>81</v>
      </c>
    </row>
    <row r="1756" spans="2:65" s="12" customFormat="1" ht="27">
      <c r="B1756" s="218"/>
      <c r="C1756" s="219"/>
      <c r="D1756" s="220" t="s">
        <v>160</v>
      </c>
      <c r="E1756" s="221" t="s">
        <v>21</v>
      </c>
      <c r="F1756" s="222" t="s">
        <v>2320</v>
      </c>
      <c r="G1756" s="219"/>
      <c r="H1756" s="223" t="s">
        <v>21</v>
      </c>
      <c r="I1756" s="224"/>
      <c r="J1756" s="219"/>
      <c r="K1756" s="219"/>
      <c r="L1756" s="225"/>
      <c r="M1756" s="226"/>
      <c r="N1756" s="227"/>
      <c r="O1756" s="227"/>
      <c r="P1756" s="227"/>
      <c r="Q1756" s="227"/>
      <c r="R1756" s="227"/>
      <c r="S1756" s="227"/>
      <c r="T1756" s="228"/>
      <c r="AT1756" s="229" t="s">
        <v>160</v>
      </c>
      <c r="AU1756" s="229" t="s">
        <v>81</v>
      </c>
      <c r="AV1756" s="12" t="s">
        <v>79</v>
      </c>
      <c r="AW1756" s="12" t="s">
        <v>35</v>
      </c>
      <c r="AX1756" s="12" t="s">
        <v>72</v>
      </c>
      <c r="AY1756" s="229" t="s">
        <v>146</v>
      </c>
    </row>
    <row r="1757" spans="2:65" s="13" customFormat="1" ht="13.5">
      <c r="B1757" s="230"/>
      <c r="C1757" s="231"/>
      <c r="D1757" s="220" t="s">
        <v>160</v>
      </c>
      <c r="E1757" s="232" t="s">
        <v>21</v>
      </c>
      <c r="F1757" s="233" t="s">
        <v>2321</v>
      </c>
      <c r="G1757" s="231"/>
      <c r="H1757" s="234">
        <v>4</v>
      </c>
      <c r="I1757" s="235"/>
      <c r="J1757" s="231"/>
      <c r="K1757" s="231"/>
      <c r="L1757" s="236"/>
      <c r="M1757" s="237"/>
      <c r="N1757" s="238"/>
      <c r="O1757" s="238"/>
      <c r="P1757" s="238"/>
      <c r="Q1757" s="238"/>
      <c r="R1757" s="238"/>
      <c r="S1757" s="238"/>
      <c r="T1757" s="239"/>
      <c r="AT1757" s="240" t="s">
        <v>160</v>
      </c>
      <c r="AU1757" s="240" t="s">
        <v>81</v>
      </c>
      <c r="AV1757" s="13" t="s">
        <v>81</v>
      </c>
      <c r="AW1757" s="13" t="s">
        <v>35</v>
      </c>
      <c r="AX1757" s="13" t="s">
        <v>72</v>
      </c>
      <c r="AY1757" s="240" t="s">
        <v>146</v>
      </c>
    </row>
    <row r="1758" spans="2:65" s="14" customFormat="1" ht="13.5">
      <c r="B1758" s="241"/>
      <c r="C1758" s="242"/>
      <c r="D1758" s="215" t="s">
        <v>160</v>
      </c>
      <c r="E1758" s="243" t="s">
        <v>21</v>
      </c>
      <c r="F1758" s="244" t="s">
        <v>171</v>
      </c>
      <c r="G1758" s="242"/>
      <c r="H1758" s="245">
        <v>4</v>
      </c>
      <c r="I1758" s="246"/>
      <c r="J1758" s="242"/>
      <c r="K1758" s="242"/>
      <c r="L1758" s="247"/>
      <c r="M1758" s="248"/>
      <c r="N1758" s="249"/>
      <c r="O1758" s="249"/>
      <c r="P1758" s="249"/>
      <c r="Q1758" s="249"/>
      <c r="R1758" s="249"/>
      <c r="S1758" s="249"/>
      <c r="T1758" s="250"/>
      <c r="AT1758" s="251" t="s">
        <v>160</v>
      </c>
      <c r="AU1758" s="251" t="s">
        <v>81</v>
      </c>
      <c r="AV1758" s="14" t="s">
        <v>153</v>
      </c>
      <c r="AW1758" s="14" t="s">
        <v>35</v>
      </c>
      <c r="AX1758" s="14" t="s">
        <v>79</v>
      </c>
      <c r="AY1758" s="251" t="s">
        <v>146</v>
      </c>
    </row>
    <row r="1759" spans="2:65" s="1" customFormat="1" ht="31.5" customHeight="1">
      <c r="B1759" s="42"/>
      <c r="C1759" s="203" t="s">
        <v>2322</v>
      </c>
      <c r="D1759" s="203" t="s">
        <v>149</v>
      </c>
      <c r="E1759" s="204" t="s">
        <v>2323</v>
      </c>
      <c r="F1759" s="205" t="s">
        <v>2324</v>
      </c>
      <c r="G1759" s="206" t="s">
        <v>307</v>
      </c>
      <c r="H1759" s="207">
        <v>4.87</v>
      </c>
      <c r="I1759" s="208"/>
      <c r="J1759" s="209">
        <f>ROUND(I1759*H1759,2)</f>
        <v>0</v>
      </c>
      <c r="K1759" s="205" t="s">
        <v>21</v>
      </c>
      <c r="L1759" s="62"/>
      <c r="M1759" s="210" t="s">
        <v>21</v>
      </c>
      <c r="N1759" s="211" t="s">
        <v>43</v>
      </c>
      <c r="O1759" s="43"/>
      <c r="P1759" s="212">
        <f>O1759*H1759</f>
        <v>0</v>
      </c>
      <c r="Q1759" s="212">
        <v>0</v>
      </c>
      <c r="R1759" s="212">
        <f>Q1759*H1759</f>
        <v>0</v>
      </c>
      <c r="S1759" s="212">
        <v>0</v>
      </c>
      <c r="T1759" s="213">
        <f>S1759*H1759</f>
        <v>0</v>
      </c>
      <c r="AR1759" s="25" t="s">
        <v>226</v>
      </c>
      <c r="AT1759" s="25" t="s">
        <v>149</v>
      </c>
      <c r="AU1759" s="25" t="s">
        <v>81</v>
      </c>
      <c r="AY1759" s="25" t="s">
        <v>146</v>
      </c>
      <c r="BE1759" s="214">
        <f>IF(N1759="základní",J1759,0)</f>
        <v>0</v>
      </c>
      <c r="BF1759" s="214">
        <f>IF(N1759="snížená",J1759,0)</f>
        <v>0</v>
      </c>
      <c r="BG1759" s="214">
        <f>IF(N1759="zákl. přenesená",J1759,0)</f>
        <v>0</v>
      </c>
      <c r="BH1759" s="214">
        <f>IF(N1759="sníž. přenesená",J1759,0)</f>
        <v>0</v>
      </c>
      <c r="BI1759" s="214">
        <f>IF(N1759="nulová",J1759,0)</f>
        <v>0</v>
      </c>
      <c r="BJ1759" s="25" t="s">
        <v>79</v>
      </c>
      <c r="BK1759" s="214">
        <f>ROUND(I1759*H1759,2)</f>
        <v>0</v>
      </c>
      <c r="BL1759" s="25" t="s">
        <v>226</v>
      </c>
      <c r="BM1759" s="25" t="s">
        <v>2325</v>
      </c>
    </row>
    <row r="1760" spans="2:65" s="1" customFormat="1" ht="81">
      <c r="B1760" s="42"/>
      <c r="C1760" s="64"/>
      <c r="D1760" s="220" t="s">
        <v>155</v>
      </c>
      <c r="E1760" s="64"/>
      <c r="F1760" s="252" t="s">
        <v>2319</v>
      </c>
      <c r="G1760" s="64"/>
      <c r="H1760" s="64"/>
      <c r="I1760" s="173"/>
      <c r="J1760" s="64"/>
      <c r="K1760" s="64"/>
      <c r="L1760" s="62"/>
      <c r="M1760" s="217"/>
      <c r="N1760" s="43"/>
      <c r="O1760" s="43"/>
      <c r="P1760" s="43"/>
      <c r="Q1760" s="43"/>
      <c r="R1760" s="43"/>
      <c r="S1760" s="43"/>
      <c r="T1760" s="79"/>
      <c r="AT1760" s="25" t="s">
        <v>155</v>
      </c>
      <c r="AU1760" s="25" t="s">
        <v>81</v>
      </c>
    </row>
    <row r="1761" spans="2:65" s="12" customFormat="1" ht="27">
      <c r="B1761" s="218"/>
      <c r="C1761" s="219"/>
      <c r="D1761" s="220" t="s">
        <v>160</v>
      </c>
      <c r="E1761" s="221" t="s">
        <v>21</v>
      </c>
      <c r="F1761" s="222" t="s">
        <v>2320</v>
      </c>
      <c r="G1761" s="219"/>
      <c r="H1761" s="223" t="s">
        <v>21</v>
      </c>
      <c r="I1761" s="224"/>
      <c r="J1761" s="219"/>
      <c r="K1761" s="219"/>
      <c r="L1761" s="225"/>
      <c r="M1761" s="226"/>
      <c r="N1761" s="227"/>
      <c r="O1761" s="227"/>
      <c r="P1761" s="227"/>
      <c r="Q1761" s="227"/>
      <c r="R1761" s="227"/>
      <c r="S1761" s="227"/>
      <c r="T1761" s="228"/>
      <c r="AT1761" s="229" t="s">
        <v>160</v>
      </c>
      <c r="AU1761" s="229" t="s">
        <v>81</v>
      </c>
      <c r="AV1761" s="12" t="s">
        <v>79</v>
      </c>
      <c r="AW1761" s="12" t="s">
        <v>35</v>
      </c>
      <c r="AX1761" s="12" t="s">
        <v>72</v>
      </c>
      <c r="AY1761" s="229" t="s">
        <v>146</v>
      </c>
    </row>
    <row r="1762" spans="2:65" s="13" customFormat="1" ht="13.5">
      <c r="B1762" s="230"/>
      <c r="C1762" s="231"/>
      <c r="D1762" s="220" t="s">
        <v>160</v>
      </c>
      <c r="E1762" s="232" t="s">
        <v>21</v>
      </c>
      <c r="F1762" s="233" t="s">
        <v>2326</v>
      </c>
      <c r="G1762" s="231"/>
      <c r="H1762" s="234">
        <v>4.87</v>
      </c>
      <c r="I1762" s="235"/>
      <c r="J1762" s="231"/>
      <c r="K1762" s="231"/>
      <c r="L1762" s="236"/>
      <c r="M1762" s="237"/>
      <c r="N1762" s="238"/>
      <c r="O1762" s="238"/>
      <c r="P1762" s="238"/>
      <c r="Q1762" s="238"/>
      <c r="R1762" s="238"/>
      <c r="S1762" s="238"/>
      <c r="T1762" s="239"/>
      <c r="AT1762" s="240" t="s">
        <v>160</v>
      </c>
      <c r="AU1762" s="240" t="s">
        <v>81</v>
      </c>
      <c r="AV1762" s="13" t="s">
        <v>81</v>
      </c>
      <c r="AW1762" s="13" t="s">
        <v>35</v>
      </c>
      <c r="AX1762" s="13" t="s">
        <v>72</v>
      </c>
      <c r="AY1762" s="240" t="s">
        <v>146</v>
      </c>
    </row>
    <row r="1763" spans="2:65" s="14" customFormat="1" ht="13.5">
      <c r="B1763" s="241"/>
      <c r="C1763" s="242"/>
      <c r="D1763" s="215" t="s">
        <v>160</v>
      </c>
      <c r="E1763" s="243" t="s">
        <v>21</v>
      </c>
      <c r="F1763" s="244" t="s">
        <v>171</v>
      </c>
      <c r="G1763" s="242"/>
      <c r="H1763" s="245">
        <v>4.87</v>
      </c>
      <c r="I1763" s="246"/>
      <c r="J1763" s="242"/>
      <c r="K1763" s="242"/>
      <c r="L1763" s="247"/>
      <c r="M1763" s="248"/>
      <c r="N1763" s="249"/>
      <c r="O1763" s="249"/>
      <c r="P1763" s="249"/>
      <c r="Q1763" s="249"/>
      <c r="R1763" s="249"/>
      <c r="S1763" s="249"/>
      <c r="T1763" s="250"/>
      <c r="AT1763" s="251" t="s">
        <v>160</v>
      </c>
      <c r="AU1763" s="251" t="s">
        <v>81</v>
      </c>
      <c r="AV1763" s="14" t="s">
        <v>153</v>
      </c>
      <c r="AW1763" s="14" t="s">
        <v>35</v>
      </c>
      <c r="AX1763" s="14" t="s">
        <v>79</v>
      </c>
      <c r="AY1763" s="251" t="s">
        <v>146</v>
      </c>
    </row>
    <row r="1764" spans="2:65" s="1" customFormat="1" ht="31.5" customHeight="1">
      <c r="B1764" s="42"/>
      <c r="C1764" s="203" t="s">
        <v>2327</v>
      </c>
      <c r="D1764" s="203" t="s">
        <v>149</v>
      </c>
      <c r="E1764" s="204" t="s">
        <v>2328</v>
      </c>
      <c r="F1764" s="205" t="s">
        <v>2329</v>
      </c>
      <c r="G1764" s="206" t="s">
        <v>299</v>
      </c>
      <c r="H1764" s="207">
        <v>110</v>
      </c>
      <c r="I1764" s="208"/>
      <c r="J1764" s="209">
        <f>ROUND(I1764*H1764,2)</f>
        <v>0</v>
      </c>
      <c r="K1764" s="205" t="s">
        <v>21</v>
      </c>
      <c r="L1764" s="62"/>
      <c r="M1764" s="210" t="s">
        <v>21</v>
      </c>
      <c r="N1764" s="253" t="s">
        <v>43</v>
      </c>
      <c r="O1764" s="254"/>
      <c r="P1764" s="255">
        <f>O1764*H1764</f>
        <v>0</v>
      </c>
      <c r="Q1764" s="255">
        <v>0</v>
      </c>
      <c r="R1764" s="255">
        <f>Q1764*H1764</f>
        <v>0</v>
      </c>
      <c r="S1764" s="255">
        <v>0</v>
      </c>
      <c r="T1764" s="256">
        <f>S1764*H1764</f>
        <v>0</v>
      </c>
      <c r="AR1764" s="25" t="s">
        <v>226</v>
      </c>
      <c r="AT1764" s="25" t="s">
        <v>149</v>
      </c>
      <c r="AU1764" s="25" t="s">
        <v>81</v>
      </c>
      <c r="AY1764" s="25" t="s">
        <v>146</v>
      </c>
      <c r="BE1764" s="214">
        <f>IF(N1764="základní",J1764,0)</f>
        <v>0</v>
      </c>
      <c r="BF1764" s="214">
        <f>IF(N1764="snížená",J1764,0)</f>
        <v>0</v>
      </c>
      <c r="BG1764" s="214">
        <f>IF(N1764="zákl. přenesená",J1764,0)</f>
        <v>0</v>
      </c>
      <c r="BH1764" s="214">
        <f>IF(N1764="sníž. přenesená",J1764,0)</f>
        <v>0</v>
      </c>
      <c r="BI1764" s="214">
        <f>IF(N1764="nulová",J1764,0)</f>
        <v>0</v>
      </c>
      <c r="BJ1764" s="25" t="s">
        <v>79</v>
      </c>
      <c r="BK1764" s="214">
        <f>ROUND(I1764*H1764,2)</f>
        <v>0</v>
      </c>
      <c r="BL1764" s="25" t="s">
        <v>226</v>
      </c>
      <c r="BM1764" s="25" t="s">
        <v>2330</v>
      </c>
    </row>
    <row r="1765" spans="2:65" s="1" customFormat="1" ht="6.95" customHeight="1">
      <c r="B1765" s="57"/>
      <c r="C1765" s="58"/>
      <c r="D1765" s="58"/>
      <c r="E1765" s="58"/>
      <c r="F1765" s="58"/>
      <c r="G1765" s="58"/>
      <c r="H1765" s="58"/>
      <c r="I1765" s="149"/>
      <c r="J1765" s="58"/>
      <c r="K1765" s="58"/>
      <c r="L1765" s="62"/>
    </row>
  </sheetData>
  <sheetProtection algorithmName="SHA-512" hashValue="thYKjmnGSkbjbi80FFtjrLmmIpvr1YxauLitJSzKVijiI89dZ1NCp/WLVr4OTRAx8sQ4CRRBbX2KALlleJUzJQ==" saltValue="WWmaLjEGBQ6X9f6Nsfc8kQ==" spinCount="100000" sheet="1" objects="1" scenarios="1" formatCells="0" formatColumns="0" formatRows="0" sort="0" autoFilter="0"/>
  <autoFilter ref="C108:K1764"/>
  <mergeCells count="9">
    <mergeCell ref="E99:H99"/>
    <mergeCell ref="E101:H10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88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1:70" ht="36.950000000000003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1:70" s="1" customFormat="1">
      <c r="B8" s="42"/>
      <c r="C8" s="43"/>
      <c r="D8" s="38" t="s">
        <v>120</v>
      </c>
      <c r="E8" s="43"/>
      <c r="F8" s="43"/>
      <c r="G8" s="43"/>
      <c r="H8" s="43"/>
      <c r="I8" s="128"/>
      <c r="J8" s="43"/>
      <c r="K8" s="46"/>
    </row>
    <row r="9" spans="1:70" s="1" customFormat="1" ht="36.950000000000003" customHeight="1">
      <c r="B9" s="42"/>
      <c r="C9" s="43"/>
      <c r="D9" s="43"/>
      <c r="E9" s="410" t="s">
        <v>2331</v>
      </c>
      <c r="F9" s="411"/>
      <c r="G9" s="411"/>
      <c r="H9" s="411"/>
      <c r="I9" s="128"/>
      <c r="J9" s="43"/>
      <c r="K9" s="46"/>
    </row>
    <row r="10" spans="1:70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5. 12. 2017</v>
      </c>
      <c r="K12" s="46"/>
    </row>
    <row r="13" spans="1:70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1:70" s="1" customFormat="1" ht="18" customHeight="1">
      <c r="B15" s="42"/>
      <c r="C15" s="43"/>
      <c r="D15" s="43"/>
      <c r="E15" s="36" t="s">
        <v>29</v>
      </c>
      <c r="F15" s="43"/>
      <c r="G15" s="43"/>
      <c r="H15" s="43"/>
      <c r="I15" s="129" t="s">
        <v>30</v>
      </c>
      <c r="J15" s="36" t="s">
        <v>21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31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30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33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34</v>
      </c>
      <c r="F21" s="43"/>
      <c r="G21" s="43"/>
      <c r="H21" s="43"/>
      <c r="I21" s="129" t="s">
        <v>30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36</v>
      </c>
      <c r="E23" s="43"/>
      <c r="F23" s="43"/>
      <c r="G23" s="43"/>
      <c r="H23" s="43"/>
      <c r="I23" s="128"/>
      <c r="J23" s="43"/>
      <c r="K23" s="46"/>
    </row>
    <row r="24" spans="2:11" s="7" customFormat="1" ht="77.25" customHeight="1">
      <c r="B24" s="131"/>
      <c r="C24" s="132"/>
      <c r="D24" s="132"/>
      <c r="E24" s="373" t="s">
        <v>37</v>
      </c>
      <c r="F24" s="373"/>
      <c r="G24" s="373"/>
      <c r="H24" s="373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38</v>
      </c>
      <c r="E27" s="43"/>
      <c r="F27" s="43"/>
      <c r="G27" s="43"/>
      <c r="H27" s="43"/>
      <c r="I27" s="128"/>
      <c r="J27" s="138">
        <f>ROUND(J77,2)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40</v>
      </c>
      <c r="G29" s="43"/>
      <c r="H29" s="43"/>
      <c r="I29" s="139" t="s">
        <v>39</v>
      </c>
      <c r="J29" s="47" t="s">
        <v>41</v>
      </c>
      <c r="K29" s="46"/>
    </row>
    <row r="30" spans="2:11" s="1" customFormat="1" ht="14.45" customHeight="1">
      <c r="B30" s="42"/>
      <c r="C30" s="43"/>
      <c r="D30" s="50" t="s">
        <v>42</v>
      </c>
      <c r="E30" s="50" t="s">
        <v>43</v>
      </c>
      <c r="F30" s="140">
        <f>ROUND(SUM(BE77:BE79), 2)</f>
        <v>0</v>
      </c>
      <c r="G30" s="43"/>
      <c r="H30" s="43"/>
      <c r="I30" s="141">
        <v>0.21</v>
      </c>
      <c r="J30" s="140">
        <f>ROUND(ROUND((SUM(BE77:BE79)),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44</v>
      </c>
      <c r="F31" s="140">
        <f>ROUND(SUM(BF77:BF79), 2)</f>
        <v>0</v>
      </c>
      <c r="G31" s="43"/>
      <c r="H31" s="43"/>
      <c r="I31" s="141">
        <v>0.15</v>
      </c>
      <c r="J31" s="140">
        <f>ROUND(ROUND((SUM(BF77:BF79)),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45</v>
      </c>
      <c r="F32" s="140">
        <f>ROUND(SUM(BG77:BG79),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46</v>
      </c>
      <c r="F33" s="140">
        <f>ROUND(SUM(BH77:BH79),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47</v>
      </c>
      <c r="F34" s="140">
        <f>ROUND(SUM(BI77:BI79),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48</v>
      </c>
      <c r="E36" s="80"/>
      <c r="F36" s="80"/>
      <c r="G36" s="144" t="s">
        <v>49</v>
      </c>
      <c r="H36" s="145" t="s">
        <v>50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0000000000003" customHeight="1">
      <c r="B42" s="42"/>
      <c r="C42" s="31" t="s">
        <v>122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08" t="str">
        <f>E7</f>
        <v>MULTIFUNKČNÍ PŘEDNÁŠKOVÉ PROSTORY V OBJEKTU E FF</v>
      </c>
      <c r="F45" s="409"/>
      <c r="G45" s="409"/>
      <c r="H45" s="409"/>
      <c r="I45" s="128"/>
      <c r="J45" s="43"/>
      <c r="K45" s="46"/>
    </row>
    <row r="46" spans="2:11" s="1" customFormat="1" ht="14.45" customHeight="1">
      <c r="B46" s="42"/>
      <c r="C46" s="38" t="s">
        <v>120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0" t="str">
        <f>E9</f>
        <v>D.1.2 - Stavebně konstrukční řešení</v>
      </c>
      <c r="F47" s="411"/>
      <c r="G47" s="411"/>
      <c r="H47" s="411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>Ostrava</v>
      </c>
      <c r="G49" s="43"/>
      <c r="H49" s="43"/>
      <c r="I49" s="129" t="s">
        <v>25</v>
      </c>
      <c r="J49" s="130" t="str">
        <f>IF(J12="","",J12)</f>
        <v>5. 12. 2017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>
      <c r="B51" s="42"/>
      <c r="C51" s="38" t="s">
        <v>27</v>
      </c>
      <c r="D51" s="43"/>
      <c r="E51" s="43"/>
      <c r="F51" s="36" t="str">
        <f>E15</f>
        <v xml:space="preserve">Ostravská univerzita v Ostravě </v>
      </c>
      <c r="G51" s="43"/>
      <c r="H51" s="43"/>
      <c r="I51" s="129" t="s">
        <v>33</v>
      </c>
      <c r="J51" s="36" t="str">
        <f>E21</f>
        <v>MARPO s.r.o., Ostrava</v>
      </c>
      <c r="K51" s="46"/>
    </row>
    <row r="52" spans="2:47" s="1" customFormat="1" ht="14.45" customHeight="1">
      <c r="B52" s="42"/>
      <c r="C52" s="38" t="s">
        <v>31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123</v>
      </c>
      <c r="D54" s="142"/>
      <c r="E54" s="142"/>
      <c r="F54" s="142"/>
      <c r="G54" s="142"/>
      <c r="H54" s="142"/>
      <c r="I54" s="155"/>
      <c r="J54" s="156" t="s">
        <v>124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125</v>
      </c>
      <c r="D56" s="43"/>
      <c r="E56" s="43"/>
      <c r="F56" s="43"/>
      <c r="G56" s="43"/>
      <c r="H56" s="43"/>
      <c r="I56" s="128"/>
      <c r="J56" s="138">
        <f>J77</f>
        <v>0</v>
      </c>
      <c r="K56" s="46"/>
      <c r="AU56" s="25" t="s">
        <v>126</v>
      </c>
    </row>
    <row r="57" spans="2:47" s="8" customFormat="1" ht="24.95" customHeight="1">
      <c r="B57" s="159"/>
      <c r="C57" s="160"/>
      <c r="D57" s="161" t="s">
        <v>261</v>
      </c>
      <c r="E57" s="162"/>
      <c r="F57" s="162"/>
      <c r="G57" s="162"/>
      <c r="H57" s="162"/>
      <c r="I57" s="163"/>
      <c r="J57" s="164">
        <f>J78</f>
        <v>0</v>
      </c>
      <c r="K57" s="165"/>
    </row>
    <row r="58" spans="2:47" s="1" customFormat="1" ht="21.7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47" s="1" customFormat="1" ht="6.95" customHeight="1">
      <c r="B59" s="57"/>
      <c r="C59" s="58"/>
      <c r="D59" s="58"/>
      <c r="E59" s="58"/>
      <c r="F59" s="58"/>
      <c r="G59" s="58"/>
      <c r="H59" s="58"/>
      <c r="I59" s="149"/>
      <c r="J59" s="58"/>
      <c r="K59" s="59"/>
    </row>
    <row r="63" spans="2:47" s="1" customFormat="1" ht="6.95" customHeight="1">
      <c r="B63" s="60"/>
      <c r="C63" s="61"/>
      <c r="D63" s="61"/>
      <c r="E63" s="61"/>
      <c r="F63" s="61"/>
      <c r="G63" s="61"/>
      <c r="H63" s="61"/>
      <c r="I63" s="152"/>
      <c r="J63" s="61"/>
      <c r="K63" s="61"/>
      <c r="L63" s="62"/>
    </row>
    <row r="64" spans="2:47" s="1" customFormat="1" ht="36.950000000000003" customHeight="1">
      <c r="B64" s="42"/>
      <c r="C64" s="63" t="s">
        <v>130</v>
      </c>
      <c r="D64" s="64"/>
      <c r="E64" s="64"/>
      <c r="F64" s="64"/>
      <c r="G64" s="64"/>
      <c r="H64" s="64"/>
      <c r="I64" s="173"/>
      <c r="J64" s="64"/>
      <c r="K64" s="64"/>
      <c r="L64" s="62"/>
    </row>
    <row r="65" spans="2:65" s="1" customFormat="1" ht="6.95" customHeight="1">
      <c r="B65" s="42"/>
      <c r="C65" s="64"/>
      <c r="D65" s="64"/>
      <c r="E65" s="64"/>
      <c r="F65" s="64"/>
      <c r="G65" s="64"/>
      <c r="H65" s="64"/>
      <c r="I65" s="173"/>
      <c r="J65" s="64"/>
      <c r="K65" s="64"/>
      <c r="L65" s="62"/>
    </row>
    <row r="66" spans="2:65" s="1" customFormat="1" ht="14.45" customHeight="1">
      <c r="B66" s="42"/>
      <c r="C66" s="66" t="s">
        <v>18</v>
      </c>
      <c r="D66" s="64"/>
      <c r="E66" s="64"/>
      <c r="F66" s="64"/>
      <c r="G66" s="64"/>
      <c r="H66" s="64"/>
      <c r="I66" s="173"/>
      <c r="J66" s="64"/>
      <c r="K66" s="64"/>
      <c r="L66" s="62"/>
    </row>
    <row r="67" spans="2:65" s="1" customFormat="1" ht="22.5" customHeight="1">
      <c r="B67" s="42"/>
      <c r="C67" s="64"/>
      <c r="D67" s="64"/>
      <c r="E67" s="412" t="str">
        <f>E7</f>
        <v>MULTIFUNKČNÍ PŘEDNÁŠKOVÉ PROSTORY V OBJEKTU E FF</v>
      </c>
      <c r="F67" s="413"/>
      <c r="G67" s="413"/>
      <c r="H67" s="413"/>
      <c r="I67" s="173"/>
      <c r="J67" s="64"/>
      <c r="K67" s="64"/>
      <c r="L67" s="62"/>
    </row>
    <row r="68" spans="2:65" s="1" customFormat="1" ht="14.45" customHeight="1">
      <c r="B68" s="42"/>
      <c r="C68" s="66" t="s">
        <v>120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65" s="1" customFormat="1" ht="23.25" customHeight="1">
      <c r="B69" s="42"/>
      <c r="C69" s="64"/>
      <c r="D69" s="64"/>
      <c r="E69" s="384" t="str">
        <f>E9</f>
        <v>D.1.2 - Stavebně konstrukční řešení</v>
      </c>
      <c r="F69" s="414"/>
      <c r="G69" s="414"/>
      <c r="H69" s="414"/>
      <c r="I69" s="173"/>
      <c r="J69" s="64"/>
      <c r="K69" s="64"/>
      <c r="L69" s="62"/>
    </row>
    <row r="70" spans="2:65" s="1" customFormat="1" ht="6.95" customHeight="1">
      <c r="B70" s="42"/>
      <c r="C70" s="64"/>
      <c r="D70" s="64"/>
      <c r="E70" s="64"/>
      <c r="F70" s="64"/>
      <c r="G70" s="64"/>
      <c r="H70" s="64"/>
      <c r="I70" s="173"/>
      <c r="J70" s="64"/>
      <c r="K70" s="64"/>
      <c r="L70" s="62"/>
    </row>
    <row r="71" spans="2:65" s="1" customFormat="1" ht="18" customHeight="1">
      <c r="B71" s="42"/>
      <c r="C71" s="66" t="s">
        <v>23</v>
      </c>
      <c r="D71" s="64"/>
      <c r="E71" s="64"/>
      <c r="F71" s="174" t="str">
        <f>F12</f>
        <v>Ostrava</v>
      </c>
      <c r="G71" s="64"/>
      <c r="H71" s="64"/>
      <c r="I71" s="175" t="s">
        <v>25</v>
      </c>
      <c r="J71" s="74" t="str">
        <f>IF(J12="","",J12)</f>
        <v>5. 12. 2017</v>
      </c>
      <c r="K71" s="64"/>
      <c r="L71" s="62"/>
    </row>
    <row r="72" spans="2:65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65" s="1" customFormat="1">
      <c r="B73" s="42"/>
      <c r="C73" s="66" t="s">
        <v>27</v>
      </c>
      <c r="D73" s="64"/>
      <c r="E73" s="64"/>
      <c r="F73" s="174" t="str">
        <f>E15</f>
        <v xml:space="preserve">Ostravská univerzita v Ostravě </v>
      </c>
      <c r="G73" s="64"/>
      <c r="H73" s="64"/>
      <c r="I73" s="175" t="s">
        <v>33</v>
      </c>
      <c r="J73" s="174" t="str">
        <f>E21</f>
        <v>MARPO s.r.o., Ostrava</v>
      </c>
      <c r="K73" s="64"/>
      <c r="L73" s="62"/>
    </row>
    <row r="74" spans="2:65" s="1" customFormat="1" ht="14.45" customHeight="1">
      <c r="B74" s="42"/>
      <c r="C74" s="66" t="s">
        <v>31</v>
      </c>
      <c r="D74" s="64"/>
      <c r="E74" s="64"/>
      <c r="F74" s="174" t="str">
        <f>IF(E18="","",E18)</f>
        <v/>
      </c>
      <c r="G74" s="64"/>
      <c r="H74" s="64"/>
      <c r="I74" s="173"/>
      <c r="J74" s="64"/>
      <c r="K74" s="64"/>
      <c r="L74" s="62"/>
    </row>
    <row r="75" spans="2:65" s="1" customFormat="1" ht="10.35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65" s="10" customFormat="1" ht="29.25" customHeight="1">
      <c r="B76" s="176"/>
      <c r="C76" s="177" t="s">
        <v>131</v>
      </c>
      <c r="D76" s="178" t="s">
        <v>57</v>
      </c>
      <c r="E76" s="178" t="s">
        <v>53</v>
      </c>
      <c r="F76" s="178" t="s">
        <v>132</v>
      </c>
      <c r="G76" s="178" t="s">
        <v>133</v>
      </c>
      <c r="H76" s="178" t="s">
        <v>134</v>
      </c>
      <c r="I76" s="179" t="s">
        <v>135</v>
      </c>
      <c r="J76" s="178" t="s">
        <v>124</v>
      </c>
      <c r="K76" s="180" t="s">
        <v>136</v>
      </c>
      <c r="L76" s="181"/>
      <c r="M76" s="82" t="s">
        <v>137</v>
      </c>
      <c r="N76" s="83" t="s">
        <v>42</v>
      </c>
      <c r="O76" s="83" t="s">
        <v>138</v>
      </c>
      <c r="P76" s="83" t="s">
        <v>139</v>
      </c>
      <c r="Q76" s="83" t="s">
        <v>140</v>
      </c>
      <c r="R76" s="83" t="s">
        <v>141</v>
      </c>
      <c r="S76" s="83" t="s">
        <v>142</v>
      </c>
      <c r="T76" s="84" t="s">
        <v>143</v>
      </c>
    </row>
    <row r="77" spans="2:65" s="1" customFormat="1" ht="29.25" customHeight="1">
      <c r="B77" s="42"/>
      <c r="C77" s="88" t="s">
        <v>125</v>
      </c>
      <c r="D77" s="64"/>
      <c r="E77" s="64"/>
      <c r="F77" s="64"/>
      <c r="G77" s="64"/>
      <c r="H77" s="64"/>
      <c r="I77" s="173"/>
      <c r="J77" s="182">
        <f>BK77</f>
        <v>0</v>
      </c>
      <c r="K77" s="64"/>
      <c r="L77" s="62"/>
      <c r="M77" s="85"/>
      <c r="N77" s="86"/>
      <c r="O77" s="86"/>
      <c r="P77" s="183">
        <f>P78</f>
        <v>0</v>
      </c>
      <c r="Q77" s="86"/>
      <c r="R77" s="183">
        <f>R78</f>
        <v>0</v>
      </c>
      <c r="S77" s="86"/>
      <c r="T77" s="184">
        <f>T78</f>
        <v>0</v>
      </c>
      <c r="AT77" s="25" t="s">
        <v>71</v>
      </c>
      <c r="AU77" s="25" t="s">
        <v>126</v>
      </c>
      <c r="BK77" s="185">
        <f>BK78</f>
        <v>0</v>
      </c>
    </row>
    <row r="78" spans="2:65" s="11" customFormat="1" ht="37.35" customHeight="1">
      <c r="B78" s="186"/>
      <c r="C78" s="187"/>
      <c r="D78" s="200" t="s">
        <v>71</v>
      </c>
      <c r="E78" s="284" t="s">
        <v>294</v>
      </c>
      <c r="F78" s="284" t="s">
        <v>295</v>
      </c>
      <c r="G78" s="187"/>
      <c r="H78" s="187"/>
      <c r="I78" s="190"/>
      <c r="J78" s="285">
        <f>BK78</f>
        <v>0</v>
      </c>
      <c r="K78" s="187"/>
      <c r="L78" s="192"/>
      <c r="M78" s="193"/>
      <c r="N78" s="194"/>
      <c r="O78" s="194"/>
      <c r="P78" s="195">
        <f>P79</f>
        <v>0</v>
      </c>
      <c r="Q78" s="194"/>
      <c r="R78" s="195">
        <f>R79</f>
        <v>0</v>
      </c>
      <c r="S78" s="194"/>
      <c r="T78" s="196">
        <f>T79</f>
        <v>0</v>
      </c>
      <c r="AR78" s="197" t="s">
        <v>79</v>
      </c>
      <c r="AT78" s="198" t="s">
        <v>71</v>
      </c>
      <c r="AU78" s="198" t="s">
        <v>72</v>
      </c>
      <c r="AY78" s="197" t="s">
        <v>146</v>
      </c>
      <c r="BK78" s="199">
        <f>BK79</f>
        <v>0</v>
      </c>
    </row>
    <row r="79" spans="2:65" s="1" customFormat="1" ht="22.5" customHeight="1">
      <c r="B79" s="42"/>
      <c r="C79" s="203" t="s">
        <v>81</v>
      </c>
      <c r="D79" s="203" t="s">
        <v>149</v>
      </c>
      <c r="E79" s="204" t="s">
        <v>2332</v>
      </c>
      <c r="F79" s="205" t="s">
        <v>2333</v>
      </c>
      <c r="G79" s="206" t="s">
        <v>152</v>
      </c>
      <c r="H79" s="207">
        <v>0</v>
      </c>
      <c r="I79" s="208"/>
      <c r="J79" s="209">
        <f>ROUND(I79*H79,2)</f>
        <v>0</v>
      </c>
      <c r="K79" s="205" t="s">
        <v>21</v>
      </c>
      <c r="L79" s="62"/>
      <c r="M79" s="210" t="s">
        <v>21</v>
      </c>
      <c r="N79" s="253" t="s">
        <v>43</v>
      </c>
      <c r="O79" s="254"/>
      <c r="P79" s="255">
        <f>O79*H79</f>
        <v>0</v>
      </c>
      <c r="Q79" s="255">
        <v>0</v>
      </c>
      <c r="R79" s="255">
        <f>Q79*H79</f>
        <v>0</v>
      </c>
      <c r="S79" s="255">
        <v>0</v>
      </c>
      <c r="T79" s="256">
        <f>S79*H79</f>
        <v>0</v>
      </c>
      <c r="AR79" s="25" t="s">
        <v>153</v>
      </c>
      <c r="AT79" s="25" t="s">
        <v>149</v>
      </c>
      <c r="AU79" s="25" t="s">
        <v>79</v>
      </c>
      <c r="AY79" s="25" t="s">
        <v>146</v>
      </c>
      <c r="BE79" s="214">
        <f>IF(N79="základní",J79,0)</f>
        <v>0</v>
      </c>
      <c r="BF79" s="214">
        <f>IF(N79="snížená",J79,0)</f>
        <v>0</v>
      </c>
      <c r="BG79" s="214">
        <f>IF(N79="zákl. přenesená",J79,0)</f>
        <v>0</v>
      </c>
      <c r="BH79" s="214">
        <f>IF(N79="sníž. přenesená",J79,0)</f>
        <v>0</v>
      </c>
      <c r="BI79" s="214">
        <f>IF(N79="nulová",J79,0)</f>
        <v>0</v>
      </c>
      <c r="BJ79" s="25" t="s">
        <v>79</v>
      </c>
      <c r="BK79" s="214">
        <f>ROUND(I79*H79,2)</f>
        <v>0</v>
      </c>
      <c r="BL79" s="25" t="s">
        <v>153</v>
      </c>
      <c r="BM79" s="25" t="s">
        <v>2334</v>
      </c>
    </row>
    <row r="80" spans="2:65" s="1" customFormat="1" ht="6.95" customHeight="1">
      <c r="B80" s="57"/>
      <c r="C80" s="58"/>
      <c r="D80" s="58"/>
      <c r="E80" s="58"/>
      <c r="F80" s="58"/>
      <c r="G80" s="58"/>
      <c r="H80" s="58"/>
      <c r="I80" s="149"/>
      <c r="J80" s="58"/>
      <c r="K80" s="58"/>
      <c r="L80" s="62"/>
    </row>
  </sheetData>
  <sheetProtection algorithmName="SHA-512" hashValue="6YNVrQfWWpyAhiSrZ3bDg6OG+N7aML6xIoo1s1/GBVV7FqWtAD4uXNn7MFwPohJh5yf3XvOdoGmW9MRIMbS29w==" saltValue="hkciEPwoFAtSmxknU8GFZg==" spinCount="100000" sheet="1" objects="1" scenarios="1" formatCells="0" formatColumns="0" formatRows="0" sort="0" autoFilter="0"/>
  <autoFilter ref="C76:K79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95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1:70" ht="36.950000000000003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1:70">
      <c r="B8" s="29"/>
      <c r="C8" s="30"/>
      <c r="D8" s="38" t="s">
        <v>120</v>
      </c>
      <c r="E8" s="30"/>
      <c r="F8" s="30"/>
      <c r="G8" s="30"/>
      <c r="H8" s="30"/>
      <c r="I8" s="127"/>
      <c r="J8" s="30"/>
      <c r="K8" s="32"/>
    </row>
    <row r="9" spans="1:70" s="1" customFormat="1" ht="22.5" customHeight="1">
      <c r="B9" s="42"/>
      <c r="C9" s="43"/>
      <c r="D9" s="43"/>
      <c r="E9" s="408" t="s">
        <v>2335</v>
      </c>
      <c r="F9" s="411"/>
      <c r="G9" s="411"/>
      <c r="H9" s="411"/>
      <c r="I9" s="128"/>
      <c r="J9" s="43"/>
      <c r="K9" s="46"/>
    </row>
    <row r="10" spans="1:70" s="1" customFormat="1">
      <c r="B10" s="42"/>
      <c r="C10" s="43"/>
      <c r="D10" s="38" t="s">
        <v>2336</v>
      </c>
      <c r="E10" s="43"/>
      <c r="F10" s="43"/>
      <c r="G10" s="43"/>
      <c r="H10" s="43"/>
      <c r="I10" s="128"/>
      <c r="J10" s="43"/>
      <c r="K10" s="46"/>
    </row>
    <row r="11" spans="1:70" s="1" customFormat="1" ht="36.950000000000003" customHeight="1">
      <c r="B11" s="42"/>
      <c r="C11" s="43"/>
      <c r="D11" s="43"/>
      <c r="E11" s="410" t="s">
        <v>2337</v>
      </c>
      <c r="F11" s="411"/>
      <c r="G11" s="411"/>
      <c r="H11" s="411"/>
      <c r="I11" s="128"/>
      <c r="J11" s="43"/>
      <c r="K11" s="46"/>
    </row>
    <row r="12" spans="1:70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1:70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1:70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5. 12. 2017</v>
      </c>
      <c r="K14" s="46"/>
    </row>
    <row r="15" spans="1:70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1:70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29" t="s">
        <v>30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29" t="s">
        <v>30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28"/>
      <c r="J25" s="43"/>
      <c r="K25" s="46"/>
    </row>
    <row r="26" spans="2:11" s="7" customFormat="1" ht="77.25" customHeight="1">
      <c r="B26" s="131"/>
      <c r="C26" s="132"/>
      <c r="D26" s="132"/>
      <c r="E26" s="373" t="s">
        <v>37</v>
      </c>
      <c r="F26" s="373"/>
      <c r="G26" s="373"/>
      <c r="H26" s="373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38</v>
      </c>
      <c r="E29" s="43"/>
      <c r="F29" s="43"/>
      <c r="G29" s="43"/>
      <c r="H29" s="43"/>
      <c r="I29" s="128"/>
      <c r="J29" s="138">
        <f>ROUND(J83,2)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40</v>
      </c>
      <c r="G31" s="43"/>
      <c r="H31" s="43"/>
      <c r="I31" s="139" t="s">
        <v>39</v>
      </c>
      <c r="J31" s="47" t="s">
        <v>41</v>
      </c>
      <c r="K31" s="46"/>
    </row>
    <row r="32" spans="2:11" s="1" customFormat="1" ht="14.45" customHeight="1">
      <c r="B32" s="42"/>
      <c r="C32" s="43"/>
      <c r="D32" s="50" t="s">
        <v>42</v>
      </c>
      <c r="E32" s="50" t="s">
        <v>43</v>
      </c>
      <c r="F32" s="140">
        <f>ROUND(SUM(BE83:BE85), 2)</f>
        <v>0</v>
      </c>
      <c r="G32" s="43"/>
      <c r="H32" s="43"/>
      <c r="I32" s="141">
        <v>0.21</v>
      </c>
      <c r="J32" s="140">
        <f>ROUND(ROUND((SUM(BE83:BE85)), 2)*I32, 2)</f>
        <v>0</v>
      </c>
      <c r="K32" s="46"/>
    </row>
    <row r="33" spans="2:11" s="1" customFormat="1" ht="14.45" customHeight="1">
      <c r="B33" s="42"/>
      <c r="C33" s="43"/>
      <c r="D33" s="43"/>
      <c r="E33" s="50" t="s">
        <v>44</v>
      </c>
      <c r="F33" s="140">
        <f>ROUND(SUM(BF83:BF85), 2)</f>
        <v>0</v>
      </c>
      <c r="G33" s="43"/>
      <c r="H33" s="43"/>
      <c r="I33" s="141">
        <v>0.15</v>
      </c>
      <c r="J33" s="140">
        <f>ROUND(ROUND((SUM(BF83:BF85)), 2)*I33, 2)</f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45</v>
      </c>
      <c r="F34" s="140">
        <f>ROUND(SUM(BG83:BG85), 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hidden="1" customHeight="1">
      <c r="B35" s="42"/>
      <c r="C35" s="43"/>
      <c r="D35" s="43"/>
      <c r="E35" s="50" t="s">
        <v>46</v>
      </c>
      <c r="F35" s="140">
        <f>ROUND(SUM(BH83:BH85), 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47</v>
      </c>
      <c r="F36" s="140">
        <f>ROUND(SUM(BI83:BI85), 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48</v>
      </c>
      <c r="E38" s="80"/>
      <c r="F38" s="80"/>
      <c r="G38" s="144" t="s">
        <v>49</v>
      </c>
      <c r="H38" s="145" t="s">
        <v>50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0000000000003" customHeight="1">
      <c r="B44" s="42"/>
      <c r="C44" s="31" t="s">
        <v>122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08" t="str">
        <f>E7</f>
        <v>MULTIFUNKČNÍ PŘEDNÁŠKOVÉ PROSTORY V OBJEKTU E FF</v>
      </c>
      <c r="F47" s="409"/>
      <c r="G47" s="409"/>
      <c r="H47" s="409"/>
      <c r="I47" s="128"/>
      <c r="J47" s="43"/>
      <c r="K47" s="46"/>
    </row>
    <row r="48" spans="2:11">
      <c r="B48" s="29"/>
      <c r="C48" s="38" t="s">
        <v>120</v>
      </c>
      <c r="D48" s="30"/>
      <c r="E48" s="30"/>
      <c r="F48" s="30"/>
      <c r="G48" s="30"/>
      <c r="H48" s="30"/>
      <c r="I48" s="127"/>
      <c r="J48" s="30"/>
      <c r="K48" s="32"/>
    </row>
    <row r="49" spans="2:47" s="1" customFormat="1" ht="22.5" customHeight="1">
      <c r="B49" s="42"/>
      <c r="C49" s="43"/>
      <c r="D49" s="43"/>
      <c r="E49" s="408" t="s">
        <v>2335</v>
      </c>
      <c r="F49" s="411"/>
      <c r="G49" s="411"/>
      <c r="H49" s="411"/>
      <c r="I49" s="128"/>
      <c r="J49" s="43"/>
      <c r="K49" s="46"/>
    </row>
    <row r="50" spans="2:47" s="1" customFormat="1" ht="14.45" customHeight="1">
      <c r="B50" s="42"/>
      <c r="C50" s="38" t="s">
        <v>2336</v>
      </c>
      <c r="D50" s="43"/>
      <c r="E50" s="43"/>
      <c r="F50" s="43"/>
      <c r="G50" s="43"/>
      <c r="H50" s="43"/>
      <c r="I50" s="128"/>
      <c r="J50" s="43"/>
      <c r="K50" s="46"/>
    </row>
    <row r="51" spans="2:47" s="1" customFormat="1" ht="23.25" customHeight="1">
      <c r="B51" s="42"/>
      <c r="C51" s="43"/>
      <c r="D51" s="43"/>
      <c r="E51" s="410" t="str">
        <f>E11</f>
        <v>D.1.4.1 - Vytápění</v>
      </c>
      <c r="F51" s="411"/>
      <c r="G51" s="411"/>
      <c r="H51" s="411"/>
      <c r="I51" s="128"/>
      <c r="J51" s="43"/>
      <c r="K51" s="46"/>
    </row>
    <row r="52" spans="2:47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47" s="1" customFormat="1" ht="18" customHeight="1">
      <c r="B53" s="42"/>
      <c r="C53" s="38" t="s">
        <v>23</v>
      </c>
      <c r="D53" s="43"/>
      <c r="E53" s="43"/>
      <c r="F53" s="36" t="str">
        <f>F14</f>
        <v>Ostrava</v>
      </c>
      <c r="G53" s="43"/>
      <c r="H53" s="43"/>
      <c r="I53" s="129" t="s">
        <v>25</v>
      </c>
      <c r="J53" s="130" t="str">
        <f>IF(J14="","",J14)</f>
        <v>5. 12. 2017</v>
      </c>
      <c r="K53" s="46"/>
    </row>
    <row r="54" spans="2:47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47" s="1" customFormat="1">
      <c r="B55" s="42"/>
      <c r="C55" s="38" t="s">
        <v>27</v>
      </c>
      <c r="D55" s="43"/>
      <c r="E55" s="43"/>
      <c r="F55" s="36" t="str">
        <f>E17</f>
        <v xml:space="preserve">Ostravská univerzita v Ostravě </v>
      </c>
      <c r="G55" s="43"/>
      <c r="H55" s="43"/>
      <c r="I55" s="129" t="s">
        <v>33</v>
      </c>
      <c r="J55" s="36" t="str">
        <f>E23</f>
        <v>MARPO s.r.o., Ostrava</v>
      </c>
      <c r="K55" s="46"/>
    </row>
    <row r="56" spans="2:47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47" s="1" customFormat="1" ht="29.25" customHeight="1">
      <c r="B58" s="42"/>
      <c r="C58" s="154" t="s">
        <v>123</v>
      </c>
      <c r="D58" s="142"/>
      <c r="E58" s="142"/>
      <c r="F58" s="142"/>
      <c r="G58" s="142"/>
      <c r="H58" s="142"/>
      <c r="I58" s="155"/>
      <c r="J58" s="156" t="s">
        <v>124</v>
      </c>
      <c r="K58" s="157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125</v>
      </c>
      <c r="D60" s="43"/>
      <c r="E60" s="43"/>
      <c r="F60" s="43"/>
      <c r="G60" s="43"/>
      <c r="H60" s="43"/>
      <c r="I60" s="128"/>
      <c r="J60" s="138">
        <f>J83</f>
        <v>0</v>
      </c>
      <c r="K60" s="46"/>
      <c r="AU60" s="25" t="s">
        <v>126</v>
      </c>
    </row>
    <row r="61" spans="2:47" s="8" customFormat="1" ht="24.95" customHeight="1">
      <c r="B61" s="159"/>
      <c r="C61" s="160"/>
      <c r="D61" s="161" t="s">
        <v>271</v>
      </c>
      <c r="E61" s="162"/>
      <c r="F61" s="162"/>
      <c r="G61" s="162"/>
      <c r="H61" s="162"/>
      <c r="I61" s="163"/>
      <c r="J61" s="164">
        <f>J84</f>
        <v>0</v>
      </c>
      <c r="K61" s="165"/>
    </row>
    <row r="62" spans="2:47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47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0000000000003" customHeight="1">
      <c r="B68" s="42"/>
      <c r="C68" s="63" t="s">
        <v>130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12" t="str">
        <f>E7</f>
        <v>MULTIFUNKČNÍ PŘEDNÁŠKOVÉ PROSTORY V OBJEKTU E FF</v>
      </c>
      <c r="F71" s="413"/>
      <c r="G71" s="413"/>
      <c r="H71" s="413"/>
      <c r="I71" s="173"/>
      <c r="J71" s="64"/>
      <c r="K71" s="64"/>
      <c r="L71" s="62"/>
    </row>
    <row r="72" spans="2:12">
      <c r="B72" s="29"/>
      <c r="C72" s="66" t="s">
        <v>120</v>
      </c>
      <c r="D72" s="286"/>
      <c r="E72" s="286"/>
      <c r="F72" s="286"/>
      <c r="G72" s="286"/>
      <c r="H72" s="286"/>
      <c r="J72" s="286"/>
      <c r="K72" s="286"/>
      <c r="L72" s="287"/>
    </row>
    <row r="73" spans="2:12" s="1" customFormat="1" ht="22.5" customHeight="1">
      <c r="B73" s="42"/>
      <c r="C73" s="64"/>
      <c r="D73" s="64"/>
      <c r="E73" s="412" t="s">
        <v>2335</v>
      </c>
      <c r="F73" s="414"/>
      <c r="G73" s="414"/>
      <c r="H73" s="414"/>
      <c r="I73" s="173"/>
      <c r="J73" s="64"/>
      <c r="K73" s="64"/>
      <c r="L73" s="62"/>
    </row>
    <row r="74" spans="2:12" s="1" customFormat="1" ht="14.45" customHeight="1">
      <c r="B74" s="42"/>
      <c r="C74" s="66" t="s">
        <v>2336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3.25" customHeight="1">
      <c r="B75" s="42"/>
      <c r="C75" s="64"/>
      <c r="D75" s="64"/>
      <c r="E75" s="384" t="str">
        <f>E11</f>
        <v>D.1.4.1 - Vytápění</v>
      </c>
      <c r="F75" s="414"/>
      <c r="G75" s="414"/>
      <c r="H75" s="414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4" t="str">
        <f>F14</f>
        <v>Ostrava</v>
      </c>
      <c r="G77" s="64"/>
      <c r="H77" s="64"/>
      <c r="I77" s="175" t="s">
        <v>25</v>
      </c>
      <c r="J77" s="74" t="str">
        <f>IF(J14="","",J14)</f>
        <v>5. 12. 2017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>
      <c r="B79" s="42"/>
      <c r="C79" s="66" t="s">
        <v>27</v>
      </c>
      <c r="D79" s="64"/>
      <c r="E79" s="64"/>
      <c r="F79" s="174" t="str">
        <f>E17</f>
        <v xml:space="preserve">Ostravská univerzita v Ostravě </v>
      </c>
      <c r="G79" s="64"/>
      <c r="H79" s="64"/>
      <c r="I79" s="175" t="s">
        <v>33</v>
      </c>
      <c r="J79" s="174" t="str">
        <f>E23</f>
        <v>MARPO s.r.o., Ostrava</v>
      </c>
      <c r="K79" s="64"/>
      <c r="L79" s="62"/>
    </row>
    <row r="80" spans="2:12" s="1" customFormat="1" ht="14.45" customHeight="1">
      <c r="B80" s="42"/>
      <c r="C80" s="66" t="s">
        <v>31</v>
      </c>
      <c r="D80" s="64"/>
      <c r="E80" s="64"/>
      <c r="F80" s="174" t="str">
        <f>IF(E20="","",E20)</f>
        <v/>
      </c>
      <c r="G80" s="64"/>
      <c r="H80" s="64"/>
      <c r="I80" s="173"/>
      <c r="J80" s="64"/>
      <c r="K80" s="64"/>
      <c r="L80" s="62"/>
    </row>
    <row r="81" spans="2:65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65" s="10" customFormat="1" ht="29.25" customHeight="1">
      <c r="B82" s="176"/>
      <c r="C82" s="177" t="s">
        <v>131</v>
      </c>
      <c r="D82" s="178" t="s">
        <v>57</v>
      </c>
      <c r="E82" s="178" t="s">
        <v>53</v>
      </c>
      <c r="F82" s="178" t="s">
        <v>132</v>
      </c>
      <c r="G82" s="178" t="s">
        <v>133</v>
      </c>
      <c r="H82" s="178" t="s">
        <v>134</v>
      </c>
      <c r="I82" s="179" t="s">
        <v>135</v>
      </c>
      <c r="J82" s="178" t="s">
        <v>124</v>
      </c>
      <c r="K82" s="180" t="s">
        <v>136</v>
      </c>
      <c r="L82" s="181"/>
      <c r="M82" s="82" t="s">
        <v>137</v>
      </c>
      <c r="N82" s="83" t="s">
        <v>42</v>
      </c>
      <c r="O82" s="83" t="s">
        <v>138</v>
      </c>
      <c r="P82" s="83" t="s">
        <v>139</v>
      </c>
      <c r="Q82" s="83" t="s">
        <v>140</v>
      </c>
      <c r="R82" s="83" t="s">
        <v>141</v>
      </c>
      <c r="S82" s="83" t="s">
        <v>142</v>
      </c>
      <c r="T82" s="84" t="s">
        <v>143</v>
      </c>
    </row>
    <row r="83" spans="2:65" s="1" customFormat="1" ht="29.25" customHeight="1">
      <c r="B83" s="42"/>
      <c r="C83" s="88" t="s">
        <v>125</v>
      </c>
      <c r="D83" s="64"/>
      <c r="E83" s="64"/>
      <c r="F83" s="64"/>
      <c r="G83" s="64"/>
      <c r="H83" s="64"/>
      <c r="I83" s="173"/>
      <c r="J83" s="182">
        <f>BK83</f>
        <v>0</v>
      </c>
      <c r="K83" s="64"/>
      <c r="L83" s="62"/>
      <c r="M83" s="85"/>
      <c r="N83" s="86"/>
      <c r="O83" s="86"/>
      <c r="P83" s="183">
        <f>P84</f>
        <v>0</v>
      </c>
      <c r="Q83" s="86"/>
      <c r="R83" s="183">
        <f>R84</f>
        <v>0</v>
      </c>
      <c r="S83" s="86"/>
      <c r="T83" s="184">
        <f>T84</f>
        <v>0</v>
      </c>
      <c r="AT83" s="25" t="s">
        <v>71</v>
      </c>
      <c r="AU83" s="25" t="s">
        <v>126</v>
      </c>
      <c r="BK83" s="185">
        <f>BK84</f>
        <v>0</v>
      </c>
    </row>
    <row r="84" spans="2:65" s="11" customFormat="1" ht="37.35" customHeight="1">
      <c r="B84" s="186"/>
      <c r="C84" s="187"/>
      <c r="D84" s="200" t="s">
        <v>71</v>
      </c>
      <c r="E84" s="284" t="s">
        <v>1129</v>
      </c>
      <c r="F84" s="284" t="s">
        <v>1130</v>
      </c>
      <c r="G84" s="187"/>
      <c r="H84" s="187"/>
      <c r="I84" s="190"/>
      <c r="J84" s="285">
        <f>BK84</f>
        <v>0</v>
      </c>
      <c r="K84" s="187"/>
      <c r="L84" s="192"/>
      <c r="M84" s="193"/>
      <c r="N84" s="194"/>
      <c r="O84" s="194"/>
      <c r="P84" s="195">
        <f>P85</f>
        <v>0</v>
      </c>
      <c r="Q84" s="194"/>
      <c r="R84" s="195">
        <f>R85</f>
        <v>0</v>
      </c>
      <c r="S84" s="194"/>
      <c r="T84" s="196">
        <f>T85</f>
        <v>0</v>
      </c>
      <c r="AR84" s="197" t="s">
        <v>81</v>
      </c>
      <c r="AT84" s="198" t="s">
        <v>71</v>
      </c>
      <c r="AU84" s="198" t="s">
        <v>72</v>
      </c>
      <c r="AY84" s="197" t="s">
        <v>146</v>
      </c>
      <c r="BK84" s="199">
        <f>BK85</f>
        <v>0</v>
      </c>
    </row>
    <row r="85" spans="2:65" s="1" customFormat="1" ht="22.5" customHeight="1">
      <c r="B85" s="42"/>
      <c r="C85" s="203" t="s">
        <v>79</v>
      </c>
      <c r="D85" s="203" t="s">
        <v>149</v>
      </c>
      <c r="E85" s="204" t="s">
        <v>2338</v>
      </c>
      <c r="F85" s="205" t="s">
        <v>2339</v>
      </c>
      <c r="G85" s="206" t="s">
        <v>152</v>
      </c>
      <c r="H85" s="207">
        <v>1</v>
      </c>
      <c r="I85" s="208"/>
      <c r="J85" s="209">
        <f>ROUND(I85*H85,2)</f>
        <v>0</v>
      </c>
      <c r="K85" s="205" t="s">
        <v>21</v>
      </c>
      <c r="L85" s="62"/>
      <c r="M85" s="210" t="s">
        <v>21</v>
      </c>
      <c r="N85" s="253" t="s">
        <v>43</v>
      </c>
      <c r="O85" s="254"/>
      <c r="P85" s="255">
        <f>O85*H85</f>
        <v>0</v>
      </c>
      <c r="Q85" s="255">
        <v>0</v>
      </c>
      <c r="R85" s="255">
        <f>Q85*H85</f>
        <v>0</v>
      </c>
      <c r="S85" s="255">
        <v>0</v>
      </c>
      <c r="T85" s="256">
        <f>S85*H85</f>
        <v>0</v>
      </c>
      <c r="AR85" s="25" t="s">
        <v>226</v>
      </c>
      <c r="AT85" s="25" t="s">
        <v>149</v>
      </c>
      <c r="AU85" s="25" t="s">
        <v>79</v>
      </c>
      <c r="AY85" s="25" t="s">
        <v>146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79</v>
      </c>
      <c r="BK85" s="214">
        <f>ROUND(I85*H85,2)</f>
        <v>0</v>
      </c>
      <c r="BL85" s="25" t="s">
        <v>226</v>
      </c>
      <c r="BM85" s="25" t="s">
        <v>2340</v>
      </c>
    </row>
    <row r="86" spans="2:65" s="1" customFormat="1" ht="6.95" customHeight="1">
      <c r="B86" s="57"/>
      <c r="C86" s="58"/>
      <c r="D86" s="58"/>
      <c r="E86" s="58"/>
      <c r="F86" s="58"/>
      <c r="G86" s="58"/>
      <c r="H86" s="58"/>
      <c r="I86" s="149"/>
      <c r="J86" s="58"/>
      <c r="K86" s="58"/>
      <c r="L86" s="62"/>
    </row>
  </sheetData>
  <sheetProtection algorithmName="SHA-512" hashValue="clvgv5lNYVDu6iKW0raHBJ3YqXfysmzKEkRdyHtgKGv+gWnlotyTzgOcCLp/NhxkBf6kOV3JEGptfNBJNa4Ddw==" saltValue="HZN5uT5SLiREH8zOZzRrKg==" spinCount="100000" sheet="1" objects="1" scenarios="1" formatCells="0" formatColumns="0" formatRows="0" sort="0" autoFilter="0"/>
  <autoFilter ref="C82:K85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98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1:70" ht="36.950000000000003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1:70">
      <c r="B8" s="29"/>
      <c r="C8" s="30"/>
      <c r="D8" s="38" t="s">
        <v>120</v>
      </c>
      <c r="E8" s="30"/>
      <c r="F8" s="30"/>
      <c r="G8" s="30"/>
      <c r="H8" s="30"/>
      <c r="I8" s="127"/>
      <c r="J8" s="30"/>
      <c r="K8" s="32"/>
    </row>
    <row r="9" spans="1:70" s="1" customFormat="1" ht="22.5" customHeight="1">
      <c r="B9" s="42"/>
      <c r="C9" s="43"/>
      <c r="D9" s="43"/>
      <c r="E9" s="408" t="s">
        <v>2335</v>
      </c>
      <c r="F9" s="411"/>
      <c r="G9" s="411"/>
      <c r="H9" s="411"/>
      <c r="I9" s="128"/>
      <c r="J9" s="43"/>
      <c r="K9" s="46"/>
    </row>
    <row r="10" spans="1:70" s="1" customFormat="1">
      <c r="B10" s="42"/>
      <c r="C10" s="43"/>
      <c r="D10" s="38" t="s">
        <v>2336</v>
      </c>
      <c r="E10" s="43"/>
      <c r="F10" s="43"/>
      <c r="G10" s="43"/>
      <c r="H10" s="43"/>
      <c r="I10" s="128"/>
      <c r="J10" s="43"/>
      <c r="K10" s="46"/>
    </row>
    <row r="11" spans="1:70" s="1" customFormat="1" ht="36.950000000000003" customHeight="1">
      <c r="B11" s="42"/>
      <c r="C11" s="43"/>
      <c r="D11" s="43"/>
      <c r="E11" s="410" t="s">
        <v>2341</v>
      </c>
      <c r="F11" s="411"/>
      <c r="G11" s="411"/>
      <c r="H11" s="411"/>
      <c r="I11" s="128"/>
      <c r="J11" s="43"/>
      <c r="K11" s="46"/>
    </row>
    <row r="12" spans="1:70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1:70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1:70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5. 12. 2017</v>
      </c>
      <c r="K14" s="46"/>
    </row>
    <row r="15" spans="1:70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1:70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29" t="s">
        <v>30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29" t="s">
        <v>30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28"/>
      <c r="J25" s="43"/>
      <c r="K25" s="46"/>
    </row>
    <row r="26" spans="2:11" s="7" customFormat="1" ht="77.25" customHeight="1">
      <c r="B26" s="131"/>
      <c r="C26" s="132"/>
      <c r="D26" s="132"/>
      <c r="E26" s="373" t="s">
        <v>37</v>
      </c>
      <c r="F26" s="373"/>
      <c r="G26" s="373"/>
      <c r="H26" s="373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38</v>
      </c>
      <c r="E29" s="43"/>
      <c r="F29" s="43"/>
      <c r="G29" s="43"/>
      <c r="H29" s="43"/>
      <c r="I29" s="128"/>
      <c r="J29" s="138">
        <f>ROUND(J83,2)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40</v>
      </c>
      <c r="G31" s="43"/>
      <c r="H31" s="43"/>
      <c r="I31" s="139" t="s">
        <v>39</v>
      </c>
      <c r="J31" s="47" t="s">
        <v>41</v>
      </c>
      <c r="K31" s="46"/>
    </row>
    <row r="32" spans="2:11" s="1" customFormat="1" ht="14.45" customHeight="1">
      <c r="B32" s="42"/>
      <c r="C32" s="43"/>
      <c r="D32" s="50" t="s">
        <v>42</v>
      </c>
      <c r="E32" s="50" t="s">
        <v>43</v>
      </c>
      <c r="F32" s="140">
        <f>ROUND(SUM(BE83:BE85), 2)</f>
        <v>0</v>
      </c>
      <c r="G32" s="43"/>
      <c r="H32" s="43"/>
      <c r="I32" s="141">
        <v>0.21</v>
      </c>
      <c r="J32" s="140">
        <f>ROUND(ROUND((SUM(BE83:BE85)), 2)*I32, 2)</f>
        <v>0</v>
      </c>
      <c r="K32" s="46"/>
    </row>
    <row r="33" spans="2:11" s="1" customFormat="1" ht="14.45" customHeight="1">
      <c r="B33" s="42"/>
      <c r="C33" s="43"/>
      <c r="D33" s="43"/>
      <c r="E33" s="50" t="s">
        <v>44</v>
      </c>
      <c r="F33" s="140">
        <f>ROUND(SUM(BF83:BF85), 2)</f>
        <v>0</v>
      </c>
      <c r="G33" s="43"/>
      <c r="H33" s="43"/>
      <c r="I33" s="141">
        <v>0.15</v>
      </c>
      <c r="J33" s="140">
        <f>ROUND(ROUND((SUM(BF83:BF85)), 2)*I33, 2)</f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45</v>
      </c>
      <c r="F34" s="140">
        <f>ROUND(SUM(BG83:BG85), 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hidden="1" customHeight="1">
      <c r="B35" s="42"/>
      <c r="C35" s="43"/>
      <c r="D35" s="43"/>
      <c r="E35" s="50" t="s">
        <v>46</v>
      </c>
      <c r="F35" s="140">
        <f>ROUND(SUM(BH83:BH85), 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47</v>
      </c>
      <c r="F36" s="140">
        <f>ROUND(SUM(BI83:BI85), 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48</v>
      </c>
      <c r="E38" s="80"/>
      <c r="F38" s="80"/>
      <c r="G38" s="144" t="s">
        <v>49</v>
      </c>
      <c r="H38" s="145" t="s">
        <v>50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0000000000003" customHeight="1">
      <c r="B44" s="42"/>
      <c r="C44" s="31" t="s">
        <v>122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08" t="str">
        <f>E7</f>
        <v>MULTIFUNKČNÍ PŘEDNÁŠKOVÉ PROSTORY V OBJEKTU E FF</v>
      </c>
      <c r="F47" s="409"/>
      <c r="G47" s="409"/>
      <c r="H47" s="409"/>
      <c r="I47" s="128"/>
      <c r="J47" s="43"/>
      <c r="K47" s="46"/>
    </row>
    <row r="48" spans="2:11">
      <c r="B48" s="29"/>
      <c r="C48" s="38" t="s">
        <v>120</v>
      </c>
      <c r="D48" s="30"/>
      <c r="E48" s="30"/>
      <c r="F48" s="30"/>
      <c r="G48" s="30"/>
      <c r="H48" s="30"/>
      <c r="I48" s="127"/>
      <c r="J48" s="30"/>
      <c r="K48" s="32"/>
    </row>
    <row r="49" spans="2:47" s="1" customFormat="1" ht="22.5" customHeight="1">
      <c r="B49" s="42"/>
      <c r="C49" s="43"/>
      <c r="D49" s="43"/>
      <c r="E49" s="408" t="s">
        <v>2335</v>
      </c>
      <c r="F49" s="411"/>
      <c r="G49" s="411"/>
      <c r="H49" s="411"/>
      <c r="I49" s="128"/>
      <c r="J49" s="43"/>
      <c r="K49" s="46"/>
    </row>
    <row r="50" spans="2:47" s="1" customFormat="1" ht="14.45" customHeight="1">
      <c r="B50" s="42"/>
      <c r="C50" s="38" t="s">
        <v>2336</v>
      </c>
      <c r="D50" s="43"/>
      <c r="E50" s="43"/>
      <c r="F50" s="43"/>
      <c r="G50" s="43"/>
      <c r="H50" s="43"/>
      <c r="I50" s="128"/>
      <c r="J50" s="43"/>
      <c r="K50" s="46"/>
    </row>
    <row r="51" spans="2:47" s="1" customFormat="1" ht="23.25" customHeight="1">
      <c r="B51" s="42"/>
      <c r="C51" s="43"/>
      <c r="D51" s="43"/>
      <c r="E51" s="410" t="str">
        <f>E11</f>
        <v>D.1.4.2 - Zdravotně technické instalace</v>
      </c>
      <c r="F51" s="411"/>
      <c r="G51" s="411"/>
      <c r="H51" s="411"/>
      <c r="I51" s="128"/>
      <c r="J51" s="43"/>
      <c r="K51" s="46"/>
    </row>
    <row r="52" spans="2:47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47" s="1" customFormat="1" ht="18" customHeight="1">
      <c r="B53" s="42"/>
      <c r="C53" s="38" t="s">
        <v>23</v>
      </c>
      <c r="D53" s="43"/>
      <c r="E53" s="43"/>
      <c r="F53" s="36" t="str">
        <f>F14</f>
        <v>Ostrava</v>
      </c>
      <c r="G53" s="43"/>
      <c r="H53" s="43"/>
      <c r="I53" s="129" t="s">
        <v>25</v>
      </c>
      <c r="J53" s="130" t="str">
        <f>IF(J14="","",J14)</f>
        <v>5. 12. 2017</v>
      </c>
      <c r="K53" s="46"/>
    </row>
    <row r="54" spans="2:47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47" s="1" customFormat="1">
      <c r="B55" s="42"/>
      <c r="C55" s="38" t="s">
        <v>27</v>
      </c>
      <c r="D55" s="43"/>
      <c r="E55" s="43"/>
      <c r="F55" s="36" t="str">
        <f>E17</f>
        <v xml:space="preserve">Ostravská univerzita v Ostravě </v>
      </c>
      <c r="G55" s="43"/>
      <c r="H55" s="43"/>
      <c r="I55" s="129" t="s">
        <v>33</v>
      </c>
      <c r="J55" s="36" t="str">
        <f>E23</f>
        <v>MARPO s.r.o., Ostrava</v>
      </c>
      <c r="K55" s="46"/>
    </row>
    <row r="56" spans="2:47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47" s="1" customFormat="1" ht="29.25" customHeight="1">
      <c r="B58" s="42"/>
      <c r="C58" s="154" t="s">
        <v>123</v>
      </c>
      <c r="D58" s="142"/>
      <c r="E58" s="142"/>
      <c r="F58" s="142"/>
      <c r="G58" s="142"/>
      <c r="H58" s="142"/>
      <c r="I58" s="155"/>
      <c r="J58" s="156" t="s">
        <v>124</v>
      </c>
      <c r="K58" s="157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125</v>
      </c>
      <c r="D60" s="43"/>
      <c r="E60" s="43"/>
      <c r="F60" s="43"/>
      <c r="G60" s="43"/>
      <c r="H60" s="43"/>
      <c r="I60" s="128"/>
      <c r="J60" s="138">
        <f>J83</f>
        <v>0</v>
      </c>
      <c r="K60" s="46"/>
      <c r="AU60" s="25" t="s">
        <v>126</v>
      </c>
    </row>
    <row r="61" spans="2:47" s="8" customFormat="1" ht="24.95" customHeight="1">
      <c r="B61" s="159"/>
      <c r="C61" s="160"/>
      <c r="D61" s="161" t="s">
        <v>271</v>
      </c>
      <c r="E61" s="162"/>
      <c r="F61" s="162"/>
      <c r="G61" s="162"/>
      <c r="H61" s="162"/>
      <c r="I61" s="163"/>
      <c r="J61" s="164">
        <f>J84</f>
        <v>0</v>
      </c>
      <c r="K61" s="165"/>
    </row>
    <row r="62" spans="2:47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47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0000000000003" customHeight="1">
      <c r="B68" s="42"/>
      <c r="C68" s="63" t="s">
        <v>130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12" t="str">
        <f>E7</f>
        <v>MULTIFUNKČNÍ PŘEDNÁŠKOVÉ PROSTORY V OBJEKTU E FF</v>
      </c>
      <c r="F71" s="413"/>
      <c r="G71" s="413"/>
      <c r="H71" s="413"/>
      <c r="I71" s="173"/>
      <c r="J71" s="64"/>
      <c r="K71" s="64"/>
      <c r="L71" s="62"/>
    </row>
    <row r="72" spans="2:12">
      <c r="B72" s="29"/>
      <c r="C72" s="66" t="s">
        <v>120</v>
      </c>
      <c r="D72" s="286"/>
      <c r="E72" s="286"/>
      <c r="F72" s="286"/>
      <c r="G72" s="286"/>
      <c r="H72" s="286"/>
      <c r="J72" s="286"/>
      <c r="K72" s="286"/>
      <c r="L72" s="287"/>
    </row>
    <row r="73" spans="2:12" s="1" customFormat="1" ht="22.5" customHeight="1">
      <c r="B73" s="42"/>
      <c r="C73" s="64"/>
      <c r="D73" s="64"/>
      <c r="E73" s="412" t="s">
        <v>2335</v>
      </c>
      <c r="F73" s="414"/>
      <c r="G73" s="414"/>
      <c r="H73" s="414"/>
      <c r="I73" s="173"/>
      <c r="J73" s="64"/>
      <c r="K73" s="64"/>
      <c r="L73" s="62"/>
    </row>
    <row r="74" spans="2:12" s="1" customFormat="1" ht="14.45" customHeight="1">
      <c r="B74" s="42"/>
      <c r="C74" s="66" t="s">
        <v>2336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3.25" customHeight="1">
      <c r="B75" s="42"/>
      <c r="C75" s="64"/>
      <c r="D75" s="64"/>
      <c r="E75" s="384" t="str">
        <f>E11</f>
        <v>D.1.4.2 - Zdravotně technické instalace</v>
      </c>
      <c r="F75" s="414"/>
      <c r="G75" s="414"/>
      <c r="H75" s="414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4" t="str">
        <f>F14</f>
        <v>Ostrava</v>
      </c>
      <c r="G77" s="64"/>
      <c r="H77" s="64"/>
      <c r="I77" s="175" t="s">
        <v>25</v>
      </c>
      <c r="J77" s="74" t="str">
        <f>IF(J14="","",J14)</f>
        <v>5. 12. 2017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>
      <c r="B79" s="42"/>
      <c r="C79" s="66" t="s">
        <v>27</v>
      </c>
      <c r="D79" s="64"/>
      <c r="E79" s="64"/>
      <c r="F79" s="174" t="str">
        <f>E17</f>
        <v xml:space="preserve">Ostravská univerzita v Ostravě </v>
      </c>
      <c r="G79" s="64"/>
      <c r="H79" s="64"/>
      <c r="I79" s="175" t="s">
        <v>33</v>
      </c>
      <c r="J79" s="174" t="str">
        <f>E23</f>
        <v>MARPO s.r.o., Ostrava</v>
      </c>
      <c r="K79" s="64"/>
      <c r="L79" s="62"/>
    </row>
    <row r="80" spans="2:12" s="1" customFormat="1" ht="14.45" customHeight="1">
      <c r="B80" s="42"/>
      <c r="C80" s="66" t="s">
        <v>31</v>
      </c>
      <c r="D80" s="64"/>
      <c r="E80" s="64"/>
      <c r="F80" s="174" t="str">
        <f>IF(E20="","",E20)</f>
        <v/>
      </c>
      <c r="G80" s="64"/>
      <c r="H80" s="64"/>
      <c r="I80" s="173"/>
      <c r="J80" s="64"/>
      <c r="K80" s="64"/>
      <c r="L80" s="62"/>
    </row>
    <row r="81" spans="2:65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65" s="10" customFormat="1" ht="29.25" customHeight="1">
      <c r="B82" s="176"/>
      <c r="C82" s="177" t="s">
        <v>131</v>
      </c>
      <c r="D82" s="178" t="s">
        <v>57</v>
      </c>
      <c r="E82" s="178" t="s">
        <v>53</v>
      </c>
      <c r="F82" s="178" t="s">
        <v>132</v>
      </c>
      <c r="G82" s="178" t="s">
        <v>133</v>
      </c>
      <c r="H82" s="178" t="s">
        <v>134</v>
      </c>
      <c r="I82" s="179" t="s">
        <v>135</v>
      </c>
      <c r="J82" s="178" t="s">
        <v>124</v>
      </c>
      <c r="K82" s="180" t="s">
        <v>136</v>
      </c>
      <c r="L82" s="181"/>
      <c r="M82" s="82" t="s">
        <v>137</v>
      </c>
      <c r="N82" s="83" t="s">
        <v>42</v>
      </c>
      <c r="O82" s="83" t="s">
        <v>138</v>
      </c>
      <c r="P82" s="83" t="s">
        <v>139</v>
      </c>
      <c r="Q82" s="83" t="s">
        <v>140</v>
      </c>
      <c r="R82" s="83" t="s">
        <v>141</v>
      </c>
      <c r="S82" s="83" t="s">
        <v>142</v>
      </c>
      <c r="T82" s="84" t="s">
        <v>143</v>
      </c>
    </row>
    <row r="83" spans="2:65" s="1" customFormat="1" ht="29.25" customHeight="1">
      <c r="B83" s="42"/>
      <c r="C83" s="88" t="s">
        <v>125</v>
      </c>
      <c r="D83" s="64"/>
      <c r="E83" s="64"/>
      <c r="F83" s="64"/>
      <c r="G83" s="64"/>
      <c r="H83" s="64"/>
      <c r="I83" s="173"/>
      <c r="J83" s="182">
        <f>BK83</f>
        <v>0</v>
      </c>
      <c r="K83" s="64"/>
      <c r="L83" s="62"/>
      <c r="M83" s="85"/>
      <c r="N83" s="86"/>
      <c r="O83" s="86"/>
      <c r="P83" s="183">
        <f>P84</f>
        <v>0</v>
      </c>
      <c r="Q83" s="86"/>
      <c r="R83" s="183">
        <f>R84</f>
        <v>0</v>
      </c>
      <c r="S83" s="86"/>
      <c r="T83" s="184">
        <f>T84</f>
        <v>0</v>
      </c>
      <c r="AT83" s="25" t="s">
        <v>71</v>
      </c>
      <c r="AU83" s="25" t="s">
        <v>126</v>
      </c>
      <c r="BK83" s="185">
        <f>BK84</f>
        <v>0</v>
      </c>
    </row>
    <row r="84" spans="2:65" s="11" customFormat="1" ht="37.35" customHeight="1">
      <c r="B84" s="186"/>
      <c r="C84" s="187"/>
      <c r="D84" s="200" t="s">
        <v>71</v>
      </c>
      <c r="E84" s="284" t="s">
        <v>1129</v>
      </c>
      <c r="F84" s="284" t="s">
        <v>1130</v>
      </c>
      <c r="G84" s="187"/>
      <c r="H84" s="187"/>
      <c r="I84" s="190"/>
      <c r="J84" s="285">
        <f>BK84</f>
        <v>0</v>
      </c>
      <c r="K84" s="187"/>
      <c r="L84" s="192"/>
      <c r="M84" s="193"/>
      <c r="N84" s="194"/>
      <c r="O84" s="194"/>
      <c r="P84" s="195">
        <f>P85</f>
        <v>0</v>
      </c>
      <c r="Q84" s="194"/>
      <c r="R84" s="195">
        <f>R85</f>
        <v>0</v>
      </c>
      <c r="S84" s="194"/>
      <c r="T84" s="196">
        <f>T85</f>
        <v>0</v>
      </c>
      <c r="AR84" s="197" t="s">
        <v>81</v>
      </c>
      <c r="AT84" s="198" t="s">
        <v>71</v>
      </c>
      <c r="AU84" s="198" t="s">
        <v>72</v>
      </c>
      <c r="AY84" s="197" t="s">
        <v>146</v>
      </c>
      <c r="BK84" s="199">
        <f>BK85</f>
        <v>0</v>
      </c>
    </row>
    <row r="85" spans="2:65" s="1" customFormat="1" ht="22.5" customHeight="1">
      <c r="B85" s="42"/>
      <c r="C85" s="203" t="s">
        <v>79</v>
      </c>
      <c r="D85" s="203" t="s">
        <v>149</v>
      </c>
      <c r="E85" s="204" t="s">
        <v>2338</v>
      </c>
      <c r="F85" s="205" t="s">
        <v>2342</v>
      </c>
      <c r="G85" s="206" t="s">
        <v>152</v>
      </c>
      <c r="H85" s="207">
        <v>1</v>
      </c>
      <c r="I85" s="208"/>
      <c r="J85" s="209">
        <f>ROUND(I85*H85,2)</f>
        <v>0</v>
      </c>
      <c r="K85" s="205" t="s">
        <v>21</v>
      </c>
      <c r="L85" s="62"/>
      <c r="M85" s="210" t="s">
        <v>21</v>
      </c>
      <c r="N85" s="253" t="s">
        <v>43</v>
      </c>
      <c r="O85" s="254"/>
      <c r="P85" s="255">
        <f>O85*H85</f>
        <v>0</v>
      </c>
      <c r="Q85" s="255">
        <v>0</v>
      </c>
      <c r="R85" s="255">
        <f>Q85*H85</f>
        <v>0</v>
      </c>
      <c r="S85" s="255">
        <v>0</v>
      </c>
      <c r="T85" s="256">
        <f>S85*H85</f>
        <v>0</v>
      </c>
      <c r="AR85" s="25" t="s">
        <v>226</v>
      </c>
      <c r="AT85" s="25" t="s">
        <v>149</v>
      </c>
      <c r="AU85" s="25" t="s">
        <v>79</v>
      </c>
      <c r="AY85" s="25" t="s">
        <v>146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79</v>
      </c>
      <c r="BK85" s="214">
        <f>ROUND(I85*H85,2)</f>
        <v>0</v>
      </c>
      <c r="BL85" s="25" t="s">
        <v>226</v>
      </c>
      <c r="BM85" s="25" t="s">
        <v>2343</v>
      </c>
    </row>
    <row r="86" spans="2:65" s="1" customFormat="1" ht="6.95" customHeight="1">
      <c r="B86" s="57"/>
      <c r="C86" s="58"/>
      <c r="D86" s="58"/>
      <c r="E86" s="58"/>
      <c r="F86" s="58"/>
      <c r="G86" s="58"/>
      <c r="H86" s="58"/>
      <c r="I86" s="149"/>
      <c r="J86" s="58"/>
      <c r="K86" s="58"/>
      <c r="L86" s="62"/>
    </row>
  </sheetData>
  <sheetProtection algorithmName="SHA-512" hashValue="YINjE1AdtyuKMwlcMSlvt9HWv1o/9MeQ7k7F7KSZlrhJsY3GkL/MpfbCYhd3702ROXtKvdlSx5nMfJBKHFRp3w==" saltValue="675H+YS6MYFNjGDqdaP5IQ==" spinCount="100000" sheet="1" objects="1" scenarios="1" formatCells="0" formatColumns="0" formatRows="0" sort="0" autoFilter="0"/>
  <autoFilter ref="C82:K85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101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1:70" ht="36.950000000000003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1:70">
      <c r="B8" s="29"/>
      <c r="C8" s="30"/>
      <c r="D8" s="38" t="s">
        <v>120</v>
      </c>
      <c r="E8" s="30"/>
      <c r="F8" s="30"/>
      <c r="G8" s="30"/>
      <c r="H8" s="30"/>
      <c r="I8" s="127"/>
      <c r="J8" s="30"/>
      <c r="K8" s="32"/>
    </row>
    <row r="9" spans="1:70" s="1" customFormat="1" ht="22.5" customHeight="1">
      <c r="B9" s="42"/>
      <c r="C9" s="43"/>
      <c r="D9" s="43"/>
      <c r="E9" s="408" t="s">
        <v>2335</v>
      </c>
      <c r="F9" s="411"/>
      <c r="G9" s="411"/>
      <c r="H9" s="411"/>
      <c r="I9" s="128"/>
      <c r="J9" s="43"/>
      <c r="K9" s="46"/>
    </row>
    <row r="10" spans="1:70" s="1" customFormat="1">
      <c r="B10" s="42"/>
      <c r="C10" s="43"/>
      <c r="D10" s="38" t="s">
        <v>2336</v>
      </c>
      <c r="E10" s="43"/>
      <c r="F10" s="43"/>
      <c r="G10" s="43"/>
      <c r="H10" s="43"/>
      <c r="I10" s="128"/>
      <c r="J10" s="43"/>
      <c r="K10" s="46"/>
    </row>
    <row r="11" spans="1:70" s="1" customFormat="1" ht="36.950000000000003" customHeight="1">
      <c r="B11" s="42"/>
      <c r="C11" s="43"/>
      <c r="D11" s="43"/>
      <c r="E11" s="410" t="s">
        <v>2344</v>
      </c>
      <c r="F11" s="411"/>
      <c r="G11" s="411"/>
      <c r="H11" s="411"/>
      <c r="I11" s="128"/>
      <c r="J11" s="43"/>
      <c r="K11" s="46"/>
    </row>
    <row r="12" spans="1:70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1:70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1:70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5. 12. 2017</v>
      </c>
      <c r="K14" s="46"/>
    </row>
    <row r="15" spans="1:70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1:70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29" t="s">
        <v>30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29" t="s">
        <v>30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28"/>
      <c r="J25" s="43"/>
      <c r="K25" s="46"/>
    </row>
    <row r="26" spans="2:11" s="7" customFormat="1" ht="77.25" customHeight="1">
      <c r="B26" s="131"/>
      <c r="C26" s="132"/>
      <c r="D26" s="132"/>
      <c r="E26" s="373" t="s">
        <v>37</v>
      </c>
      <c r="F26" s="373"/>
      <c r="G26" s="373"/>
      <c r="H26" s="373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38</v>
      </c>
      <c r="E29" s="43"/>
      <c r="F29" s="43"/>
      <c r="G29" s="43"/>
      <c r="H29" s="43"/>
      <c r="I29" s="128"/>
      <c r="J29" s="138">
        <f>ROUND(J83,2)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40</v>
      </c>
      <c r="G31" s="43"/>
      <c r="H31" s="43"/>
      <c r="I31" s="139" t="s">
        <v>39</v>
      </c>
      <c r="J31" s="47" t="s">
        <v>41</v>
      </c>
      <c r="K31" s="46"/>
    </row>
    <row r="32" spans="2:11" s="1" customFormat="1" ht="14.45" customHeight="1">
      <c r="B32" s="42"/>
      <c r="C32" s="43"/>
      <c r="D32" s="50" t="s">
        <v>42</v>
      </c>
      <c r="E32" s="50" t="s">
        <v>43</v>
      </c>
      <c r="F32" s="140">
        <f>ROUND(SUM(BE83:BE85), 2)</f>
        <v>0</v>
      </c>
      <c r="G32" s="43"/>
      <c r="H32" s="43"/>
      <c r="I32" s="141">
        <v>0.21</v>
      </c>
      <c r="J32" s="140">
        <f>ROUND(ROUND((SUM(BE83:BE85)), 2)*I32, 2)</f>
        <v>0</v>
      </c>
      <c r="K32" s="46"/>
    </row>
    <row r="33" spans="2:11" s="1" customFormat="1" ht="14.45" customHeight="1">
      <c r="B33" s="42"/>
      <c r="C33" s="43"/>
      <c r="D33" s="43"/>
      <c r="E33" s="50" t="s">
        <v>44</v>
      </c>
      <c r="F33" s="140">
        <f>ROUND(SUM(BF83:BF85), 2)</f>
        <v>0</v>
      </c>
      <c r="G33" s="43"/>
      <c r="H33" s="43"/>
      <c r="I33" s="141">
        <v>0.15</v>
      </c>
      <c r="J33" s="140">
        <f>ROUND(ROUND((SUM(BF83:BF85)), 2)*I33, 2)</f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45</v>
      </c>
      <c r="F34" s="140">
        <f>ROUND(SUM(BG83:BG85), 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hidden="1" customHeight="1">
      <c r="B35" s="42"/>
      <c r="C35" s="43"/>
      <c r="D35" s="43"/>
      <c r="E35" s="50" t="s">
        <v>46</v>
      </c>
      <c r="F35" s="140">
        <f>ROUND(SUM(BH83:BH85), 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47</v>
      </c>
      <c r="F36" s="140">
        <f>ROUND(SUM(BI83:BI85), 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48</v>
      </c>
      <c r="E38" s="80"/>
      <c r="F38" s="80"/>
      <c r="G38" s="144" t="s">
        <v>49</v>
      </c>
      <c r="H38" s="145" t="s">
        <v>50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0000000000003" customHeight="1">
      <c r="B44" s="42"/>
      <c r="C44" s="31" t="s">
        <v>122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08" t="str">
        <f>E7</f>
        <v>MULTIFUNKČNÍ PŘEDNÁŠKOVÉ PROSTORY V OBJEKTU E FF</v>
      </c>
      <c r="F47" s="409"/>
      <c r="G47" s="409"/>
      <c r="H47" s="409"/>
      <c r="I47" s="128"/>
      <c r="J47" s="43"/>
      <c r="K47" s="46"/>
    </row>
    <row r="48" spans="2:11">
      <c r="B48" s="29"/>
      <c r="C48" s="38" t="s">
        <v>120</v>
      </c>
      <c r="D48" s="30"/>
      <c r="E48" s="30"/>
      <c r="F48" s="30"/>
      <c r="G48" s="30"/>
      <c r="H48" s="30"/>
      <c r="I48" s="127"/>
      <c r="J48" s="30"/>
      <c r="K48" s="32"/>
    </row>
    <row r="49" spans="2:47" s="1" customFormat="1" ht="22.5" customHeight="1">
      <c r="B49" s="42"/>
      <c r="C49" s="43"/>
      <c r="D49" s="43"/>
      <c r="E49" s="408" t="s">
        <v>2335</v>
      </c>
      <c r="F49" s="411"/>
      <c r="G49" s="411"/>
      <c r="H49" s="411"/>
      <c r="I49" s="128"/>
      <c r="J49" s="43"/>
      <c r="K49" s="46"/>
    </row>
    <row r="50" spans="2:47" s="1" customFormat="1" ht="14.45" customHeight="1">
      <c r="B50" s="42"/>
      <c r="C50" s="38" t="s">
        <v>2336</v>
      </c>
      <c r="D50" s="43"/>
      <c r="E50" s="43"/>
      <c r="F50" s="43"/>
      <c r="G50" s="43"/>
      <c r="H50" s="43"/>
      <c r="I50" s="128"/>
      <c r="J50" s="43"/>
      <c r="K50" s="46"/>
    </row>
    <row r="51" spans="2:47" s="1" customFormat="1" ht="23.25" customHeight="1">
      <c r="B51" s="42"/>
      <c r="C51" s="43"/>
      <c r="D51" s="43"/>
      <c r="E51" s="410" t="str">
        <f>E11</f>
        <v>D.1.4.3 - Silnoproudá elektrotechnika a bleskosvody</v>
      </c>
      <c r="F51" s="411"/>
      <c r="G51" s="411"/>
      <c r="H51" s="411"/>
      <c r="I51" s="128"/>
      <c r="J51" s="43"/>
      <c r="K51" s="46"/>
    </row>
    <row r="52" spans="2:47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47" s="1" customFormat="1" ht="18" customHeight="1">
      <c r="B53" s="42"/>
      <c r="C53" s="38" t="s">
        <v>23</v>
      </c>
      <c r="D53" s="43"/>
      <c r="E53" s="43"/>
      <c r="F53" s="36" t="str">
        <f>F14</f>
        <v>Ostrava</v>
      </c>
      <c r="G53" s="43"/>
      <c r="H53" s="43"/>
      <c r="I53" s="129" t="s">
        <v>25</v>
      </c>
      <c r="J53" s="130" t="str">
        <f>IF(J14="","",J14)</f>
        <v>5. 12. 2017</v>
      </c>
      <c r="K53" s="46"/>
    </row>
    <row r="54" spans="2:47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47" s="1" customFormat="1">
      <c r="B55" s="42"/>
      <c r="C55" s="38" t="s">
        <v>27</v>
      </c>
      <c r="D55" s="43"/>
      <c r="E55" s="43"/>
      <c r="F55" s="36" t="str">
        <f>E17</f>
        <v xml:space="preserve">Ostravská univerzita v Ostravě </v>
      </c>
      <c r="G55" s="43"/>
      <c r="H55" s="43"/>
      <c r="I55" s="129" t="s">
        <v>33</v>
      </c>
      <c r="J55" s="36" t="str">
        <f>E23</f>
        <v>MARPO s.r.o., Ostrava</v>
      </c>
      <c r="K55" s="46"/>
    </row>
    <row r="56" spans="2:47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47" s="1" customFormat="1" ht="29.25" customHeight="1">
      <c r="B58" s="42"/>
      <c r="C58" s="154" t="s">
        <v>123</v>
      </c>
      <c r="D58" s="142"/>
      <c r="E58" s="142"/>
      <c r="F58" s="142"/>
      <c r="G58" s="142"/>
      <c r="H58" s="142"/>
      <c r="I58" s="155"/>
      <c r="J58" s="156" t="s">
        <v>124</v>
      </c>
      <c r="K58" s="157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125</v>
      </c>
      <c r="D60" s="43"/>
      <c r="E60" s="43"/>
      <c r="F60" s="43"/>
      <c r="G60" s="43"/>
      <c r="H60" s="43"/>
      <c r="I60" s="128"/>
      <c r="J60" s="138">
        <f>J83</f>
        <v>0</v>
      </c>
      <c r="K60" s="46"/>
      <c r="AU60" s="25" t="s">
        <v>126</v>
      </c>
    </row>
    <row r="61" spans="2:47" s="8" customFormat="1" ht="24.95" customHeight="1">
      <c r="B61" s="159"/>
      <c r="C61" s="160"/>
      <c r="D61" s="161" t="s">
        <v>289</v>
      </c>
      <c r="E61" s="162"/>
      <c r="F61" s="162"/>
      <c r="G61" s="162"/>
      <c r="H61" s="162"/>
      <c r="I61" s="163"/>
      <c r="J61" s="164">
        <f>J84</f>
        <v>0</v>
      </c>
      <c r="K61" s="165"/>
    </row>
    <row r="62" spans="2:47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47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0000000000003" customHeight="1">
      <c r="B68" s="42"/>
      <c r="C68" s="63" t="s">
        <v>130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12" t="str">
        <f>E7</f>
        <v>MULTIFUNKČNÍ PŘEDNÁŠKOVÉ PROSTORY V OBJEKTU E FF</v>
      </c>
      <c r="F71" s="413"/>
      <c r="G71" s="413"/>
      <c r="H71" s="413"/>
      <c r="I71" s="173"/>
      <c r="J71" s="64"/>
      <c r="K71" s="64"/>
      <c r="L71" s="62"/>
    </row>
    <row r="72" spans="2:12">
      <c r="B72" s="29"/>
      <c r="C72" s="66" t="s">
        <v>120</v>
      </c>
      <c r="D72" s="286"/>
      <c r="E72" s="286"/>
      <c r="F72" s="286"/>
      <c r="G72" s="286"/>
      <c r="H72" s="286"/>
      <c r="J72" s="286"/>
      <c r="K72" s="286"/>
      <c r="L72" s="287"/>
    </row>
    <row r="73" spans="2:12" s="1" customFormat="1" ht="22.5" customHeight="1">
      <c r="B73" s="42"/>
      <c r="C73" s="64"/>
      <c r="D73" s="64"/>
      <c r="E73" s="412" t="s">
        <v>2335</v>
      </c>
      <c r="F73" s="414"/>
      <c r="G73" s="414"/>
      <c r="H73" s="414"/>
      <c r="I73" s="173"/>
      <c r="J73" s="64"/>
      <c r="K73" s="64"/>
      <c r="L73" s="62"/>
    </row>
    <row r="74" spans="2:12" s="1" customFormat="1" ht="14.45" customHeight="1">
      <c r="B74" s="42"/>
      <c r="C74" s="66" t="s">
        <v>2336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3.25" customHeight="1">
      <c r="B75" s="42"/>
      <c r="C75" s="64"/>
      <c r="D75" s="64"/>
      <c r="E75" s="384" t="str">
        <f>E11</f>
        <v>D.1.4.3 - Silnoproudá elektrotechnika a bleskosvody</v>
      </c>
      <c r="F75" s="414"/>
      <c r="G75" s="414"/>
      <c r="H75" s="414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4" t="str">
        <f>F14</f>
        <v>Ostrava</v>
      </c>
      <c r="G77" s="64"/>
      <c r="H77" s="64"/>
      <c r="I77" s="175" t="s">
        <v>25</v>
      </c>
      <c r="J77" s="74" t="str">
        <f>IF(J14="","",J14)</f>
        <v>5. 12. 2017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>
      <c r="B79" s="42"/>
      <c r="C79" s="66" t="s">
        <v>27</v>
      </c>
      <c r="D79" s="64"/>
      <c r="E79" s="64"/>
      <c r="F79" s="174" t="str">
        <f>E17</f>
        <v xml:space="preserve">Ostravská univerzita v Ostravě </v>
      </c>
      <c r="G79" s="64"/>
      <c r="H79" s="64"/>
      <c r="I79" s="175" t="s">
        <v>33</v>
      </c>
      <c r="J79" s="174" t="str">
        <f>E23</f>
        <v>MARPO s.r.o., Ostrava</v>
      </c>
      <c r="K79" s="64"/>
      <c r="L79" s="62"/>
    </row>
    <row r="80" spans="2:12" s="1" customFormat="1" ht="14.45" customHeight="1">
      <c r="B80" s="42"/>
      <c r="C80" s="66" t="s">
        <v>31</v>
      </c>
      <c r="D80" s="64"/>
      <c r="E80" s="64"/>
      <c r="F80" s="174" t="str">
        <f>IF(E20="","",E20)</f>
        <v/>
      </c>
      <c r="G80" s="64"/>
      <c r="H80" s="64"/>
      <c r="I80" s="173"/>
      <c r="J80" s="64"/>
      <c r="K80" s="64"/>
      <c r="L80" s="62"/>
    </row>
    <row r="81" spans="2:65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65" s="10" customFormat="1" ht="29.25" customHeight="1">
      <c r="B82" s="176"/>
      <c r="C82" s="177" t="s">
        <v>131</v>
      </c>
      <c r="D82" s="178" t="s">
        <v>57</v>
      </c>
      <c r="E82" s="178" t="s">
        <v>53</v>
      </c>
      <c r="F82" s="178" t="s">
        <v>132</v>
      </c>
      <c r="G82" s="178" t="s">
        <v>133</v>
      </c>
      <c r="H82" s="178" t="s">
        <v>134</v>
      </c>
      <c r="I82" s="179" t="s">
        <v>135</v>
      </c>
      <c r="J82" s="178" t="s">
        <v>124</v>
      </c>
      <c r="K82" s="180" t="s">
        <v>136</v>
      </c>
      <c r="L82" s="181"/>
      <c r="M82" s="82" t="s">
        <v>137</v>
      </c>
      <c r="N82" s="83" t="s">
        <v>42</v>
      </c>
      <c r="O82" s="83" t="s">
        <v>138</v>
      </c>
      <c r="P82" s="83" t="s">
        <v>139</v>
      </c>
      <c r="Q82" s="83" t="s">
        <v>140</v>
      </c>
      <c r="R82" s="83" t="s">
        <v>141</v>
      </c>
      <c r="S82" s="83" t="s">
        <v>142</v>
      </c>
      <c r="T82" s="84" t="s">
        <v>143</v>
      </c>
    </row>
    <row r="83" spans="2:65" s="1" customFormat="1" ht="29.25" customHeight="1">
      <c r="B83" s="42"/>
      <c r="C83" s="88" t="s">
        <v>125</v>
      </c>
      <c r="D83" s="64"/>
      <c r="E83" s="64"/>
      <c r="F83" s="64"/>
      <c r="G83" s="64"/>
      <c r="H83" s="64"/>
      <c r="I83" s="173"/>
      <c r="J83" s="182">
        <f>BK83</f>
        <v>0</v>
      </c>
      <c r="K83" s="64"/>
      <c r="L83" s="62"/>
      <c r="M83" s="85"/>
      <c r="N83" s="86"/>
      <c r="O83" s="86"/>
      <c r="P83" s="183">
        <f>P84</f>
        <v>0</v>
      </c>
      <c r="Q83" s="86"/>
      <c r="R83" s="183">
        <f>R84</f>
        <v>0</v>
      </c>
      <c r="S83" s="86"/>
      <c r="T83" s="184">
        <f>T84</f>
        <v>0</v>
      </c>
      <c r="AT83" s="25" t="s">
        <v>71</v>
      </c>
      <c r="AU83" s="25" t="s">
        <v>126</v>
      </c>
      <c r="BK83" s="185">
        <f>BK84</f>
        <v>0</v>
      </c>
    </row>
    <row r="84" spans="2:65" s="11" customFormat="1" ht="37.35" customHeight="1">
      <c r="B84" s="186"/>
      <c r="C84" s="187"/>
      <c r="D84" s="200" t="s">
        <v>71</v>
      </c>
      <c r="E84" s="284" t="s">
        <v>365</v>
      </c>
      <c r="F84" s="284" t="s">
        <v>2264</v>
      </c>
      <c r="G84" s="187"/>
      <c r="H84" s="187"/>
      <c r="I84" s="190"/>
      <c r="J84" s="285">
        <f>BK84</f>
        <v>0</v>
      </c>
      <c r="K84" s="187"/>
      <c r="L84" s="192"/>
      <c r="M84" s="193"/>
      <c r="N84" s="194"/>
      <c r="O84" s="194"/>
      <c r="P84" s="195">
        <f>P85</f>
        <v>0</v>
      </c>
      <c r="Q84" s="194"/>
      <c r="R84" s="195">
        <f>R85</f>
        <v>0</v>
      </c>
      <c r="S84" s="194"/>
      <c r="T84" s="196">
        <f>T85</f>
        <v>0</v>
      </c>
      <c r="AR84" s="197" t="s">
        <v>172</v>
      </c>
      <c r="AT84" s="198" t="s">
        <v>71</v>
      </c>
      <c r="AU84" s="198" t="s">
        <v>72</v>
      </c>
      <c r="AY84" s="197" t="s">
        <v>146</v>
      </c>
      <c r="BK84" s="199">
        <f>BK85</f>
        <v>0</v>
      </c>
    </row>
    <row r="85" spans="2:65" s="1" customFormat="1" ht="22.5" customHeight="1">
      <c r="B85" s="42"/>
      <c r="C85" s="203" t="s">
        <v>79</v>
      </c>
      <c r="D85" s="203" t="s">
        <v>149</v>
      </c>
      <c r="E85" s="204" t="s">
        <v>2345</v>
      </c>
      <c r="F85" s="205" t="s">
        <v>2346</v>
      </c>
      <c r="G85" s="206" t="s">
        <v>152</v>
      </c>
      <c r="H85" s="207">
        <v>1</v>
      </c>
      <c r="I85" s="208"/>
      <c r="J85" s="209">
        <f>ROUND(I85*H85,2)</f>
        <v>0</v>
      </c>
      <c r="K85" s="205" t="s">
        <v>21</v>
      </c>
      <c r="L85" s="62"/>
      <c r="M85" s="210" t="s">
        <v>21</v>
      </c>
      <c r="N85" s="253" t="s">
        <v>43</v>
      </c>
      <c r="O85" s="254"/>
      <c r="P85" s="255">
        <f>O85*H85</f>
        <v>0</v>
      </c>
      <c r="Q85" s="255">
        <v>0</v>
      </c>
      <c r="R85" s="255">
        <f>Q85*H85</f>
        <v>0</v>
      </c>
      <c r="S85" s="255">
        <v>0</v>
      </c>
      <c r="T85" s="256">
        <f>S85*H85</f>
        <v>0</v>
      </c>
      <c r="AR85" s="25" t="s">
        <v>602</v>
      </c>
      <c r="AT85" s="25" t="s">
        <v>149</v>
      </c>
      <c r="AU85" s="25" t="s">
        <v>79</v>
      </c>
      <c r="AY85" s="25" t="s">
        <v>146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79</v>
      </c>
      <c r="BK85" s="214">
        <f>ROUND(I85*H85,2)</f>
        <v>0</v>
      </c>
      <c r="BL85" s="25" t="s">
        <v>602</v>
      </c>
      <c r="BM85" s="25" t="s">
        <v>2347</v>
      </c>
    </row>
    <row r="86" spans="2:65" s="1" customFormat="1" ht="6.95" customHeight="1">
      <c r="B86" s="57"/>
      <c r="C86" s="58"/>
      <c r="D86" s="58"/>
      <c r="E86" s="58"/>
      <c r="F86" s="58"/>
      <c r="G86" s="58"/>
      <c r="H86" s="58"/>
      <c r="I86" s="149"/>
      <c r="J86" s="58"/>
      <c r="K86" s="58"/>
      <c r="L86" s="62"/>
    </row>
  </sheetData>
  <sheetProtection algorithmName="SHA-512" hashValue="5lhIhve9PlF754nEUdX/jFej7oK86LnG9YyxAbkA4eBJN+MAuYZCeNjTKttu5QnBqbihlC35QTI0GBjVTkjHfQ==" saltValue="V5kV/wdaKgyQukXqO6Cp7g==" spinCount="100000" sheet="1" objects="1" scenarios="1" formatCells="0" formatColumns="0" formatRows="0" sort="0" autoFilter="0"/>
  <autoFilter ref="C82:K85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104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1:70" ht="36.950000000000003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1:70">
      <c r="B8" s="29"/>
      <c r="C8" s="30"/>
      <c r="D8" s="38" t="s">
        <v>120</v>
      </c>
      <c r="E8" s="30"/>
      <c r="F8" s="30"/>
      <c r="G8" s="30"/>
      <c r="H8" s="30"/>
      <c r="I8" s="127"/>
      <c r="J8" s="30"/>
      <c r="K8" s="32"/>
    </row>
    <row r="9" spans="1:70" s="1" customFormat="1" ht="22.5" customHeight="1">
      <c r="B9" s="42"/>
      <c r="C9" s="43"/>
      <c r="D9" s="43"/>
      <c r="E9" s="408" t="s">
        <v>2335</v>
      </c>
      <c r="F9" s="411"/>
      <c r="G9" s="411"/>
      <c r="H9" s="411"/>
      <c r="I9" s="128"/>
      <c r="J9" s="43"/>
      <c r="K9" s="46"/>
    </row>
    <row r="10" spans="1:70" s="1" customFormat="1">
      <c r="B10" s="42"/>
      <c r="C10" s="43"/>
      <c r="D10" s="38" t="s">
        <v>2336</v>
      </c>
      <c r="E10" s="43"/>
      <c r="F10" s="43"/>
      <c r="G10" s="43"/>
      <c r="H10" s="43"/>
      <c r="I10" s="128"/>
      <c r="J10" s="43"/>
      <c r="K10" s="46"/>
    </row>
    <row r="11" spans="1:70" s="1" customFormat="1" ht="36.950000000000003" customHeight="1">
      <c r="B11" s="42"/>
      <c r="C11" s="43"/>
      <c r="D11" s="43"/>
      <c r="E11" s="410" t="s">
        <v>2348</v>
      </c>
      <c r="F11" s="411"/>
      <c r="G11" s="411"/>
      <c r="H11" s="411"/>
      <c r="I11" s="128"/>
      <c r="J11" s="43"/>
      <c r="K11" s="46"/>
    </row>
    <row r="12" spans="1:70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1:70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1:70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5. 12. 2017</v>
      </c>
      <c r="K14" s="46"/>
    </row>
    <row r="15" spans="1:70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1:70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29" t="s">
        <v>30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29" t="s">
        <v>30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28"/>
      <c r="J25" s="43"/>
      <c r="K25" s="46"/>
    </row>
    <row r="26" spans="2:11" s="7" customFormat="1" ht="77.25" customHeight="1">
      <c r="B26" s="131"/>
      <c r="C26" s="132"/>
      <c r="D26" s="132"/>
      <c r="E26" s="373" t="s">
        <v>37</v>
      </c>
      <c r="F26" s="373"/>
      <c r="G26" s="373"/>
      <c r="H26" s="373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38</v>
      </c>
      <c r="E29" s="43"/>
      <c r="F29" s="43"/>
      <c r="G29" s="43"/>
      <c r="H29" s="43"/>
      <c r="I29" s="128"/>
      <c r="J29" s="138">
        <f>ROUND(J83,2)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40</v>
      </c>
      <c r="G31" s="43"/>
      <c r="H31" s="43"/>
      <c r="I31" s="139" t="s">
        <v>39</v>
      </c>
      <c r="J31" s="47" t="s">
        <v>41</v>
      </c>
      <c r="K31" s="46"/>
    </row>
    <row r="32" spans="2:11" s="1" customFormat="1" ht="14.45" customHeight="1">
      <c r="B32" s="42"/>
      <c r="C32" s="43"/>
      <c r="D32" s="50" t="s">
        <v>42</v>
      </c>
      <c r="E32" s="50" t="s">
        <v>43</v>
      </c>
      <c r="F32" s="140">
        <f>ROUND(SUM(BE83:BE85), 2)</f>
        <v>0</v>
      </c>
      <c r="G32" s="43"/>
      <c r="H32" s="43"/>
      <c r="I32" s="141">
        <v>0.21</v>
      </c>
      <c r="J32" s="140">
        <f>ROUND(ROUND((SUM(BE83:BE85)), 2)*I32, 2)</f>
        <v>0</v>
      </c>
      <c r="K32" s="46"/>
    </row>
    <row r="33" spans="2:11" s="1" customFormat="1" ht="14.45" customHeight="1">
      <c r="B33" s="42"/>
      <c r="C33" s="43"/>
      <c r="D33" s="43"/>
      <c r="E33" s="50" t="s">
        <v>44</v>
      </c>
      <c r="F33" s="140">
        <f>ROUND(SUM(BF83:BF85), 2)</f>
        <v>0</v>
      </c>
      <c r="G33" s="43"/>
      <c r="H33" s="43"/>
      <c r="I33" s="141">
        <v>0.15</v>
      </c>
      <c r="J33" s="140">
        <f>ROUND(ROUND((SUM(BF83:BF85)), 2)*I33, 2)</f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45</v>
      </c>
      <c r="F34" s="140">
        <f>ROUND(SUM(BG83:BG85), 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hidden="1" customHeight="1">
      <c r="B35" s="42"/>
      <c r="C35" s="43"/>
      <c r="D35" s="43"/>
      <c r="E35" s="50" t="s">
        <v>46</v>
      </c>
      <c r="F35" s="140">
        <f>ROUND(SUM(BH83:BH85), 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47</v>
      </c>
      <c r="F36" s="140">
        <f>ROUND(SUM(BI83:BI85), 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48</v>
      </c>
      <c r="E38" s="80"/>
      <c r="F38" s="80"/>
      <c r="G38" s="144" t="s">
        <v>49</v>
      </c>
      <c r="H38" s="145" t="s">
        <v>50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0000000000003" customHeight="1">
      <c r="B44" s="42"/>
      <c r="C44" s="31" t="s">
        <v>122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08" t="str">
        <f>E7</f>
        <v>MULTIFUNKČNÍ PŘEDNÁŠKOVÉ PROSTORY V OBJEKTU E FF</v>
      </c>
      <c r="F47" s="409"/>
      <c r="G47" s="409"/>
      <c r="H47" s="409"/>
      <c r="I47" s="128"/>
      <c r="J47" s="43"/>
      <c r="K47" s="46"/>
    </row>
    <row r="48" spans="2:11">
      <c r="B48" s="29"/>
      <c r="C48" s="38" t="s">
        <v>120</v>
      </c>
      <c r="D48" s="30"/>
      <c r="E48" s="30"/>
      <c r="F48" s="30"/>
      <c r="G48" s="30"/>
      <c r="H48" s="30"/>
      <c r="I48" s="127"/>
      <c r="J48" s="30"/>
      <c r="K48" s="32"/>
    </row>
    <row r="49" spans="2:47" s="1" customFormat="1" ht="22.5" customHeight="1">
      <c r="B49" s="42"/>
      <c r="C49" s="43"/>
      <c r="D49" s="43"/>
      <c r="E49" s="408" t="s">
        <v>2335</v>
      </c>
      <c r="F49" s="411"/>
      <c r="G49" s="411"/>
      <c r="H49" s="411"/>
      <c r="I49" s="128"/>
      <c r="J49" s="43"/>
      <c r="K49" s="46"/>
    </row>
    <row r="50" spans="2:47" s="1" customFormat="1" ht="14.45" customHeight="1">
      <c r="B50" s="42"/>
      <c r="C50" s="38" t="s">
        <v>2336</v>
      </c>
      <c r="D50" s="43"/>
      <c r="E50" s="43"/>
      <c r="F50" s="43"/>
      <c r="G50" s="43"/>
      <c r="H50" s="43"/>
      <c r="I50" s="128"/>
      <c r="J50" s="43"/>
      <c r="K50" s="46"/>
    </row>
    <row r="51" spans="2:47" s="1" customFormat="1" ht="23.25" customHeight="1">
      <c r="B51" s="42"/>
      <c r="C51" s="43"/>
      <c r="D51" s="43"/>
      <c r="E51" s="410" t="str">
        <f>E11</f>
        <v>D.1.4.4 - Slaboproudá zařízení</v>
      </c>
      <c r="F51" s="411"/>
      <c r="G51" s="411"/>
      <c r="H51" s="411"/>
      <c r="I51" s="128"/>
      <c r="J51" s="43"/>
      <c r="K51" s="46"/>
    </row>
    <row r="52" spans="2:47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47" s="1" customFormat="1" ht="18" customHeight="1">
      <c r="B53" s="42"/>
      <c r="C53" s="38" t="s">
        <v>23</v>
      </c>
      <c r="D53" s="43"/>
      <c r="E53" s="43"/>
      <c r="F53" s="36" t="str">
        <f>F14</f>
        <v>Ostrava</v>
      </c>
      <c r="G53" s="43"/>
      <c r="H53" s="43"/>
      <c r="I53" s="129" t="s">
        <v>25</v>
      </c>
      <c r="J53" s="130" t="str">
        <f>IF(J14="","",J14)</f>
        <v>5. 12. 2017</v>
      </c>
      <c r="K53" s="46"/>
    </row>
    <row r="54" spans="2:47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47" s="1" customFormat="1">
      <c r="B55" s="42"/>
      <c r="C55" s="38" t="s">
        <v>27</v>
      </c>
      <c r="D55" s="43"/>
      <c r="E55" s="43"/>
      <c r="F55" s="36" t="str">
        <f>E17</f>
        <v xml:space="preserve">Ostravská univerzita v Ostravě </v>
      </c>
      <c r="G55" s="43"/>
      <c r="H55" s="43"/>
      <c r="I55" s="129" t="s">
        <v>33</v>
      </c>
      <c r="J55" s="36" t="str">
        <f>E23</f>
        <v>MARPO s.r.o., Ostrava</v>
      </c>
      <c r="K55" s="46"/>
    </row>
    <row r="56" spans="2:47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47" s="1" customFormat="1" ht="29.25" customHeight="1">
      <c r="B58" s="42"/>
      <c r="C58" s="154" t="s">
        <v>123</v>
      </c>
      <c r="D58" s="142"/>
      <c r="E58" s="142"/>
      <c r="F58" s="142"/>
      <c r="G58" s="142"/>
      <c r="H58" s="142"/>
      <c r="I58" s="155"/>
      <c r="J58" s="156" t="s">
        <v>124</v>
      </c>
      <c r="K58" s="157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125</v>
      </c>
      <c r="D60" s="43"/>
      <c r="E60" s="43"/>
      <c r="F60" s="43"/>
      <c r="G60" s="43"/>
      <c r="H60" s="43"/>
      <c r="I60" s="128"/>
      <c r="J60" s="138">
        <f>J83</f>
        <v>0</v>
      </c>
      <c r="K60" s="46"/>
      <c r="AU60" s="25" t="s">
        <v>126</v>
      </c>
    </row>
    <row r="61" spans="2:47" s="8" customFormat="1" ht="24.95" customHeight="1">
      <c r="B61" s="159"/>
      <c r="C61" s="160"/>
      <c r="D61" s="161" t="s">
        <v>289</v>
      </c>
      <c r="E61" s="162"/>
      <c r="F61" s="162"/>
      <c r="G61" s="162"/>
      <c r="H61" s="162"/>
      <c r="I61" s="163"/>
      <c r="J61" s="164">
        <f>J84</f>
        <v>0</v>
      </c>
      <c r="K61" s="165"/>
    </row>
    <row r="62" spans="2:47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47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0000000000003" customHeight="1">
      <c r="B68" s="42"/>
      <c r="C68" s="63" t="s">
        <v>130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12" t="str">
        <f>E7</f>
        <v>MULTIFUNKČNÍ PŘEDNÁŠKOVÉ PROSTORY V OBJEKTU E FF</v>
      </c>
      <c r="F71" s="413"/>
      <c r="G71" s="413"/>
      <c r="H71" s="413"/>
      <c r="I71" s="173"/>
      <c r="J71" s="64"/>
      <c r="K71" s="64"/>
      <c r="L71" s="62"/>
    </row>
    <row r="72" spans="2:12">
      <c r="B72" s="29"/>
      <c r="C72" s="66" t="s">
        <v>120</v>
      </c>
      <c r="D72" s="286"/>
      <c r="E72" s="286"/>
      <c r="F72" s="286"/>
      <c r="G72" s="286"/>
      <c r="H72" s="286"/>
      <c r="J72" s="286"/>
      <c r="K72" s="286"/>
      <c r="L72" s="287"/>
    </row>
    <row r="73" spans="2:12" s="1" customFormat="1" ht="22.5" customHeight="1">
      <c r="B73" s="42"/>
      <c r="C73" s="64"/>
      <c r="D73" s="64"/>
      <c r="E73" s="412" t="s">
        <v>2335</v>
      </c>
      <c r="F73" s="414"/>
      <c r="G73" s="414"/>
      <c r="H73" s="414"/>
      <c r="I73" s="173"/>
      <c r="J73" s="64"/>
      <c r="K73" s="64"/>
      <c r="L73" s="62"/>
    </row>
    <row r="74" spans="2:12" s="1" customFormat="1" ht="14.45" customHeight="1">
      <c r="B74" s="42"/>
      <c r="C74" s="66" t="s">
        <v>2336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3.25" customHeight="1">
      <c r="B75" s="42"/>
      <c r="C75" s="64"/>
      <c r="D75" s="64"/>
      <c r="E75" s="384" t="str">
        <f>E11</f>
        <v>D.1.4.4 - Slaboproudá zařízení</v>
      </c>
      <c r="F75" s="414"/>
      <c r="G75" s="414"/>
      <c r="H75" s="414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4" t="str">
        <f>F14</f>
        <v>Ostrava</v>
      </c>
      <c r="G77" s="64"/>
      <c r="H77" s="64"/>
      <c r="I77" s="175" t="s">
        <v>25</v>
      </c>
      <c r="J77" s="74" t="str">
        <f>IF(J14="","",J14)</f>
        <v>5. 12. 2017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>
      <c r="B79" s="42"/>
      <c r="C79" s="66" t="s">
        <v>27</v>
      </c>
      <c r="D79" s="64"/>
      <c r="E79" s="64"/>
      <c r="F79" s="174" t="str">
        <f>E17</f>
        <v xml:space="preserve">Ostravská univerzita v Ostravě </v>
      </c>
      <c r="G79" s="64"/>
      <c r="H79" s="64"/>
      <c r="I79" s="175" t="s">
        <v>33</v>
      </c>
      <c r="J79" s="174" t="str">
        <f>E23</f>
        <v>MARPO s.r.o., Ostrava</v>
      </c>
      <c r="K79" s="64"/>
      <c r="L79" s="62"/>
    </row>
    <row r="80" spans="2:12" s="1" customFormat="1" ht="14.45" customHeight="1">
      <c r="B80" s="42"/>
      <c r="C80" s="66" t="s">
        <v>31</v>
      </c>
      <c r="D80" s="64"/>
      <c r="E80" s="64"/>
      <c r="F80" s="174" t="str">
        <f>IF(E20="","",E20)</f>
        <v/>
      </c>
      <c r="G80" s="64"/>
      <c r="H80" s="64"/>
      <c r="I80" s="173"/>
      <c r="J80" s="64"/>
      <c r="K80" s="64"/>
      <c r="L80" s="62"/>
    </row>
    <row r="81" spans="2:65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65" s="10" customFormat="1" ht="29.25" customHeight="1">
      <c r="B82" s="176"/>
      <c r="C82" s="177" t="s">
        <v>131</v>
      </c>
      <c r="D82" s="178" t="s">
        <v>57</v>
      </c>
      <c r="E82" s="178" t="s">
        <v>53</v>
      </c>
      <c r="F82" s="178" t="s">
        <v>132</v>
      </c>
      <c r="G82" s="178" t="s">
        <v>133</v>
      </c>
      <c r="H82" s="178" t="s">
        <v>134</v>
      </c>
      <c r="I82" s="179" t="s">
        <v>135</v>
      </c>
      <c r="J82" s="178" t="s">
        <v>124</v>
      </c>
      <c r="K82" s="180" t="s">
        <v>136</v>
      </c>
      <c r="L82" s="181"/>
      <c r="M82" s="82" t="s">
        <v>137</v>
      </c>
      <c r="N82" s="83" t="s">
        <v>42</v>
      </c>
      <c r="O82" s="83" t="s">
        <v>138</v>
      </c>
      <c r="P82" s="83" t="s">
        <v>139</v>
      </c>
      <c r="Q82" s="83" t="s">
        <v>140</v>
      </c>
      <c r="R82" s="83" t="s">
        <v>141</v>
      </c>
      <c r="S82" s="83" t="s">
        <v>142</v>
      </c>
      <c r="T82" s="84" t="s">
        <v>143</v>
      </c>
    </row>
    <row r="83" spans="2:65" s="1" customFormat="1" ht="29.25" customHeight="1">
      <c r="B83" s="42"/>
      <c r="C83" s="88" t="s">
        <v>125</v>
      </c>
      <c r="D83" s="64"/>
      <c r="E83" s="64"/>
      <c r="F83" s="64"/>
      <c r="G83" s="64"/>
      <c r="H83" s="64"/>
      <c r="I83" s="173"/>
      <c r="J83" s="182">
        <f>BK83</f>
        <v>0</v>
      </c>
      <c r="K83" s="64"/>
      <c r="L83" s="62"/>
      <c r="M83" s="85"/>
      <c r="N83" s="86"/>
      <c r="O83" s="86"/>
      <c r="P83" s="183">
        <f>P84</f>
        <v>0</v>
      </c>
      <c r="Q83" s="86"/>
      <c r="R83" s="183">
        <f>R84</f>
        <v>0</v>
      </c>
      <c r="S83" s="86"/>
      <c r="T83" s="184">
        <f>T84</f>
        <v>0</v>
      </c>
      <c r="AT83" s="25" t="s">
        <v>71</v>
      </c>
      <c r="AU83" s="25" t="s">
        <v>126</v>
      </c>
      <c r="BK83" s="185">
        <f>BK84</f>
        <v>0</v>
      </c>
    </row>
    <row r="84" spans="2:65" s="11" customFormat="1" ht="37.35" customHeight="1">
      <c r="B84" s="186"/>
      <c r="C84" s="187"/>
      <c r="D84" s="200" t="s">
        <v>71</v>
      </c>
      <c r="E84" s="284" t="s">
        <v>365</v>
      </c>
      <c r="F84" s="284" t="s">
        <v>2264</v>
      </c>
      <c r="G84" s="187"/>
      <c r="H84" s="187"/>
      <c r="I84" s="190"/>
      <c r="J84" s="285">
        <f>BK84</f>
        <v>0</v>
      </c>
      <c r="K84" s="187"/>
      <c r="L84" s="192"/>
      <c r="M84" s="193"/>
      <c r="N84" s="194"/>
      <c r="O84" s="194"/>
      <c r="P84" s="195">
        <f>P85</f>
        <v>0</v>
      </c>
      <c r="Q84" s="194"/>
      <c r="R84" s="195">
        <f>R85</f>
        <v>0</v>
      </c>
      <c r="S84" s="194"/>
      <c r="T84" s="196">
        <f>T85</f>
        <v>0</v>
      </c>
      <c r="AR84" s="197" t="s">
        <v>172</v>
      </c>
      <c r="AT84" s="198" t="s">
        <v>71</v>
      </c>
      <c r="AU84" s="198" t="s">
        <v>72</v>
      </c>
      <c r="AY84" s="197" t="s">
        <v>146</v>
      </c>
      <c r="BK84" s="199">
        <f>BK85</f>
        <v>0</v>
      </c>
    </row>
    <row r="85" spans="2:65" s="1" customFormat="1" ht="22.5" customHeight="1">
      <c r="B85" s="42"/>
      <c r="C85" s="203" t="s">
        <v>79</v>
      </c>
      <c r="D85" s="203" t="s">
        <v>149</v>
      </c>
      <c r="E85" s="204" t="s">
        <v>2345</v>
      </c>
      <c r="F85" s="205" t="s">
        <v>2349</v>
      </c>
      <c r="G85" s="206" t="s">
        <v>152</v>
      </c>
      <c r="H85" s="207">
        <v>1</v>
      </c>
      <c r="I85" s="208"/>
      <c r="J85" s="209">
        <f>ROUND(I85*H85,2)</f>
        <v>0</v>
      </c>
      <c r="K85" s="205" t="s">
        <v>21</v>
      </c>
      <c r="L85" s="62"/>
      <c r="M85" s="210" t="s">
        <v>21</v>
      </c>
      <c r="N85" s="253" t="s">
        <v>43</v>
      </c>
      <c r="O85" s="254"/>
      <c r="P85" s="255">
        <f>O85*H85</f>
        <v>0</v>
      </c>
      <c r="Q85" s="255">
        <v>0</v>
      </c>
      <c r="R85" s="255">
        <f>Q85*H85</f>
        <v>0</v>
      </c>
      <c r="S85" s="255">
        <v>0</v>
      </c>
      <c r="T85" s="256">
        <f>S85*H85</f>
        <v>0</v>
      </c>
      <c r="AR85" s="25" t="s">
        <v>602</v>
      </c>
      <c r="AT85" s="25" t="s">
        <v>149</v>
      </c>
      <c r="AU85" s="25" t="s">
        <v>79</v>
      </c>
      <c r="AY85" s="25" t="s">
        <v>146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79</v>
      </c>
      <c r="BK85" s="214">
        <f>ROUND(I85*H85,2)</f>
        <v>0</v>
      </c>
      <c r="BL85" s="25" t="s">
        <v>602</v>
      </c>
      <c r="BM85" s="25" t="s">
        <v>2350</v>
      </c>
    </row>
    <row r="86" spans="2:65" s="1" customFormat="1" ht="6.95" customHeight="1">
      <c r="B86" s="57"/>
      <c r="C86" s="58"/>
      <c r="D86" s="58"/>
      <c r="E86" s="58"/>
      <c r="F86" s="58"/>
      <c r="G86" s="58"/>
      <c r="H86" s="58"/>
      <c r="I86" s="149"/>
      <c r="J86" s="58"/>
      <c r="K86" s="58"/>
      <c r="L86" s="62"/>
    </row>
  </sheetData>
  <sheetProtection algorithmName="SHA-512" hashValue="YfYZcc6Rw4W8a8yuu0N+uXjq6VHeKMMjBaFCb/wIwse0yUzzHOUuekS+b95NlUxOby1pr1Y3WfWymCJMcOFuxg==" saltValue="8f4FtCh/obgzHeeFJSOElA==" spinCount="100000" sheet="1" objects="1" scenarios="1" formatCells="0" formatColumns="0" formatRows="0" sort="0" autoFilter="0"/>
  <autoFilter ref="C82:K85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107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1:70" ht="36.950000000000003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1:70">
      <c r="B8" s="29"/>
      <c r="C8" s="30"/>
      <c r="D8" s="38" t="s">
        <v>120</v>
      </c>
      <c r="E8" s="30"/>
      <c r="F8" s="30"/>
      <c r="G8" s="30"/>
      <c r="H8" s="30"/>
      <c r="I8" s="127"/>
      <c r="J8" s="30"/>
      <c r="K8" s="32"/>
    </row>
    <row r="9" spans="1:70" s="1" customFormat="1" ht="22.5" customHeight="1">
      <c r="B9" s="42"/>
      <c r="C9" s="43"/>
      <c r="D9" s="43"/>
      <c r="E9" s="408" t="s">
        <v>2335</v>
      </c>
      <c r="F9" s="411"/>
      <c r="G9" s="411"/>
      <c r="H9" s="411"/>
      <c r="I9" s="128"/>
      <c r="J9" s="43"/>
      <c r="K9" s="46"/>
    </row>
    <row r="10" spans="1:70" s="1" customFormat="1">
      <c r="B10" s="42"/>
      <c r="C10" s="43"/>
      <c r="D10" s="38" t="s">
        <v>2336</v>
      </c>
      <c r="E10" s="43"/>
      <c r="F10" s="43"/>
      <c r="G10" s="43"/>
      <c r="H10" s="43"/>
      <c r="I10" s="128"/>
      <c r="J10" s="43"/>
      <c r="K10" s="46"/>
    </row>
    <row r="11" spans="1:70" s="1" customFormat="1" ht="36.950000000000003" customHeight="1">
      <c r="B11" s="42"/>
      <c r="C11" s="43"/>
      <c r="D11" s="43"/>
      <c r="E11" s="410" t="s">
        <v>2351</v>
      </c>
      <c r="F11" s="411"/>
      <c r="G11" s="411"/>
      <c r="H11" s="411"/>
      <c r="I11" s="128"/>
      <c r="J11" s="43"/>
      <c r="K11" s="46"/>
    </row>
    <row r="12" spans="1:70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1:70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1:70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5. 12. 2017</v>
      </c>
      <c r="K14" s="46"/>
    </row>
    <row r="15" spans="1:70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1:70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29" t="s">
        <v>30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29" t="s">
        <v>30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28"/>
      <c r="J25" s="43"/>
      <c r="K25" s="46"/>
    </row>
    <row r="26" spans="2:11" s="7" customFormat="1" ht="77.25" customHeight="1">
      <c r="B26" s="131"/>
      <c r="C26" s="132"/>
      <c r="D26" s="132"/>
      <c r="E26" s="373" t="s">
        <v>37</v>
      </c>
      <c r="F26" s="373"/>
      <c r="G26" s="373"/>
      <c r="H26" s="373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38</v>
      </c>
      <c r="E29" s="43"/>
      <c r="F29" s="43"/>
      <c r="G29" s="43"/>
      <c r="H29" s="43"/>
      <c r="I29" s="128"/>
      <c r="J29" s="138">
        <f>ROUND(J83,2)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40</v>
      </c>
      <c r="G31" s="43"/>
      <c r="H31" s="43"/>
      <c r="I31" s="139" t="s">
        <v>39</v>
      </c>
      <c r="J31" s="47" t="s">
        <v>41</v>
      </c>
      <c r="K31" s="46"/>
    </row>
    <row r="32" spans="2:11" s="1" customFormat="1" ht="14.45" customHeight="1">
      <c r="B32" s="42"/>
      <c r="C32" s="43"/>
      <c r="D32" s="50" t="s">
        <v>42</v>
      </c>
      <c r="E32" s="50" t="s">
        <v>43</v>
      </c>
      <c r="F32" s="140">
        <f>ROUND(SUM(BE83:BE85), 2)</f>
        <v>0</v>
      </c>
      <c r="G32" s="43"/>
      <c r="H32" s="43"/>
      <c r="I32" s="141">
        <v>0.21</v>
      </c>
      <c r="J32" s="140">
        <f>ROUND(ROUND((SUM(BE83:BE85)), 2)*I32, 2)</f>
        <v>0</v>
      </c>
      <c r="K32" s="46"/>
    </row>
    <row r="33" spans="2:11" s="1" customFormat="1" ht="14.45" customHeight="1">
      <c r="B33" s="42"/>
      <c r="C33" s="43"/>
      <c r="D33" s="43"/>
      <c r="E33" s="50" t="s">
        <v>44</v>
      </c>
      <c r="F33" s="140">
        <f>ROUND(SUM(BF83:BF85), 2)</f>
        <v>0</v>
      </c>
      <c r="G33" s="43"/>
      <c r="H33" s="43"/>
      <c r="I33" s="141">
        <v>0.15</v>
      </c>
      <c r="J33" s="140">
        <f>ROUND(ROUND((SUM(BF83:BF85)), 2)*I33, 2)</f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45</v>
      </c>
      <c r="F34" s="140">
        <f>ROUND(SUM(BG83:BG85), 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hidden="1" customHeight="1">
      <c r="B35" s="42"/>
      <c r="C35" s="43"/>
      <c r="D35" s="43"/>
      <c r="E35" s="50" t="s">
        <v>46</v>
      </c>
      <c r="F35" s="140">
        <f>ROUND(SUM(BH83:BH85), 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47</v>
      </c>
      <c r="F36" s="140">
        <f>ROUND(SUM(BI83:BI85), 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48</v>
      </c>
      <c r="E38" s="80"/>
      <c r="F38" s="80"/>
      <c r="G38" s="144" t="s">
        <v>49</v>
      </c>
      <c r="H38" s="145" t="s">
        <v>50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0000000000003" customHeight="1">
      <c r="B44" s="42"/>
      <c r="C44" s="31" t="s">
        <v>122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08" t="str">
        <f>E7</f>
        <v>MULTIFUNKČNÍ PŘEDNÁŠKOVÉ PROSTORY V OBJEKTU E FF</v>
      </c>
      <c r="F47" s="409"/>
      <c r="G47" s="409"/>
      <c r="H47" s="409"/>
      <c r="I47" s="128"/>
      <c r="J47" s="43"/>
      <c r="K47" s="46"/>
    </row>
    <row r="48" spans="2:11">
      <c r="B48" s="29"/>
      <c r="C48" s="38" t="s">
        <v>120</v>
      </c>
      <c r="D48" s="30"/>
      <c r="E48" s="30"/>
      <c r="F48" s="30"/>
      <c r="G48" s="30"/>
      <c r="H48" s="30"/>
      <c r="I48" s="127"/>
      <c r="J48" s="30"/>
      <c r="K48" s="32"/>
    </row>
    <row r="49" spans="2:47" s="1" customFormat="1" ht="22.5" customHeight="1">
      <c r="B49" s="42"/>
      <c r="C49" s="43"/>
      <c r="D49" s="43"/>
      <c r="E49" s="408" t="s">
        <v>2335</v>
      </c>
      <c r="F49" s="411"/>
      <c r="G49" s="411"/>
      <c r="H49" s="411"/>
      <c r="I49" s="128"/>
      <c r="J49" s="43"/>
      <c r="K49" s="46"/>
    </row>
    <row r="50" spans="2:47" s="1" customFormat="1" ht="14.45" customHeight="1">
      <c r="B50" s="42"/>
      <c r="C50" s="38" t="s">
        <v>2336</v>
      </c>
      <c r="D50" s="43"/>
      <c r="E50" s="43"/>
      <c r="F50" s="43"/>
      <c r="G50" s="43"/>
      <c r="H50" s="43"/>
      <c r="I50" s="128"/>
      <c r="J50" s="43"/>
      <c r="K50" s="46"/>
    </row>
    <row r="51" spans="2:47" s="1" customFormat="1" ht="23.25" customHeight="1">
      <c r="B51" s="42"/>
      <c r="C51" s="43"/>
      <c r="D51" s="43"/>
      <c r="E51" s="410" t="str">
        <f>E11</f>
        <v>D.1.4.5 - Měření a regulace</v>
      </c>
      <c r="F51" s="411"/>
      <c r="G51" s="411"/>
      <c r="H51" s="411"/>
      <c r="I51" s="128"/>
      <c r="J51" s="43"/>
      <c r="K51" s="46"/>
    </row>
    <row r="52" spans="2:47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47" s="1" customFormat="1" ht="18" customHeight="1">
      <c r="B53" s="42"/>
      <c r="C53" s="38" t="s">
        <v>23</v>
      </c>
      <c r="D53" s="43"/>
      <c r="E53" s="43"/>
      <c r="F53" s="36" t="str">
        <f>F14</f>
        <v>Ostrava</v>
      </c>
      <c r="G53" s="43"/>
      <c r="H53" s="43"/>
      <c r="I53" s="129" t="s">
        <v>25</v>
      </c>
      <c r="J53" s="130" t="str">
        <f>IF(J14="","",J14)</f>
        <v>5. 12. 2017</v>
      </c>
      <c r="K53" s="46"/>
    </row>
    <row r="54" spans="2:47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47" s="1" customFormat="1">
      <c r="B55" s="42"/>
      <c r="C55" s="38" t="s">
        <v>27</v>
      </c>
      <c r="D55" s="43"/>
      <c r="E55" s="43"/>
      <c r="F55" s="36" t="str">
        <f>E17</f>
        <v xml:space="preserve">Ostravská univerzita v Ostravě </v>
      </c>
      <c r="G55" s="43"/>
      <c r="H55" s="43"/>
      <c r="I55" s="129" t="s">
        <v>33</v>
      </c>
      <c r="J55" s="36" t="str">
        <f>E23</f>
        <v>MARPO s.r.o., Ostrava</v>
      </c>
      <c r="K55" s="46"/>
    </row>
    <row r="56" spans="2:47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47" s="1" customFormat="1" ht="29.25" customHeight="1">
      <c r="B58" s="42"/>
      <c r="C58" s="154" t="s">
        <v>123</v>
      </c>
      <c r="D58" s="142"/>
      <c r="E58" s="142"/>
      <c r="F58" s="142"/>
      <c r="G58" s="142"/>
      <c r="H58" s="142"/>
      <c r="I58" s="155"/>
      <c r="J58" s="156" t="s">
        <v>124</v>
      </c>
      <c r="K58" s="157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125</v>
      </c>
      <c r="D60" s="43"/>
      <c r="E60" s="43"/>
      <c r="F60" s="43"/>
      <c r="G60" s="43"/>
      <c r="H60" s="43"/>
      <c r="I60" s="128"/>
      <c r="J60" s="138">
        <f>J83</f>
        <v>0</v>
      </c>
      <c r="K60" s="46"/>
      <c r="AU60" s="25" t="s">
        <v>126</v>
      </c>
    </row>
    <row r="61" spans="2:47" s="8" customFormat="1" ht="24.95" customHeight="1">
      <c r="B61" s="159"/>
      <c r="C61" s="160"/>
      <c r="D61" s="161" t="s">
        <v>271</v>
      </c>
      <c r="E61" s="162"/>
      <c r="F61" s="162"/>
      <c r="G61" s="162"/>
      <c r="H61" s="162"/>
      <c r="I61" s="163"/>
      <c r="J61" s="164">
        <f>J84</f>
        <v>0</v>
      </c>
      <c r="K61" s="165"/>
    </row>
    <row r="62" spans="2:47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47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0000000000003" customHeight="1">
      <c r="B68" s="42"/>
      <c r="C68" s="63" t="s">
        <v>130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12" t="str">
        <f>E7</f>
        <v>MULTIFUNKČNÍ PŘEDNÁŠKOVÉ PROSTORY V OBJEKTU E FF</v>
      </c>
      <c r="F71" s="413"/>
      <c r="G71" s="413"/>
      <c r="H71" s="413"/>
      <c r="I71" s="173"/>
      <c r="J71" s="64"/>
      <c r="K71" s="64"/>
      <c r="L71" s="62"/>
    </row>
    <row r="72" spans="2:12">
      <c r="B72" s="29"/>
      <c r="C72" s="66" t="s">
        <v>120</v>
      </c>
      <c r="D72" s="286"/>
      <c r="E72" s="286"/>
      <c r="F72" s="286"/>
      <c r="G72" s="286"/>
      <c r="H72" s="286"/>
      <c r="J72" s="286"/>
      <c r="K72" s="286"/>
      <c r="L72" s="287"/>
    </row>
    <row r="73" spans="2:12" s="1" customFormat="1" ht="22.5" customHeight="1">
      <c r="B73" s="42"/>
      <c r="C73" s="64"/>
      <c r="D73" s="64"/>
      <c r="E73" s="412" t="s">
        <v>2335</v>
      </c>
      <c r="F73" s="414"/>
      <c r="G73" s="414"/>
      <c r="H73" s="414"/>
      <c r="I73" s="173"/>
      <c r="J73" s="64"/>
      <c r="K73" s="64"/>
      <c r="L73" s="62"/>
    </row>
    <row r="74" spans="2:12" s="1" customFormat="1" ht="14.45" customHeight="1">
      <c r="B74" s="42"/>
      <c r="C74" s="66" t="s">
        <v>2336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3.25" customHeight="1">
      <c r="B75" s="42"/>
      <c r="C75" s="64"/>
      <c r="D75" s="64"/>
      <c r="E75" s="384" t="str">
        <f>E11</f>
        <v>D.1.4.5 - Měření a regulace</v>
      </c>
      <c r="F75" s="414"/>
      <c r="G75" s="414"/>
      <c r="H75" s="414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4" t="str">
        <f>F14</f>
        <v>Ostrava</v>
      </c>
      <c r="G77" s="64"/>
      <c r="H77" s="64"/>
      <c r="I77" s="175" t="s">
        <v>25</v>
      </c>
      <c r="J77" s="74" t="str">
        <f>IF(J14="","",J14)</f>
        <v>5. 12. 2017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>
      <c r="B79" s="42"/>
      <c r="C79" s="66" t="s">
        <v>27</v>
      </c>
      <c r="D79" s="64"/>
      <c r="E79" s="64"/>
      <c r="F79" s="174" t="str">
        <f>E17</f>
        <v xml:space="preserve">Ostravská univerzita v Ostravě </v>
      </c>
      <c r="G79" s="64"/>
      <c r="H79" s="64"/>
      <c r="I79" s="175" t="s">
        <v>33</v>
      </c>
      <c r="J79" s="174" t="str">
        <f>E23</f>
        <v>MARPO s.r.o., Ostrava</v>
      </c>
      <c r="K79" s="64"/>
      <c r="L79" s="62"/>
    </row>
    <row r="80" spans="2:12" s="1" customFormat="1" ht="14.45" customHeight="1">
      <c r="B80" s="42"/>
      <c r="C80" s="66" t="s">
        <v>31</v>
      </c>
      <c r="D80" s="64"/>
      <c r="E80" s="64"/>
      <c r="F80" s="174" t="str">
        <f>IF(E20="","",E20)</f>
        <v/>
      </c>
      <c r="G80" s="64"/>
      <c r="H80" s="64"/>
      <c r="I80" s="173"/>
      <c r="J80" s="64"/>
      <c r="K80" s="64"/>
      <c r="L80" s="62"/>
    </row>
    <row r="81" spans="2:65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65" s="10" customFormat="1" ht="29.25" customHeight="1">
      <c r="B82" s="176"/>
      <c r="C82" s="177" t="s">
        <v>131</v>
      </c>
      <c r="D82" s="178" t="s">
        <v>57</v>
      </c>
      <c r="E82" s="178" t="s">
        <v>53</v>
      </c>
      <c r="F82" s="178" t="s">
        <v>132</v>
      </c>
      <c r="G82" s="178" t="s">
        <v>133</v>
      </c>
      <c r="H82" s="178" t="s">
        <v>134</v>
      </c>
      <c r="I82" s="179" t="s">
        <v>135</v>
      </c>
      <c r="J82" s="178" t="s">
        <v>124</v>
      </c>
      <c r="K82" s="180" t="s">
        <v>136</v>
      </c>
      <c r="L82" s="181"/>
      <c r="M82" s="82" t="s">
        <v>137</v>
      </c>
      <c r="N82" s="83" t="s">
        <v>42</v>
      </c>
      <c r="O82" s="83" t="s">
        <v>138</v>
      </c>
      <c r="P82" s="83" t="s">
        <v>139</v>
      </c>
      <c r="Q82" s="83" t="s">
        <v>140</v>
      </c>
      <c r="R82" s="83" t="s">
        <v>141</v>
      </c>
      <c r="S82" s="83" t="s">
        <v>142</v>
      </c>
      <c r="T82" s="84" t="s">
        <v>143</v>
      </c>
    </row>
    <row r="83" spans="2:65" s="1" customFormat="1" ht="29.25" customHeight="1">
      <c r="B83" s="42"/>
      <c r="C83" s="88" t="s">
        <v>125</v>
      </c>
      <c r="D83" s="64"/>
      <c r="E83" s="64"/>
      <c r="F83" s="64"/>
      <c r="G83" s="64"/>
      <c r="H83" s="64"/>
      <c r="I83" s="173"/>
      <c r="J83" s="182">
        <f>BK83</f>
        <v>0</v>
      </c>
      <c r="K83" s="64"/>
      <c r="L83" s="62"/>
      <c r="M83" s="85"/>
      <c r="N83" s="86"/>
      <c r="O83" s="86"/>
      <c r="P83" s="183">
        <f>P84</f>
        <v>0</v>
      </c>
      <c r="Q83" s="86"/>
      <c r="R83" s="183">
        <f>R84</f>
        <v>0</v>
      </c>
      <c r="S83" s="86"/>
      <c r="T83" s="184">
        <f>T84</f>
        <v>0</v>
      </c>
      <c r="AT83" s="25" t="s">
        <v>71</v>
      </c>
      <c r="AU83" s="25" t="s">
        <v>126</v>
      </c>
      <c r="BK83" s="185">
        <f>BK84</f>
        <v>0</v>
      </c>
    </row>
    <row r="84" spans="2:65" s="11" customFormat="1" ht="37.35" customHeight="1">
      <c r="B84" s="186"/>
      <c r="C84" s="187"/>
      <c r="D84" s="200" t="s">
        <v>71</v>
      </c>
      <c r="E84" s="284" t="s">
        <v>1129</v>
      </c>
      <c r="F84" s="284" t="s">
        <v>1130</v>
      </c>
      <c r="G84" s="187"/>
      <c r="H84" s="187"/>
      <c r="I84" s="190"/>
      <c r="J84" s="285">
        <f>BK84</f>
        <v>0</v>
      </c>
      <c r="K84" s="187"/>
      <c r="L84" s="192"/>
      <c r="M84" s="193"/>
      <c r="N84" s="194"/>
      <c r="O84" s="194"/>
      <c r="P84" s="195">
        <f>P85</f>
        <v>0</v>
      </c>
      <c r="Q84" s="194"/>
      <c r="R84" s="195">
        <f>R85</f>
        <v>0</v>
      </c>
      <c r="S84" s="194"/>
      <c r="T84" s="196">
        <f>T85</f>
        <v>0</v>
      </c>
      <c r="AR84" s="197" t="s">
        <v>81</v>
      </c>
      <c r="AT84" s="198" t="s">
        <v>71</v>
      </c>
      <c r="AU84" s="198" t="s">
        <v>72</v>
      </c>
      <c r="AY84" s="197" t="s">
        <v>146</v>
      </c>
      <c r="BK84" s="199">
        <f>BK85</f>
        <v>0</v>
      </c>
    </row>
    <row r="85" spans="2:65" s="1" customFormat="1" ht="22.5" customHeight="1">
      <c r="B85" s="42"/>
      <c r="C85" s="203" t="s">
        <v>79</v>
      </c>
      <c r="D85" s="203" t="s">
        <v>149</v>
      </c>
      <c r="E85" s="204" t="s">
        <v>2352</v>
      </c>
      <c r="F85" s="205" t="s">
        <v>2353</v>
      </c>
      <c r="G85" s="206" t="s">
        <v>152</v>
      </c>
      <c r="H85" s="207">
        <v>1</v>
      </c>
      <c r="I85" s="208"/>
      <c r="J85" s="209">
        <f>ROUND(I85*H85,2)</f>
        <v>0</v>
      </c>
      <c r="K85" s="205" t="s">
        <v>21</v>
      </c>
      <c r="L85" s="62"/>
      <c r="M85" s="210" t="s">
        <v>21</v>
      </c>
      <c r="N85" s="253" t="s">
        <v>43</v>
      </c>
      <c r="O85" s="254"/>
      <c r="P85" s="255">
        <f>O85*H85</f>
        <v>0</v>
      </c>
      <c r="Q85" s="255">
        <v>0</v>
      </c>
      <c r="R85" s="255">
        <f>Q85*H85</f>
        <v>0</v>
      </c>
      <c r="S85" s="255">
        <v>0</v>
      </c>
      <c r="T85" s="256">
        <f>S85*H85</f>
        <v>0</v>
      </c>
      <c r="AR85" s="25" t="s">
        <v>226</v>
      </c>
      <c r="AT85" s="25" t="s">
        <v>149</v>
      </c>
      <c r="AU85" s="25" t="s">
        <v>79</v>
      </c>
      <c r="AY85" s="25" t="s">
        <v>146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79</v>
      </c>
      <c r="BK85" s="214">
        <f>ROUND(I85*H85,2)</f>
        <v>0</v>
      </c>
      <c r="BL85" s="25" t="s">
        <v>226</v>
      </c>
      <c r="BM85" s="25" t="s">
        <v>2354</v>
      </c>
    </row>
    <row r="86" spans="2:65" s="1" customFormat="1" ht="6.95" customHeight="1">
      <c r="B86" s="57"/>
      <c r="C86" s="58"/>
      <c r="D86" s="58"/>
      <c r="E86" s="58"/>
      <c r="F86" s="58"/>
      <c r="G86" s="58"/>
      <c r="H86" s="58"/>
      <c r="I86" s="149"/>
      <c r="J86" s="58"/>
      <c r="K86" s="58"/>
      <c r="L86" s="62"/>
    </row>
  </sheetData>
  <sheetProtection algorithmName="SHA-512" hashValue="agisB4R5kVhVaqLFBuTPO5S+9MoqxhglvdNKqjcvSAXOZG/XY5fxgEI2zJhmFKjth3mYtmB8VZFm5qpNYiF7tQ==" saltValue="gjZfDwsKQXPE29XTsYY5xg==" spinCount="100000" sheet="1" objects="1" scenarios="1" formatCells="0" formatColumns="0" formatRows="0" sort="0" autoFilter="0"/>
  <autoFilter ref="C82:K85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23</vt:i4>
      </vt:variant>
    </vt:vector>
  </HeadingPairs>
  <TitlesOfParts>
    <vt:vector size="35" baseType="lpstr">
      <vt:lpstr>Rekapitulace stavby</vt:lpstr>
      <vt:lpstr>VON - Vedlejší a ostatní ...</vt:lpstr>
      <vt:lpstr>D.1.1 - Architektonicko s...</vt:lpstr>
      <vt:lpstr>D.1.2 - Stavebně konstruk...</vt:lpstr>
      <vt:lpstr>D.1.4.1 - Vytápění</vt:lpstr>
      <vt:lpstr>D.1.4.2 - Zdravotně techn...</vt:lpstr>
      <vt:lpstr>D.1.4.3 - Silnoproudá ele...</vt:lpstr>
      <vt:lpstr>D.1.4.4 - Slaboproudá zař...</vt:lpstr>
      <vt:lpstr>D.1.4.5 - Měření a regulace</vt:lpstr>
      <vt:lpstr>D.1.4.6 - Vzduchotechnika...</vt:lpstr>
      <vt:lpstr>D.1.4.7 - Elektronická po...</vt:lpstr>
      <vt:lpstr>Pokyny pro vyplnění</vt:lpstr>
      <vt:lpstr>'D.1.1 - Architektonicko s...'!Názvy_tisku</vt:lpstr>
      <vt:lpstr>'D.1.2 - Stavebně konstruk...'!Názvy_tisku</vt:lpstr>
      <vt:lpstr>'D.1.4.1 - Vytápění'!Názvy_tisku</vt:lpstr>
      <vt:lpstr>'D.1.4.2 - Zdravotně techn...'!Názvy_tisku</vt:lpstr>
      <vt:lpstr>'D.1.4.3 - Silnoproudá ele...'!Názvy_tisku</vt:lpstr>
      <vt:lpstr>'D.1.4.4 - Slaboproudá zař...'!Názvy_tisku</vt:lpstr>
      <vt:lpstr>'D.1.4.5 - Měření a regulace'!Názvy_tisku</vt:lpstr>
      <vt:lpstr>'D.1.4.6 - Vzduchotechnika...'!Názvy_tisku</vt:lpstr>
      <vt:lpstr>'D.1.4.7 - Elektronická po...'!Názvy_tisku</vt:lpstr>
      <vt:lpstr>'Rekapitulace stavby'!Názvy_tisku</vt:lpstr>
      <vt:lpstr>'VON - Vedlejší a ostatní ...'!Názvy_tisku</vt:lpstr>
      <vt:lpstr>'D.1.1 - Architektonicko s...'!Oblast_tisku</vt:lpstr>
      <vt:lpstr>'D.1.2 - Stavebně konstruk...'!Oblast_tisku</vt:lpstr>
      <vt:lpstr>'D.1.4.1 - Vytápění'!Oblast_tisku</vt:lpstr>
      <vt:lpstr>'D.1.4.2 - Zdravotně techn...'!Oblast_tisku</vt:lpstr>
      <vt:lpstr>'D.1.4.3 - Silnoproudá ele...'!Oblast_tisku</vt:lpstr>
      <vt:lpstr>'D.1.4.4 - Slaboproudá zař...'!Oblast_tisku</vt:lpstr>
      <vt:lpstr>'D.1.4.5 - Měření a regulace'!Oblast_tisku</vt:lpstr>
      <vt:lpstr>'D.1.4.6 - Vzduchotechnika...'!Oblast_tisku</vt:lpstr>
      <vt:lpstr>'D.1.4.7 - Elektronická po...'!Oblast_tisku</vt:lpstr>
      <vt:lpstr>'Pokyny pro vyplnění'!Oblast_tisku</vt:lpstr>
      <vt:lpstr>'Rekapitulace stavby'!Oblast_tisku</vt:lpstr>
      <vt:lpstr>'VON - Vedlejší a ostatní 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DESKTOP-4EPUNVH\Moje</dc:creator>
  <cp:lastModifiedBy>Moje</cp:lastModifiedBy>
  <dcterms:created xsi:type="dcterms:W3CDTF">2017-12-05T08:49:17Z</dcterms:created>
  <dcterms:modified xsi:type="dcterms:W3CDTF">2017-12-05T08:49:31Z</dcterms:modified>
</cp:coreProperties>
</file>