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<sst xmlns="http://schemas.openxmlformats.org/spreadsheetml/2006/main" count="235" uniqueCount="145">
  <si>
    <t>KRYCÍ LIST ROZPOČTU</t>
  </si>
  <si>
    <t>Název stavby</t>
  </si>
  <si>
    <t>Ostravská univerzita v Ostravě</t>
  </si>
  <si>
    <t>JKSO</t>
  </si>
  <si>
    <t xml:space="preserve"> </t>
  </si>
  <si>
    <t>Kód stavby</t>
  </si>
  <si>
    <t>RB-14-05-01</t>
  </si>
  <si>
    <t>Název objektu</t>
  </si>
  <si>
    <t>Stavební úpravy objektu Českobratrská 16</t>
  </si>
  <si>
    <t>EČO</t>
  </si>
  <si>
    <t>Kód objektu</t>
  </si>
  <si>
    <t>01</t>
  </si>
  <si>
    <t>Název části</t>
  </si>
  <si>
    <t>D.1.4.2 Zdravotně technické instalace – dodatek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</si>
  <si>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</si>
  <si>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</si>
  <si>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</si>
  <si>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</si>
  <si>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</si>
  <si>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</si>
  <si>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</si>
  <si>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</si>
  <si>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</si>
  <si>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</si>
  <si>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</si>
  <si>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</si>
  <si>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>30.1.2016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</si>
  <si>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</si>
  <si>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</si>
  <si>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</si>
  <si>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</si>
  <si>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</si>
  <si>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</si>
  <si>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</si>
  <si>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</si>
  <si>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</si>
  <si>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</si>
  <si>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</si>
  <si>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</si>
  <si>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</si>
  <si>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</si>
  <si>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</si>
  <si>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</si>
  <si>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</si>
  <si>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</si>
  <si>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</si>
  <si>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</si>
  <si>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</si>
  <si>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</si>
  <si>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</si>
  <si>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</si>
  <si>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</si>
  <si>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</si>
  <si>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</si>
  <si>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</si>
  <si>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</si>
  <si>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</si>
  <si>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</si>
  <si>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</si>
  <si>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</si>
  <si>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</si>
  <si>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</si>
  <si>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</si>
  <si>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</si>
  <si>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</si>
  <si>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</si>
  <si>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</si>
  <si>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</si>
  <si>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</si>
  <si>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</si>
  <si>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</si>
  <si>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</si>
  <si>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</si>
  <si>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</si>
  <si>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</si>
  <si>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</si>
  <si>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</si>
  <si>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</si>
  <si>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</si>
  <si>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</si>
  <si>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</si>
  <si>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</si>
  <si>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</si>
  <si>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</si>
  <si>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</si>
  <si>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</si>
  <si>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</si>
  <si>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</si>
  <si>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</si>
  <si>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</si>
  <si>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</si>
  <si>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</si>
  <si>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</si>
  <si>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</si>
  <si>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</si>
  <si>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</si>
  <si>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</si>
  <si>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</si>
  <si>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</si>
  <si>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</si>
  <si>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</si>
  <si>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</si>
  <si>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</si>
  <si>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</si>
  <si>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</si>
  <si>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</si>
  <si>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</si>
  <si>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8</t>
  </si>
  <si>
    <t>Trubní vedení</t>
  </si>
  <si>
    <t>1</t>
  </si>
  <si>
    <t>K</t>
  </si>
  <si>
    <t>871275221</t>
  </si>
  <si>
    <t>Kanalizační potrubí z tvrdého PVC-systém KG tuhost třídy SN8 DN150</t>
  </si>
  <si>
    <t>m</t>
  </si>
  <si>
    <t>2</t>
  </si>
  <si>
    <t>877</t>
  </si>
  <si>
    <t>Zaústění splaškové kanalizace do stávající stoky</t>
  </si>
  <si>
    <t>kus</t>
  </si>
  <si>
    <t>4</t>
  </si>
  <si>
    <t>8948111561</t>
  </si>
  <si>
    <t>Revizní šachta z PVC  DN 400 s pojízdným poklopem 12,5t</t>
  </si>
  <si>
    <t>Zemní práce</t>
  </si>
  <si>
    <t>5</t>
  </si>
  <si>
    <t>121112111</t>
  </si>
  <si>
    <t>Sejmutí ornice tl vrstvy do 150 mm ručně s vodorovným přemístěním do 50 m</t>
  </si>
  <si>
    <t>m3</t>
  </si>
  <si>
    <t>6</t>
  </si>
  <si>
    <t>132202102</t>
  </si>
  <si>
    <t>Hloubení rýh š do 600 mm ručním nebo pneum nářadím v nesoudržných horninách tř. 3</t>
  </si>
  <si>
    <t>7</t>
  </si>
  <si>
    <t>132202109</t>
  </si>
  <si>
    <t>Příplatek za lepivost u hloubení rýh š do 600 mm ručním nebo pneum nářadím v hornině tř. 3</t>
  </si>
  <si>
    <t>151101101</t>
  </si>
  <si>
    <t>Zřízení příložného pažení a rozepření stěn rýh hl do 2 m</t>
  </si>
  <si>
    <t>m2</t>
  </si>
  <si>
    <t>151101111</t>
  </si>
  <si>
    <t>Odstranění příložného pažení a rozepření stěn rýh hl do 2 m</t>
  </si>
  <si>
    <t>161101102</t>
  </si>
  <si>
    <t>Svislé přemístění výkopku z horniny tř. 1 až 4 hl výkopu do 4 m</t>
  </si>
  <si>
    <t>162201102</t>
  </si>
  <si>
    <t>Vodorovné přemístění do 50 m výkopku/sypaniny z horniny tř. 1 až 4</t>
  </si>
  <si>
    <t>Podklad nebo podsyp ze štěrkopísku ŠP tl 150 mm</t>
  </si>
  <si>
    <t>9</t>
  </si>
  <si>
    <t>174101101</t>
  </si>
  <si>
    <t>Zásyp jam, šachet rýh nebo kolem objektů sypaninou se zhutněním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</si>
</sst>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###;\-####"/>
    <numFmt numFmtId="166" formatCode="@"/>
    <numFmt numFmtId="167" formatCode="#,##0;\-#,##0"/>
    <numFmt numFmtId="168" formatCode="#,##0.00;\-#,##0.00"/>
    <numFmt numFmtId="169" formatCode="#,##0.0000;\-#,##0.0000"/>
    <numFmt numFmtId="170" formatCode="#,##0.000;\-#,##0.000"/>
    <numFmt numFmtId="171" formatCode="#,##0.00000;\-#,##0.00000"/>
    <numFmt numFmtId="172" formatCode="#,##0.0;\-#,##0.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sz val="8"/>
      <color indexed="9"/>
      <name val="Arial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164" fontId="0" fillId="0" borderId="0">
      <alignment vertical="top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>
      <alignment vertical="top" wrapText="1"/>
      <protection locked="0"/>
    </xf>
    <xf numFmtId="164" fontId="1" fillId="3" borderId="0" applyNumberFormat="0" applyBorder="0">
      <alignment vertical="top" wrapText="1"/>
      <protection locked="0"/>
    </xf>
    <xf numFmtId="164" fontId="1" fillId="4" borderId="0" applyNumberFormat="0" applyBorder="0">
      <alignment vertical="top" wrapText="1"/>
      <protection locked="0"/>
    </xf>
    <xf numFmtId="164" fontId="1" fillId="5" borderId="0" applyNumberFormat="0" applyBorder="0">
      <alignment vertical="top" wrapText="1"/>
      <protection locked="0"/>
    </xf>
    <xf numFmtId="164" fontId="1" fillId="6" borderId="0" applyNumberFormat="0" applyBorder="0">
      <alignment vertical="top" wrapText="1"/>
      <protection locked="0"/>
    </xf>
    <xf numFmtId="164" fontId="1" fillId="7" borderId="0" applyNumberFormat="0" applyBorder="0">
      <alignment vertical="top" wrapText="1"/>
      <protection locked="0"/>
    </xf>
    <xf numFmtId="164" fontId="1" fillId="8" borderId="0" applyNumberFormat="0" applyBorder="0">
      <alignment vertical="top" wrapText="1"/>
      <protection locked="0"/>
    </xf>
    <xf numFmtId="164" fontId="1" fillId="9" borderId="0" applyNumberFormat="0" applyBorder="0">
      <alignment vertical="top" wrapText="1"/>
      <protection locked="0"/>
    </xf>
    <xf numFmtId="164" fontId="1" fillId="10" borderId="0" applyNumberFormat="0" applyBorder="0">
      <alignment vertical="top" wrapText="1"/>
      <protection locked="0"/>
    </xf>
    <xf numFmtId="164" fontId="1" fillId="5" borderId="0" applyNumberFormat="0" applyBorder="0">
      <alignment vertical="top" wrapText="1"/>
      <protection locked="0"/>
    </xf>
    <xf numFmtId="164" fontId="1" fillId="8" borderId="0" applyNumberFormat="0" applyBorder="0">
      <alignment vertical="top" wrapText="1"/>
      <protection locked="0"/>
    </xf>
    <xf numFmtId="164" fontId="1" fillId="11" borderId="0" applyNumberFormat="0" applyBorder="0">
      <alignment vertical="top" wrapText="1"/>
      <protection locked="0"/>
    </xf>
    <xf numFmtId="164" fontId="2" fillId="12" borderId="0" applyNumberFormat="0" applyBorder="0">
      <alignment vertical="top" wrapText="1"/>
      <protection locked="0"/>
    </xf>
    <xf numFmtId="164" fontId="2" fillId="9" borderId="0" applyNumberFormat="0" applyBorder="0">
      <alignment vertical="top" wrapText="1"/>
      <protection locked="0"/>
    </xf>
    <xf numFmtId="164" fontId="2" fillId="10" borderId="0" applyNumberFormat="0" applyBorder="0">
      <alignment vertical="top" wrapText="1"/>
      <protection locked="0"/>
    </xf>
    <xf numFmtId="164" fontId="2" fillId="13" borderId="0" applyNumberFormat="0" applyBorder="0">
      <alignment vertical="top" wrapText="1"/>
      <protection locked="0"/>
    </xf>
    <xf numFmtId="164" fontId="2" fillId="14" borderId="0" applyNumberFormat="0" applyBorder="0">
      <alignment vertical="top" wrapText="1"/>
      <protection locked="0"/>
    </xf>
    <xf numFmtId="164" fontId="2" fillId="15" borderId="0" applyNumberFormat="0" applyBorder="0">
      <alignment vertical="top" wrapText="1"/>
      <protection locked="0"/>
    </xf>
    <xf numFmtId="164" fontId="3" fillId="0" borderId="1" applyNumberFormat="0" applyFill="0">
      <alignment vertical="top" wrapText="1"/>
      <protection locked="0"/>
    </xf>
    <xf numFmtId="164" fontId="4" fillId="3" borderId="0" applyNumberFormat="0" applyBorder="0">
      <alignment vertical="top" wrapText="1"/>
      <protection locked="0"/>
    </xf>
    <xf numFmtId="164" fontId="5" fillId="16" borderId="2" applyNumberFormat="0">
      <alignment vertical="top" wrapText="1"/>
      <protection locked="0"/>
    </xf>
    <xf numFmtId="164" fontId="6" fillId="0" borderId="3" applyNumberFormat="0" applyFill="0">
      <alignment vertical="top" wrapText="1"/>
      <protection locked="0"/>
    </xf>
    <xf numFmtId="164" fontId="7" fillId="0" borderId="4" applyNumberFormat="0" applyFill="0">
      <alignment vertical="top" wrapText="1"/>
      <protection locked="0"/>
    </xf>
    <xf numFmtId="164" fontId="8" fillId="0" borderId="5" applyNumberFormat="0" applyFill="0">
      <alignment vertical="top" wrapText="1"/>
      <protection locked="0"/>
    </xf>
    <xf numFmtId="164" fontId="8" fillId="0" borderId="0" applyNumberFormat="0" applyFill="0" applyBorder="0">
      <alignment vertical="top" wrapText="1"/>
      <protection locked="0"/>
    </xf>
    <xf numFmtId="164" fontId="9" fillId="17" borderId="0" applyNumberFormat="0" applyBorder="0">
      <alignment vertical="top" wrapText="1"/>
      <protection locked="0"/>
    </xf>
    <xf numFmtId="164" fontId="10" fillId="0" borderId="0" applyNumberFormat="0" applyFill="0" applyBorder="0">
      <alignment vertical="top" wrapText="1"/>
      <protection locked="0"/>
    </xf>
    <xf numFmtId="164" fontId="0" fillId="18" borderId="6" applyNumberFormat="0">
      <alignment vertical="top" wrapText="1"/>
      <protection locked="0"/>
    </xf>
    <xf numFmtId="164" fontId="11" fillId="0" borderId="7" applyNumberFormat="0" applyFill="0">
      <alignment vertical="top" wrapText="1"/>
      <protection locked="0"/>
    </xf>
    <xf numFmtId="164" fontId="12" fillId="4" borderId="0" applyNumberFormat="0" applyBorder="0">
      <alignment vertical="top" wrapText="1"/>
      <protection locked="0"/>
    </xf>
    <xf numFmtId="164" fontId="13" fillId="0" borderId="0" applyNumberFormat="0" applyFill="0" applyBorder="0">
      <alignment vertical="top" wrapText="1"/>
      <protection locked="0"/>
    </xf>
    <xf numFmtId="164" fontId="14" fillId="7" borderId="8" applyNumberFormat="0">
      <alignment vertical="top" wrapText="1"/>
      <protection locked="0"/>
    </xf>
    <xf numFmtId="164" fontId="15" fillId="0" borderId="0" applyNumberFormat="0" applyFill="0" applyBorder="0">
      <alignment vertical="top" wrapText="1"/>
      <protection locked="0"/>
    </xf>
    <xf numFmtId="164" fontId="16" fillId="19" borderId="8" applyNumberFormat="0">
      <alignment vertical="top" wrapText="1"/>
      <protection locked="0"/>
    </xf>
    <xf numFmtId="164" fontId="17" fillId="19" borderId="9" applyNumberFormat="0">
      <alignment vertical="top" wrapText="1"/>
      <protection locked="0"/>
    </xf>
    <xf numFmtId="164" fontId="2" fillId="20" borderId="0" applyNumberFormat="0" applyBorder="0">
      <alignment vertical="top" wrapText="1"/>
      <protection locked="0"/>
    </xf>
    <xf numFmtId="164" fontId="2" fillId="21" borderId="0" applyNumberFormat="0" applyBorder="0">
      <alignment vertical="top" wrapText="1"/>
      <protection locked="0"/>
    </xf>
    <xf numFmtId="164" fontId="2" fillId="22" borderId="0" applyNumberFormat="0" applyBorder="0">
      <alignment vertical="top" wrapText="1"/>
      <protection locked="0"/>
    </xf>
    <xf numFmtId="164" fontId="2" fillId="13" borderId="0" applyNumberFormat="0" applyBorder="0">
      <alignment vertical="top" wrapText="1"/>
      <protection locked="0"/>
    </xf>
    <xf numFmtId="164" fontId="2" fillId="14" borderId="0" applyNumberFormat="0" applyBorder="0">
      <alignment vertical="top" wrapText="1"/>
      <protection locked="0"/>
    </xf>
    <xf numFmtId="164" fontId="2" fillId="23" borderId="0" applyNumberFormat="0" applyBorder="0">
      <alignment vertical="top" wrapText="1"/>
      <protection locked="0"/>
    </xf>
  </cellStyleXfs>
  <cellXfs count="176">
    <xf numFmtId="164" fontId="0" fillId="0" borderId="0" xfId="0" applyAlignment="1">
      <alignment vertical="top" wrapText="1"/>
    </xf>
    <xf numFmtId="164" fontId="0" fillId="0" borderId="0" xfId="0" applyAlignment="1" applyProtection="1">
      <alignment horizontal="left" vertical="top"/>
      <protection/>
    </xf>
    <xf numFmtId="164" fontId="0" fillId="0" borderId="10" xfId="0" applyFont="1" applyBorder="1" applyAlignment="1" applyProtection="1">
      <alignment horizontal="left"/>
      <protection/>
    </xf>
    <xf numFmtId="164" fontId="0" fillId="0" borderId="11" xfId="0" applyFont="1" applyBorder="1" applyAlignment="1" applyProtection="1">
      <alignment horizontal="left"/>
      <protection/>
    </xf>
    <xf numFmtId="164" fontId="0" fillId="0" borderId="12" xfId="0" applyFont="1" applyBorder="1" applyAlignment="1" applyProtection="1">
      <alignment horizontal="left"/>
      <protection/>
    </xf>
    <xf numFmtId="164" fontId="18" fillId="0" borderId="11" xfId="0" applyFont="1" applyBorder="1" applyAlignment="1" applyProtection="1">
      <alignment horizontal="left"/>
      <protection/>
    </xf>
    <xf numFmtId="164" fontId="0" fillId="0" borderId="13" xfId="0" applyFont="1" applyBorder="1" applyAlignment="1" applyProtection="1">
      <alignment horizontal="left"/>
      <protection/>
    </xf>
    <xf numFmtId="164" fontId="0" fillId="0" borderId="14" xfId="0" applyFont="1" applyBorder="1" applyAlignment="1" applyProtection="1">
      <alignment horizontal="left"/>
      <protection/>
    </xf>
    <xf numFmtId="164" fontId="0" fillId="0" borderId="15" xfId="0" applyFont="1" applyBorder="1" applyAlignment="1" applyProtection="1">
      <alignment horizontal="left"/>
      <protection/>
    </xf>
    <xf numFmtId="164" fontId="19" fillId="0" borderId="10" xfId="0" applyFont="1" applyBorder="1" applyAlignment="1" applyProtection="1">
      <alignment horizontal="left" vertical="center"/>
      <protection/>
    </xf>
    <xf numFmtId="164" fontId="19" fillId="0" borderId="11" xfId="0" applyFont="1" applyBorder="1" applyAlignment="1" applyProtection="1">
      <alignment horizontal="left" vertical="center"/>
      <protection/>
    </xf>
    <xf numFmtId="164" fontId="19" fillId="0" borderId="12" xfId="0" applyFont="1" applyBorder="1" applyAlignment="1" applyProtection="1">
      <alignment horizontal="left" vertical="center"/>
      <protection/>
    </xf>
    <xf numFmtId="164" fontId="19" fillId="0" borderId="16" xfId="0" applyFont="1" applyBorder="1" applyAlignment="1" applyProtection="1">
      <alignment horizontal="left" vertical="center"/>
      <protection/>
    </xf>
    <xf numFmtId="164" fontId="19" fillId="0" borderId="0" xfId="0" applyFont="1" applyAlignment="1" applyProtection="1">
      <alignment horizontal="left" vertical="center"/>
      <protection/>
    </xf>
    <xf numFmtId="164" fontId="20" fillId="0" borderId="17" xfId="0" applyFont="1" applyBorder="1" applyAlignment="1" applyProtection="1">
      <alignment horizontal="left" vertical="center" wrapText="1"/>
      <protection/>
    </xf>
    <xf numFmtId="164" fontId="20" fillId="0" borderId="18" xfId="0" applyFont="1" applyBorder="1" applyAlignment="1" applyProtection="1">
      <alignment horizontal="left" vertical="center"/>
      <protection/>
    </xf>
    <xf numFmtId="165" fontId="20" fillId="0" borderId="19" xfId="0" applyNumberFormat="1" applyFont="1" applyBorder="1" applyAlignment="1" applyProtection="1">
      <alignment horizontal="right" vertical="center"/>
      <protection/>
    </xf>
    <xf numFmtId="164" fontId="19" fillId="0" borderId="20" xfId="0" applyFont="1" applyBorder="1" applyAlignment="1" applyProtection="1">
      <alignment horizontal="left" vertical="center"/>
      <protection/>
    </xf>
    <xf numFmtId="164" fontId="19" fillId="0" borderId="21" xfId="0" applyFont="1" applyBorder="1" applyAlignment="1" applyProtection="1">
      <alignment horizontal="left" vertical="center"/>
      <protection/>
    </xf>
    <xf numFmtId="164" fontId="20" fillId="0" borderId="22" xfId="0" applyFont="1" applyBorder="1" applyAlignment="1" applyProtection="1">
      <alignment horizontal="left" vertical="center" wrapText="1"/>
      <protection/>
    </xf>
    <xf numFmtId="164" fontId="19" fillId="0" borderId="23" xfId="0" applyFont="1" applyBorder="1" applyAlignment="1" applyProtection="1">
      <alignment horizontal="left" vertical="center"/>
      <protection/>
    </xf>
    <xf numFmtId="165" fontId="20" fillId="0" borderId="22" xfId="0" applyNumberFormat="1" applyFont="1" applyBorder="1" applyAlignment="1" applyProtection="1">
      <alignment horizontal="righ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Font="1" applyBorder="1" applyAlignment="1" applyProtection="1">
      <alignment horizontal="left" vertical="center" wrapText="1"/>
      <protection/>
    </xf>
    <xf numFmtId="164" fontId="20" fillId="0" borderId="22" xfId="0" applyFont="1" applyBorder="1" applyAlignment="1" applyProtection="1">
      <alignment horizontal="left" vertical="center"/>
      <protection/>
    </xf>
    <xf numFmtId="164" fontId="20" fillId="0" borderId="25" xfId="0" applyFont="1" applyBorder="1" applyAlignment="1" applyProtection="1">
      <alignment horizontal="left" vertical="top" wrapText="1"/>
      <protection/>
    </xf>
    <xf numFmtId="164" fontId="20" fillId="0" borderId="25" xfId="0" applyFont="1" applyBorder="1" applyAlignment="1" applyProtection="1">
      <alignment horizontal="left" vertical="center" wrapText="1"/>
      <protection/>
    </xf>
    <xf numFmtId="164" fontId="20" fillId="0" borderId="0" xfId="0" applyFont="1" applyAlignment="1" applyProtection="1">
      <alignment horizontal="left" vertical="top" wrapText="1"/>
      <protection/>
    </xf>
    <xf numFmtId="164" fontId="20" fillId="0" borderId="0" xfId="0" applyFont="1" applyAlignment="1" applyProtection="1">
      <alignment horizontal="left" vertical="top"/>
      <protection/>
    </xf>
    <xf numFmtId="164" fontId="19" fillId="0" borderId="19" xfId="0" applyFont="1" applyBorder="1" applyAlignment="1" applyProtection="1">
      <alignment horizontal="left" vertical="center"/>
      <protection/>
    </xf>
    <xf numFmtId="164" fontId="20" fillId="0" borderId="26" xfId="0" applyFont="1" applyBorder="1" applyAlignment="1" applyProtection="1">
      <alignment horizontal="left" vertical="center"/>
      <protection/>
    </xf>
    <xf numFmtId="164" fontId="20" fillId="0" borderId="27" xfId="0" applyFont="1" applyBorder="1" applyAlignment="1" applyProtection="1">
      <alignment horizontal="left" vertical="center"/>
      <protection/>
    </xf>
    <xf numFmtId="165" fontId="20" fillId="0" borderId="28" xfId="0" applyNumberFormat="1" applyFont="1" applyBorder="1" applyAlignment="1" applyProtection="1">
      <alignment horizontal="right" vertical="center"/>
      <protection/>
    </xf>
    <xf numFmtId="164" fontId="19" fillId="0" borderId="29" xfId="0" applyFont="1" applyBorder="1" applyAlignment="1" applyProtection="1">
      <alignment horizontal="left" vertical="center"/>
      <protection/>
    </xf>
    <xf numFmtId="164" fontId="20" fillId="0" borderId="30" xfId="0" applyFont="1" applyBorder="1" applyAlignment="1" applyProtection="1">
      <alignment horizontal="left" vertical="center"/>
      <protection/>
    </xf>
    <xf numFmtId="164" fontId="19" fillId="0" borderId="31" xfId="0" applyFont="1" applyBorder="1" applyAlignment="1" applyProtection="1">
      <alignment horizontal="left" vertical="center"/>
      <protection/>
    </xf>
    <xf numFmtId="164" fontId="19" fillId="0" borderId="32" xfId="0" applyFont="1" applyBorder="1" applyAlignment="1" applyProtection="1">
      <alignment horizontal="left" vertical="center"/>
      <protection/>
    </xf>
    <xf numFmtId="164" fontId="20" fillId="0" borderId="0" xfId="0" applyFont="1" applyAlignment="1" applyProtection="1">
      <alignment horizontal="left" vertical="center"/>
      <protection/>
    </xf>
    <xf numFmtId="164" fontId="21" fillId="0" borderId="0" xfId="0" applyFont="1" applyAlignment="1" applyProtection="1">
      <alignment horizontal="left" vertical="center"/>
      <protection/>
    </xf>
    <xf numFmtId="164" fontId="19" fillId="0" borderId="28" xfId="0" applyFont="1" applyBorder="1" applyAlignment="1" applyProtection="1">
      <alignment horizontal="left" vertical="center"/>
      <protection/>
    </xf>
    <xf numFmtId="165" fontId="20" fillId="0" borderId="29" xfId="0" applyNumberFormat="1" applyFont="1" applyBorder="1" applyAlignment="1" applyProtection="1">
      <alignment horizontal="right" vertical="center"/>
      <protection/>
    </xf>
    <xf numFmtId="166" fontId="20" fillId="0" borderId="26" xfId="0" applyNumberFormat="1" applyFont="1" applyBorder="1" applyAlignment="1" applyProtection="1">
      <alignment horizontal="left" vertical="center"/>
      <protection/>
    </xf>
    <xf numFmtId="164" fontId="22" fillId="0" borderId="0" xfId="0" applyFont="1" applyAlignment="1" applyProtection="1">
      <alignment horizontal="left" vertical="center"/>
      <protection/>
    </xf>
    <xf numFmtId="164" fontId="19" fillId="0" borderId="13" xfId="0" applyFont="1" applyBorder="1" applyAlignment="1" applyProtection="1">
      <alignment horizontal="left" vertical="center"/>
      <protection/>
    </xf>
    <xf numFmtId="164" fontId="19" fillId="0" borderId="14" xfId="0" applyFont="1" applyBorder="1" applyAlignment="1" applyProtection="1">
      <alignment horizontal="left" vertical="center"/>
      <protection/>
    </xf>
    <xf numFmtId="164" fontId="19" fillId="0" borderId="15" xfId="0" applyFont="1" applyBorder="1" applyAlignment="1" applyProtection="1">
      <alignment horizontal="left" vertical="center"/>
      <protection/>
    </xf>
    <xf numFmtId="164" fontId="19" fillId="0" borderId="33" xfId="0" applyFont="1" applyBorder="1" applyAlignment="1" applyProtection="1">
      <alignment horizontal="left" vertical="center"/>
      <protection/>
    </xf>
    <xf numFmtId="164" fontId="19" fillId="0" borderId="34" xfId="0" applyFont="1" applyBorder="1" applyAlignment="1" applyProtection="1">
      <alignment horizontal="left" vertical="center"/>
      <protection/>
    </xf>
    <xf numFmtId="164" fontId="23" fillId="0" borderId="34" xfId="0" applyFont="1" applyBorder="1" applyAlignment="1" applyProtection="1">
      <alignment horizontal="left" vertical="center"/>
      <protection/>
    </xf>
    <xf numFmtId="164" fontId="19" fillId="0" borderId="35" xfId="0" applyFont="1" applyBorder="1" applyAlignment="1" applyProtection="1">
      <alignment horizontal="left" vertical="center"/>
      <protection/>
    </xf>
    <xf numFmtId="164" fontId="19" fillId="0" borderId="36" xfId="0" applyFont="1" applyBorder="1" applyAlignment="1" applyProtection="1">
      <alignment horizontal="left" vertical="center"/>
      <protection/>
    </xf>
    <xf numFmtId="164" fontId="19" fillId="0" borderId="37" xfId="0" applyFont="1" applyBorder="1" applyAlignment="1" applyProtection="1">
      <alignment horizontal="left" vertical="center"/>
      <protection/>
    </xf>
    <xf numFmtId="164" fontId="19" fillId="0" borderId="38" xfId="0" applyFont="1" applyBorder="1" applyAlignment="1" applyProtection="1">
      <alignment horizontal="left" vertical="center"/>
      <protection/>
    </xf>
    <xf numFmtId="164" fontId="19" fillId="0" borderId="39" xfId="0" applyFont="1" applyBorder="1" applyAlignment="1" applyProtection="1">
      <alignment horizontal="left" vertical="center"/>
      <protection/>
    </xf>
    <xf numFmtId="164" fontId="19" fillId="0" borderId="40" xfId="0" applyFont="1" applyBorder="1" applyAlignment="1" applyProtection="1">
      <alignment horizontal="left" vertical="center"/>
      <protection/>
    </xf>
    <xf numFmtId="167" fontId="0" fillId="0" borderId="41" xfId="0" applyNumberFormat="1" applyFont="1" applyBorder="1" applyAlignment="1" applyProtection="1">
      <alignment horizontal="right" vertical="center"/>
      <protection/>
    </xf>
    <xf numFmtId="167" fontId="0" fillId="0" borderId="42" xfId="0" applyNumberFormat="1" applyFont="1" applyBorder="1" applyAlignment="1" applyProtection="1">
      <alignment horizontal="right" vertical="center"/>
      <protection/>
    </xf>
    <xf numFmtId="167" fontId="24" fillId="0" borderId="43" xfId="0" applyNumberFormat="1" applyFont="1" applyBorder="1" applyAlignment="1" applyProtection="1">
      <alignment horizontal="right" vertical="center"/>
      <protection/>
    </xf>
    <xf numFmtId="168" fontId="24" fillId="0" borderId="44" xfId="0" applyNumberFormat="1" applyFont="1" applyBorder="1" applyAlignment="1" applyProtection="1">
      <alignment horizontal="right" vertical="center"/>
      <protection/>
    </xf>
    <xf numFmtId="167" fontId="0" fillId="0" borderId="43" xfId="0" applyNumberFormat="1" applyFont="1" applyBorder="1" applyAlignment="1" applyProtection="1">
      <alignment horizontal="right" vertical="center"/>
      <protection/>
    </xf>
    <xf numFmtId="167" fontId="0" fillId="0" borderId="44" xfId="0" applyNumberFormat="1" applyFont="1" applyBorder="1" applyAlignment="1" applyProtection="1">
      <alignment horizontal="right" vertical="center"/>
      <protection/>
    </xf>
    <xf numFmtId="167" fontId="24" fillId="0" borderId="42" xfId="0" applyNumberFormat="1" applyFont="1" applyBorder="1" applyAlignment="1" applyProtection="1">
      <alignment horizontal="right" vertical="center"/>
      <protection/>
    </xf>
    <xf numFmtId="168" fontId="24" fillId="0" borderId="42" xfId="0" applyNumberFormat="1" applyFont="1" applyBorder="1" applyAlignment="1" applyProtection="1">
      <alignment horizontal="right" vertical="center"/>
      <protection/>
    </xf>
    <xf numFmtId="167" fontId="0" fillId="0" borderId="45" xfId="0" applyNumberFormat="1" applyFont="1" applyBorder="1" applyAlignment="1" applyProtection="1">
      <alignment horizontal="right" vertical="center"/>
      <protection/>
    </xf>
    <xf numFmtId="164" fontId="23" fillId="0" borderId="34" xfId="0" applyFont="1" applyBorder="1" applyAlignment="1" applyProtection="1">
      <alignment horizontal="left" vertical="center" wrapText="1"/>
      <protection/>
    </xf>
    <xf numFmtId="164" fontId="25" fillId="0" borderId="36" xfId="0" applyFont="1" applyBorder="1" applyAlignment="1" applyProtection="1">
      <alignment horizontal="left" vertical="center"/>
      <protection/>
    </xf>
    <xf numFmtId="164" fontId="25" fillId="0" borderId="38" xfId="0" applyFont="1" applyBorder="1" applyAlignment="1" applyProtection="1">
      <alignment horizontal="left" vertical="center"/>
      <protection/>
    </xf>
    <xf numFmtId="164" fontId="23" fillId="0" borderId="39" xfId="0" applyFont="1" applyBorder="1" applyAlignment="1" applyProtection="1">
      <alignment horizontal="left" vertical="center"/>
      <protection/>
    </xf>
    <xf numFmtId="164" fontId="23" fillId="0" borderId="37" xfId="0" applyFont="1" applyBorder="1" applyAlignment="1" applyProtection="1">
      <alignment horizontal="left" vertical="center"/>
      <protection/>
    </xf>
    <xf numFmtId="164" fontId="23" fillId="0" borderId="40" xfId="0" applyFont="1" applyBorder="1" applyAlignment="1" applyProtection="1">
      <alignment horizontal="left" vertical="center"/>
      <protection/>
    </xf>
    <xf numFmtId="164" fontId="23" fillId="0" borderId="38" xfId="0" applyFont="1" applyBorder="1" applyAlignment="1" applyProtection="1">
      <alignment horizontal="left" vertical="center"/>
      <protection/>
    </xf>
    <xf numFmtId="165" fontId="19" fillId="0" borderId="46" xfId="0" applyNumberFormat="1" applyFont="1" applyBorder="1" applyAlignment="1" applyProtection="1">
      <alignment horizontal="center" vertical="center"/>
      <protection/>
    </xf>
    <xf numFmtId="164" fontId="26" fillId="0" borderId="18" xfId="0" applyFont="1" applyBorder="1" applyAlignment="1" applyProtection="1">
      <alignment horizontal="left" vertical="center"/>
      <protection/>
    </xf>
    <xf numFmtId="164" fontId="19" fillId="0" borderId="26" xfId="0" applyFont="1" applyBorder="1" applyAlignment="1" applyProtection="1">
      <alignment horizontal="left" vertical="center"/>
      <protection/>
    </xf>
    <xf numFmtId="168" fontId="24" fillId="0" borderId="27" xfId="0" applyNumberFormat="1" applyFont="1" applyBorder="1" applyAlignment="1" applyProtection="1">
      <alignment horizontal="right" vertical="center"/>
      <protection/>
    </xf>
    <xf numFmtId="164" fontId="19" fillId="0" borderId="47" xfId="0" applyFont="1" applyBorder="1" applyAlignment="1" applyProtection="1">
      <alignment horizontal="left" vertical="center"/>
      <protection/>
    </xf>
    <xf numFmtId="164" fontId="19" fillId="0" borderId="27" xfId="0" applyFont="1" applyBorder="1" applyAlignment="1" applyProtection="1">
      <alignment horizontal="left" vertical="center"/>
      <protection/>
    </xf>
    <xf numFmtId="168" fontId="0" fillId="0" borderId="27" xfId="0" applyNumberFormat="1" applyFont="1" applyBorder="1" applyAlignment="1" applyProtection="1">
      <alignment horizontal="right" vertical="center"/>
      <protection/>
    </xf>
    <xf numFmtId="167" fontId="0" fillId="0" borderId="28" xfId="0" applyNumberFormat="1" applyFont="1" applyBorder="1" applyAlignment="1" applyProtection="1">
      <alignment horizontal="right" vertical="center"/>
      <protection/>
    </xf>
    <xf numFmtId="164" fontId="27" fillId="0" borderId="28" xfId="0" applyFont="1" applyBorder="1" applyAlignment="1" applyProtection="1">
      <alignment horizontal="right" vertical="center"/>
      <protection/>
    </xf>
    <xf numFmtId="164" fontId="27" fillId="0" borderId="29" xfId="0" applyFont="1" applyBorder="1" applyAlignment="1" applyProtection="1">
      <alignment horizontal="left" vertical="center"/>
      <protection/>
    </xf>
    <xf numFmtId="164" fontId="19" fillId="0" borderId="30" xfId="0" applyFont="1" applyBorder="1" applyAlignment="1" applyProtection="1">
      <alignment horizontal="left" vertical="center"/>
      <protection/>
    </xf>
    <xf numFmtId="165" fontId="19" fillId="0" borderId="48" xfId="0" applyNumberFormat="1" applyFont="1" applyBorder="1" applyAlignment="1" applyProtection="1">
      <alignment horizontal="center" vertical="center"/>
      <protection/>
    </xf>
    <xf numFmtId="167" fontId="0" fillId="0" borderId="27" xfId="0" applyNumberFormat="1" applyFont="1" applyBorder="1" applyAlignment="1" applyProtection="1">
      <alignment horizontal="right" vertical="center"/>
      <protection/>
    </xf>
    <xf numFmtId="164" fontId="26" fillId="0" borderId="27" xfId="0" applyFont="1" applyBorder="1" applyAlignment="1" applyProtection="1">
      <alignment horizontal="left" vertical="center"/>
      <protection/>
    </xf>
    <xf numFmtId="168" fontId="24" fillId="0" borderId="33" xfId="0" applyNumberFormat="1" applyFont="1" applyBorder="1" applyAlignment="1" applyProtection="1">
      <alignment horizontal="right" vertical="center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167" fontId="0" fillId="0" borderId="35" xfId="0" applyNumberFormat="1" applyFont="1" applyBorder="1" applyAlignment="1" applyProtection="1">
      <alignment horizontal="right" vertical="center"/>
      <protection/>
    </xf>
    <xf numFmtId="164" fontId="19" fillId="0" borderId="49" xfId="0" applyFont="1" applyBorder="1" applyAlignment="1" applyProtection="1">
      <alignment horizontal="left" vertical="center"/>
      <protection/>
    </xf>
    <xf numFmtId="165" fontId="19" fillId="0" borderId="50" xfId="0" applyNumberFormat="1" applyFont="1" applyBorder="1" applyAlignment="1" applyProtection="1">
      <alignment horizontal="center" vertical="center"/>
      <protection/>
    </xf>
    <xf numFmtId="164" fontId="19" fillId="0" borderId="44" xfId="0" applyFont="1" applyBorder="1" applyAlignment="1" applyProtection="1">
      <alignment horizontal="left" vertical="center"/>
      <protection/>
    </xf>
    <xf numFmtId="164" fontId="19" fillId="0" borderId="42" xfId="0" applyFont="1" applyBorder="1" applyAlignment="1" applyProtection="1">
      <alignment horizontal="left" vertical="center"/>
      <protection/>
    </xf>
    <xf numFmtId="164" fontId="19" fillId="0" borderId="43" xfId="0" applyFont="1" applyBorder="1" applyAlignment="1" applyProtection="1">
      <alignment horizontal="left" vertical="center"/>
      <protection/>
    </xf>
    <xf numFmtId="168" fontId="24" fillId="0" borderId="51" xfId="0" applyNumberFormat="1" applyFont="1" applyBorder="1" applyAlignment="1" applyProtection="1">
      <alignment horizontal="right" vertical="center"/>
      <protection/>
    </xf>
    <xf numFmtId="168" fontId="24" fillId="0" borderId="34" xfId="0" applyNumberFormat="1" applyFont="1" applyBorder="1" applyAlignment="1" applyProtection="1">
      <alignment horizontal="right" vertical="center"/>
      <protection/>
    </xf>
    <xf numFmtId="167" fontId="28" fillId="0" borderId="14" xfId="0" applyNumberFormat="1" applyFont="1" applyBorder="1" applyAlignment="1" applyProtection="1">
      <alignment horizontal="right" vertical="center"/>
      <protection/>
    </xf>
    <xf numFmtId="164" fontId="23" fillId="0" borderId="10" xfId="0" applyFont="1" applyBorder="1" applyAlignment="1" applyProtection="1">
      <alignment horizontal="left" vertical="top"/>
      <protection/>
    </xf>
    <xf numFmtId="164" fontId="19" fillId="0" borderId="52" xfId="0" applyFont="1" applyBorder="1" applyAlignment="1" applyProtection="1">
      <alignment horizontal="left" vertical="center"/>
      <protection/>
    </xf>
    <xf numFmtId="164" fontId="19" fillId="0" borderId="53" xfId="0" applyFont="1" applyBorder="1" applyAlignment="1" applyProtection="1">
      <alignment horizontal="left" vertical="center"/>
      <protection/>
    </xf>
    <xf numFmtId="164" fontId="19" fillId="0" borderId="22" xfId="0" applyFont="1" applyBorder="1" applyAlignment="1" applyProtection="1">
      <alignment horizontal="left" vertical="center"/>
      <protection/>
    </xf>
    <xf numFmtId="169" fontId="29" fillId="0" borderId="35" xfId="0" applyNumberFormat="1" applyFont="1" applyBorder="1" applyAlignment="1" applyProtection="1">
      <alignment horizontal="right" vertical="center"/>
      <protection/>
    </xf>
    <xf numFmtId="164" fontId="19" fillId="0" borderId="54" xfId="0" applyFont="1" applyBorder="1" applyAlignment="1" applyProtection="1">
      <alignment horizontal="left"/>
      <protection/>
    </xf>
    <xf numFmtId="164" fontId="19" fillId="0" borderId="30" xfId="0" applyFont="1" applyBorder="1" applyAlignment="1" applyProtection="1">
      <alignment horizontal="left"/>
      <protection/>
    </xf>
    <xf numFmtId="167" fontId="20" fillId="0" borderId="30" xfId="0" applyNumberFormat="1" applyFont="1" applyBorder="1" applyAlignment="1" applyProtection="1">
      <alignment horizontal="right" vertical="center"/>
      <protection/>
    </xf>
    <xf numFmtId="168" fontId="20" fillId="0" borderId="27" xfId="0" applyNumberFormat="1" applyFont="1" applyBorder="1" applyAlignment="1" applyProtection="1">
      <alignment horizontal="right" vertical="center"/>
      <protection/>
    </xf>
    <xf numFmtId="168" fontId="24" fillId="0" borderId="30" xfId="0" applyNumberFormat="1" applyFont="1" applyBorder="1" applyAlignment="1" applyProtection="1">
      <alignment horizontal="right" vertical="center"/>
      <protection/>
    </xf>
    <xf numFmtId="169" fontId="29" fillId="0" borderId="55" xfId="0" applyNumberFormat="1" applyFont="1" applyBorder="1" applyAlignment="1" applyProtection="1">
      <alignment horizontal="right" vertical="center"/>
      <protection/>
    </xf>
    <xf numFmtId="164" fontId="23" fillId="0" borderId="56" xfId="0" applyFont="1" applyBorder="1" applyAlignment="1" applyProtection="1">
      <alignment horizontal="left" vertical="top"/>
      <protection/>
    </xf>
    <xf numFmtId="164" fontId="19" fillId="0" borderId="18" xfId="0" applyFont="1" applyBorder="1" applyAlignment="1" applyProtection="1">
      <alignment horizontal="left" vertical="center"/>
      <protection/>
    </xf>
    <xf numFmtId="167" fontId="20" fillId="0" borderId="27" xfId="0" applyNumberFormat="1" applyFont="1" applyBorder="1" applyAlignment="1" applyProtection="1">
      <alignment horizontal="right" vertical="center"/>
      <protection/>
    </xf>
    <xf numFmtId="169" fontId="29" fillId="0" borderId="47" xfId="0" applyNumberFormat="1" applyFont="1" applyBorder="1" applyAlignment="1" applyProtection="1">
      <alignment horizontal="right" vertical="center"/>
      <protection/>
    </xf>
    <xf numFmtId="164" fontId="23" fillId="0" borderId="44" xfId="0" applyFont="1" applyBorder="1" applyAlignment="1" applyProtection="1">
      <alignment horizontal="left" vertical="center"/>
      <protection/>
    </xf>
    <xf numFmtId="164" fontId="19" fillId="0" borderId="57" xfId="0" applyFont="1" applyBorder="1" applyAlignment="1" applyProtection="1">
      <alignment horizontal="left" vertical="center"/>
      <protection/>
    </xf>
    <xf numFmtId="168" fontId="30" fillId="0" borderId="58" xfId="0" applyNumberFormat="1" applyFont="1" applyBorder="1" applyAlignment="1" applyProtection="1">
      <alignment horizontal="right" vertical="center"/>
      <protection/>
    </xf>
    <xf numFmtId="164" fontId="19" fillId="0" borderId="59" xfId="0" applyFont="1" applyBorder="1" applyAlignment="1" applyProtection="1">
      <alignment horizontal="left" vertical="center"/>
      <protection/>
    </xf>
    <xf numFmtId="164" fontId="0" fillId="0" borderId="37" xfId="0" applyFont="1" applyBorder="1" applyAlignment="1" applyProtection="1">
      <alignment horizontal="left" vertical="center"/>
      <protection/>
    </xf>
    <xf numFmtId="164" fontId="19" fillId="0" borderId="13" xfId="0" applyFont="1" applyBorder="1" applyAlignment="1" applyProtection="1">
      <alignment horizontal="left"/>
      <protection/>
    </xf>
    <xf numFmtId="164" fontId="19" fillId="0" borderId="60" xfId="0" applyFont="1" applyBorder="1" applyAlignment="1" applyProtection="1">
      <alignment horizontal="left" vertical="center"/>
      <protection/>
    </xf>
    <xf numFmtId="164" fontId="19" fillId="0" borderId="51" xfId="0" applyFont="1" applyBorder="1" applyAlignment="1" applyProtection="1">
      <alignment horizontal="left"/>
      <protection/>
    </xf>
    <xf numFmtId="164" fontId="19" fillId="0" borderId="45" xfId="0" applyFont="1" applyBorder="1" applyAlignment="1" applyProtection="1">
      <alignment horizontal="left" vertical="center"/>
      <protection/>
    </xf>
    <xf numFmtId="164" fontId="31" fillId="18" borderId="0" xfId="0" applyFont="1" applyFill="1" applyAlignment="1" applyProtection="1">
      <alignment horizontal="left"/>
      <protection/>
    </xf>
    <xf numFmtId="164" fontId="22" fillId="18" borderId="0" xfId="0" applyFont="1" applyFill="1" applyAlignment="1" applyProtection="1">
      <alignment horizontal="left"/>
      <protection/>
    </xf>
    <xf numFmtId="164" fontId="32" fillId="18" borderId="0" xfId="0" applyFont="1" applyFill="1" applyAlignment="1" applyProtection="1">
      <alignment horizontal="left" vertical="center"/>
      <protection/>
    </xf>
    <xf numFmtId="164" fontId="20" fillId="18" borderId="0" xfId="0" applyFont="1" applyFill="1" applyAlignment="1" applyProtection="1">
      <alignment horizontal="left" vertical="center"/>
      <protection/>
    </xf>
    <xf numFmtId="164" fontId="22" fillId="18" borderId="0" xfId="0" applyFont="1" applyFill="1" applyAlignment="1" applyProtection="1">
      <alignment horizontal="left" vertical="center"/>
      <protection/>
    </xf>
    <xf numFmtId="164" fontId="20" fillId="18" borderId="0" xfId="0" applyFont="1" applyFill="1" applyAlignment="1" applyProtection="1">
      <alignment horizontal="center" vertical="center"/>
      <protection/>
    </xf>
    <xf numFmtId="164" fontId="0" fillId="18" borderId="0" xfId="0" applyFont="1" applyFill="1" applyAlignment="1" applyProtection="1">
      <alignment horizontal="left" vertical="center"/>
      <protection/>
    </xf>
    <xf numFmtId="164" fontId="20" fillId="24" borderId="61" xfId="0" applyFont="1" applyFill="1" applyBorder="1" applyAlignment="1" applyProtection="1">
      <alignment horizontal="center" vertical="center" wrapText="1"/>
      <protection/>
    </xf>
    <xf numFmtId="164" fontId="20" fillId="24" borderId="62" xfId="0" applyFont="1" applyFill="1" applyBorder="1" applyAlignment="1" applyProtection="1">
      <alignment horizontal="center" vertical="center" wrapText="1"/>
      <protection/>
    </xf>
    <xf numFmtId="164" fontId="20" fillId="24" borderId="63" xfId="0" applyFont="1" applyFill="1" applyBorder="1" applyAlignment="1" applyProtection="1">
      <alignment horizontal="center" vertical="center" wrapText="1"/>
      <protection/>
    </xf>
    <xf numFmtId="164" fontId="20" fillId="24" borderId="38" xfId="0" applyFont="1" applyFill="1" applyBorder="1" applyAlignment="1" applyProtection="1">
      <alignment horizontal="center" vertical="center" wrapText="1"/>
      <protection/>
    </xf>
    <xf numFmtId="165" fontId="20" fillId="24" borderId="50" xfId="0" applyNumberFormat="1" applyFont="1" applyFill="1" applyBorder="1" applyAlignment="1" applyProtection="1">
      <alignment horizontal="center" vertical="center"/>
      <protection/>
    </xf>
    <xf numFmtId="165" fontId="20" fillId="24" borderId="64" xfId="0" applyNumberFormat="1" applyFont="1" applyFill="1" applyBorder="1" applyAlignment="1" applyProtection="1">
      <alignment horizontal="center" vertical="center"/>
      <protection/>
    </xf>
    <xf numFmtId="165" fontId="20" fillId="24" borderId="65" xfId="0" applyNumberFormat="1" applyFont="1" applyFill="1" applyBorder="1" applyAlignment="1" applyProtection="1">
      <alignment horizontal="center" vertical="center"/>
      <protection/>
    </xf>
    <xf numFmtId="165" fontId="20" fillId="24" borderId="43" xfId="0" applyNumberFormat="1" applyFont="1" applyFill="1" applyBorder="1" applyAlignment="1" applyProtection="1">
      <alignment horizontal="center" vertical="center"/>
      <protection/>
    </xf>
    <xf numFmtId="164" fontId="0" fillId="18" borderId="33" xfId="0" applyFont="1" applyFill="1" applyBorder="1" applyAlignment="1" applyProtection="1">
      <alignment horizontal="left"/>
      <protection/>
    </xf>
    <xf numFmtId="164" fontId="0" fillId="18" borderId="34" xfId="0" applyFont="1" applyFill="1" applyBorder="1" applyAlignment="1" applyProtection="1">
      <alignment horizontal="left"/>
      <protection/>
    </xf>
    <xf numFmtId="164" fontId="0" fillId="18" borderId="35" xfId="0" applyFont="1" applyFill="1" applyBorder="1" applyAlignment="1" applyProtection="1">
      <alignment horizontal="left"/>
      <protection/>
    </xf>
    <xf numFmtId="164" fontId="33" fillId="0" borderId="0" xfId="0" applyFont="1" applyAlignment="1" applyProtection="1">
      <alignment horizontal="center" vertical="center"/>
      <protection/>
    </xf>
    <xf numFmtId="164" fontId="33" fillId="0" borderId="0" xfId="0" applyFont="1" applyAlignment="1" applyProtection="1">
      <alignment horizontal="left" vertical="center"/>
      <protection/>
    </xf>
    <xf numFmtId="168" fontId="33" fillId="0" borderId="0" xfId="0" applyNumberFormat="1" applyFont="1" applyAlignment="1" applyProtection="1">
      <alignment horizontal="right" vertical="center"/>
      <protection/>
    </xf>
    <xf numFmtId="170" fontId="33" fillId="0" borderId="0" xfId="0" applyNumberFormat="1" applyFont="1" applyAlignment="1" applyProtection="1">
      <alignment horizontal="right" vertical="center"/>
      <protection/>
    </xf>
    <xf numFmtId="164" fontId="26" fillId="0" borderId="0" xfId="0" applyFont="1" applyAlignment="1" applyProtection="1">
      <alignment horizontal="left" vertical="center"/>
      <protection/>
    </xf>
    <xf numFmtId="164" fontId="34" fillId="0" borderId="0" xfId="0" applyFont="1" applyAlignment="1" applyProtection="1">
      <alignment horizontal="center" vertical="center"/>
      <protection/>
    </xf>
    <xf numFmtId="164" fontId="34" fillId="0" borderId="0" xfId="0" applyFont="1" applyAlignment="1" applyProtection="1">
      <alignment horizontal="left" vertical="center"/>
      <protection/>
    </xf>
    <xf numFmtId="168" fontId="34" fillId="0" borderId="0" xfId="0" applyNumberFormat="1" applyFont="1" applyAlignment="1" applyProtection="1">
      <alignment horizontal="right" vertical="center"/>
      <protection/>
    </xf>
    <xf numFmtId="170" fontId="34" fillId="0" borderId="0" xfId="0" applyNumberFormat="1" applyFont="1" applyAlignment="1" applyProtection="1">
      <alignment horizontal="right" vertical="center"/>
      <protection/>
    </xf>
    <xf numFmtId="164" fontId="35" fillId="0" borderId="0" xfId="0" applyFont="1" applyAlignment="1" applyProtection="1">
      <alignment horizontal="left" vertical="center"/>
      <protection/>
    </xf>
    <xf numFmtId="164" fontId="36" fillId="0" borderId="0" xfId="0" applyFont="1" applyAlignment="1" applyProtection="1">
      <alignment horizontal="left" vertical="center"/>
      <protection/>
    </xf>
    <xf numFmtId="168" fontId="36" fillId="0" borderId="0" xfId="0" applyNumberFormat="1" applyFont="1" applyAlignment="1" applyProtection="1">
      <alignment horizontal="right" vertical="center"/>
      <protection/>
    </xf>
    <xf numFmtId="170" fontId="36" fillId="0" borderId="0" xfId="0" applyNumberFormat="1" applyFont="1" applyAlignment="1" applyProtection="1">
      <alignment horizontal="right" vertical="center"/>
      <protection/>
    </xf>
    <xf numFmtId="164" fontId="20" fillId="18" borderId="0" xfId="0" applyFont="1" applyFill="1" applyAlignment="1" applyProtection="1">
      <alignment horizontal="left"/>
      <protection/>
    </xf>
    <xf numFmtId="164" fontId="19" fillId="18" borderId="0" xfId="0" applyFont="1" applyFill="1" applyAlignment="1" applyProtection="1">
      <alignment horizontal="left"/>
      <protection/>
    </xf>
    <xf numFmtId="164" fontId="19" fillId="24" borderId="38" xfId="0" applyFont="1" applyFill="1" applyBorder="1" applyAlignment="1" applyProtection="1">
      <alignment horizontal="center" vertical="center" wrapText="1"/>
      <protection/>
    </xf>
    <xf numFmtId="164" fontId="19" fillId="24" borderId="39" xfId="0" applyFont="1" applyFill="1" applyBorder="1" applyAlignment="1" applyProtection="1">
      <alignment horizontal="center" vertical="center" wrapText="1"/>
      <protection/>
    </xf>
    <xf numFmtId="164" fontId="20" fillId="24" borderId="39" xfId="0" applyFont="1" applyFill="1" applyBorder="1" applyAlignment="1" applyProtection="1">
      <alignment horizontal="center" vertical="center" wrapText="1"/>
      <protection/>
    </xf>
    <xf numFmtId="164" fontId="19" fillId="0" borderId="16" xfId="0" applyFont="1" applyBorder="1" applyAlignment="1" applyProtection="1">
      <alignment horizontal="left"/>
      <protection/>
    </xf>
    <xf numFmtId="165" fontId="19" fillId="24" borderId="43" xfId="0" applyNumberFormat="1" applyFont="1" applyFill="1" applyBorder="1" applyAlignment="1" applyProtection="1">
      <alignment horizontal="center" vertical="center"/>
      <protection/>
    </xf>
    <xf numFmtId="165" fontId="19" fillId="24" borderId="44" xfId="0" applyNumberFormat="1" applyFont="1" applyFill="1" applyBorder="1" applyAlignment="1" applyProtection="1">
      <alignment horizontal="center" vertical="center"/>
      <protection/>
    </xf>
    <xf numFmtId="165" fontId="20" fillId="24" borderId="44" xfId="0" applyNumberFormat="1" applyFont="1" applyFill="1" applyBorder="1" applyAlignment="1" applyProtection="1">
      <alignment horizontal="center" vertical="center"/>
      <protection/>
    </xf>
    <xf numFmtId="164" fontId="19" fillId="18" borderId="21" xfId="0" applyFont="1" applyFill="1" applyBorder="1" applyAlignment="1" applyProtection="1">
      <alignment horizontal="left"/>
      <protection/>
    </xf>
    <xf numFmtId="164" fontId="33" fillId="0" borderId="11" xfId="0" applyFont="1" applyBorder="1" applyAlignment="1" applyProtection="1">
      <alignment horizontal="left" vertical="center"/>
      <protection/>
    </xf>
    <xf numFmtId="164" fontId="33" fillId="0" borderId="11" xfId="0" applyFont="1" applyBorder="1" applyAlignment="1" applyProtection="1">
      <alignment horizontal="center" vertical="center"/>
      <protection/>
    </xf>
    <xf numFmtId="168" fontId="33" fillId="0" borderId="11" xfId="0" applyNumberFormat="1" applyFont="1" applyBorder="1" applyAlignment="1" applyProtection="1">
      <alignment horizontal="right" vertical="center"/>
      <protection/>
    </xf>
    <xf numFmtId="170" fontId="33" fillId="0" borderId="11" xfId="0" applyNumberFormat="1" applyFont="1" applyBorder="1" applyAlignment="1" applyProtection="1">
      <alignment horizontal="right" vertical="center"/>
      <protection/>
    </xf>
    <xf numFmtId="164" fontId="19" fillId="0" borderId="0" xfId="0" applyFont="1" applyAlignment="1" applyProtection="1">
      <alignment horizontal="center" vertical="center"/>
      <protection/>
    </xf>
    <xf numFmtId="166" fontId="19" fillId="0" borderId="0" xfId="0" applyNumberFormat="1" applyFont="1" applyAlignment="1" applyProtection="1">
      <alignment horizontal="left" vertical="top"/>
      <protection/>
    </xf>
    <xf numFmtId="164" fontId="19" fillId="0" borderId="0" xfId="0" applyFont="1" applyAlignment="1" applyProtection="1">
      <alignment horizontal="left" vertical="center" wrapText="1"/>
      <protection/>
    </xf>
    <xf numFmtId="170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171" fontId="19" fillId="0" borderId="0" xfId="0" applyNumberFormat="1" applyFont="1" applyAlignment="1" applyProtection="1">
      <alignment horizontal="right" vertical="center"/>
      <protection/>
    </xf>
    <xf numFmtId="172" fontId="19" fillId="0" borderId="0" xfId="0" applyNumberFormat="1" applyFont="1" applyAlignment="1" applyProtection="1">
      <alignment horizontal="right" vertical="center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164" fontId="37" fillId="0" borderId="0" xfId="0" applyFont="1" applyAlignment="1" applyProtection="1">
      <alignment horizontal="left" vertical="center" wrapText="1"/>
      <protection/>
    </xf>
    <xf numFmtId="166" fontId="37" fillId="0" borderId="0" xfId="0" applyNumberFormat="1" applyFont="1" applyBorder="1" applyAlignment="1">
      <alignment horizontal="left" vertical="center" wrapText="1"/>
    </xf>
    <xf numFmtId="164" fontId="0" fillId="0" borderId="0" xfId="0" applyFont="1" applyAlignment="1" applyProtection="1">
      <alignment horizontal="left" vertical="top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workbookViewId="0" topLeftCell="A2">
      <selection activeCell="V43" sqref="V43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.75" customHeight="1" hidden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2"/>
      <c r="B2" s="3"/>
      <c r="C2" s="3"/>
      <c r="D2" s="3"/>
      <c r="E2" s="3"/>
      <c r="F2" s="3"/>
      <c r="G2" s="5" t="s">
        <v>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2.75" customHeight="1" hidden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8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24" customHeight="1">
      <c r="A5" s="12"/>
      <c r="B5" s="13" t="s">
        <v>1</v>
      </c>
      <c r="C5" s="13"/>
      <c r="D5" s="13"/>
      <c r="E5" s="14" t="s">
        <v>2</v>
      </c>
      <c r="F5" s="14"/>
      <c r="G5" s="14"/>
      <c r="H5" s="14"/>
      <c r="I5" s="14"/>
      <c r="J5" s="14"/>
      <c r="K5" s="13"/>
      <c r="L5" s="13"/>
      <c r="M5" s="13"/>
      <c r="N5" s="13"/>
      <c r="O5" s="13" t="s">
        <v>3</v>
      </c>
      <c r="P5" s="15" t="s">
        <v>4</v>
      </c>
      <c r="Q5" s="16"/>
      <c r="R5" s="17"/>
      <c r="S5" s="18"/>
    </row>
    <row r="6" spans="1:19" ht="12.75" customHeight="1" hidden="1">
      <c r="A6" s="12"/>
      <c r="B6" s="13" t="s">
        <v>5</v>
      </c>
      <c r="C6" s="13"/>
      <c r="D6" s="13"/>
      <c r="E6" s="19" t="s">
        <v>6</v>
      </c>
      <c r="F6" s="13"/>
      <c r="G6" s="13"/>
      <c r="H6" s="13"/>
      <c r="I6" s="13"/>
      <c r="J6" s="20"/>
      <c r="K6" s="13"/>
      <c r="L6" s="13"/>
      <c r="M6" s="13"/>
      <c r="N6" s="13"/>
      <c r="O6" s="13"/>
      <c r="P6" s="21"/>
      <c r="Q6" s="22"/>
      <c r="R6" s="20"/>
      <c r="S6" s="18"/>
    </row>
    <row r="7" spans="1:19" ht="24" customHeight="1">
      <c r="A7" s="12"/>
      <c r="B7" s="13" t="s">
        <v>7</v>
      </c>
      <c r="C7" s="13"/>
      <c r="D7" s="13"/>
      <c r="E7" s="23" t="s">
        <v>8</v>
      </c>
      <c r="F7" s="23"/>
      <c r="G7" s="23"/>
      <c r="H7" s="23"/>
      <c r="I7" s="23"/>
      <c r="J7" s="23"/>
      <c r="K7" s="13"/>
      <c r="L7" s="13"/>
      <c r="M7" s="13"/>
      <c r="N7" s="13"/>
      <c r="O7" s="13" t="s">
        <v>9</v>
      </c>
      <c r="P7" s="24"/>
      <c r="Q7" s="22"/>
      <c r="R7" s="20"/>
      <c r="S7" s="18"/>
    </row>
    <row r="8" spans="1:19" ht="12.75" customHeight="1" hidden="1">
      <c r="A8" s="12"/>
      <c r="B8" s="13" t="s">
        <v>10</v>
      </c>
      <c r="C8" s="13"/>
      <c r="D8" s="13"/>
      <c r="E8" s="19" t="s">
        <v>11</v>
      </c>
      <c r="F8" s="13"/>
      <c r="G8" s="13"/>
      <c r="H8" s="13"/>
      <c r="I8" s="13"/>
      <c r="J8" s="20"/>
      <c r="K8" s="13"/>
      <c r="L8" s="13"/>
      <c r="M8" s="13"/>
      <c r="N8" s="13"/>
      <c r="O8" s="13"/>
      <c r="P8" s="21"/>
      <c r="Q8" s="22"/>
      <c r="R8" s="20"/>
      <c r="S8" s="18"/>
    </row>
    <row r="9" spans="1:19" ht="24" customHeight="1">
      <c r="A9" s="12"/>
      <c r="B9" s="13" t="s">
        <v>12</v>
      </c>
      <c r="C9" s="13"/>
      <c r="D9" s="13"/>
      <c r="E9" s="25" t="s">
        <v>13</v>
      </c>
      <c r="F9" s="25"/>
      <c r="G9" s="25"/>
      <c r="H9" s="25"/>
      <c r="I9" s="25"/>
      <c r="J9" s="25"/>
      <c r="K9" s="13"/>
      <c r="L9" s="13"/>
      <c r="M9" s="13"/>
      <c r="N9" s="13"/>
      <c r="O9" s="13" t="s">
        <v>14</v>
      </c>
      <c r="P9" s="26"/>
      <c r="Q9" s="26"/>
      <c r="R9" s="26"/>
      <c r="S9" s="18"/>
    </row>
    <row r="10" spans="1:19" ht="12.75" customHeight="1" hidden="1">
      <c r="A10" s="12"/>
      <c r="B10" s="13" t="s">
        <v>15</v>
      </c>
      <c r="C10" s="13"/>
      <c r="D10" s="13"/>
      <c r="E10" s="27" t="s">
        <v>4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2"/>
      <c r="Q10" s="22"/>
      <c r="R10" s="13"/>
      <c r="S10" s="18"/>
    </row>
    <row r="11" spans="1:19" ht="12.75" customHeight="1" hidden="1">
      <c r="A11" s="12"/>
      <c r="B11" s="13" t="s">
        <v>16</v>
      </c>
      <c r="C11" s="13"/>
      <c r="D11" s="13"/>
      <c r="E11" s="27" t="s">
        <v>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2"/>
      <c r="Q11" s="22"/>
      <c r="R11" s="13"/>
      <c r="S11" s="18"/>
    </row>
    <row r="12" spans="1:19" ht="12.75" customHeight="1" hidden="1">
      <c r="A12" s="12"/>
      <c r="B12" s="13" t="s">
        <v>17</v>
      </c>
      <c r="C12" s="13"/>
      <c r="D12" s="13"/>
      <c r="E12" s="27" t="s">
        <v>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2"/>
      <c r="Q12" s="22"/>
      <c r="R12" s="13"/>
      <c r="S12" s="18"/>
    </row>
    <row r="13" spans="1:19" ht="12.75" customHeight="1" hidden="1">
      <c r="A13" s="12"/>
      <c r="B13" s="13"/>
      <c r="C13" s="13"/>
      <c r="D13" s="13"/>
      <c r="E13" s="27" t="s">
        <v>4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2"/>
      <c r="Q13" s="22"/>
      <c r="R13" s="13"/>
      <c r="S13" s="18"/>
    </row>
    <row r="14" spans="1:19" ht="12.75" customHeight="1" hidden="1">
      <c r="A14" s="12"/>
      <c r="B14" s="13"/>
      <c r="C14" s="13"/>
      <c r="D14" s="13"/>
      <c r="E14" s="27" t="s">
        <v>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2"/>
      <c r="Q14" s="22"/>
      <c r="R14" s="13"/>
      <c r="S14" s="18"/>
    </row>
    <row r="15" spans="1:19" ht="12.75" customHeight="1" hidden="1">
      <c r="A15" s="12"/>
      <c r="B15" s="13"/>
      <c r="C15" s="13"/>
      <c r="D15" s="13"/>
      <c r="E15" s="27" t="s">
        <v>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2"/>
      <c r="Q15" s="22"/>
      <c r="R15" s="13"/>
      <c r="S15" s="18"/>
    </row>
    <row r="16" spans="1:19" ht="12.75" customHeight="1" hidden="1">
      <c r="A16" s="12"/>
      <c r="B16" s="13"/>
      <c r="C16" s="13"/>
      <c r="D16" s="13"/>
      <c r="E16" s="27" t="s">
        <v>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2"/>
      <c r="Q16" s="22"/>
      <c r="R16" s="13"/>
      <c r="S16" s="18"/>
    </row>
    <row r="17" spans="1:19" ht="12.75" customHeight="1" hidden="1">
      <c r="A17" s="12"/>
      <c r="B17" s="13"/>
      <c r="C17" s="13"/>
      <c r="D17" s="13"/>
      <c r="E17" s="27" t="s">
        <v>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2"/>
      <c r="Q17" s="22"/>
      <c r="R17" s="13"/>
      <c r="S17" s="18"/>
    </row>
    <row r="18" spans="1:19" ht="12.75" customHeight="1" hidden="1">
      <c r="A18" s="12"/>
      <c r="B18" s="13"/>
      <c r="C18" s="13"/>
      <c r="D18" s="13"/>
      <c r="E18" s="27" t="s">
        <v>4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2"/>
      <c r="Q18" s="22"/>
      <c r="R18" s="13"/>
      <c r="S18" s="18"/>
    </row>
    <row r="19" spans="1:19" ht="12.75" customHeight="1" hidden="1">
      <c r="A19" s="12"/>
      <c r="B19" s="13"/>
      <c r="C19" s="13"/>
      <c r="D19" s="13"/>
      <c r="E19" s="27" t="s">
        <v>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2"/>
      <c r="Q19" s="22"/>
      <c r="R19" s="13"/>
      <c r="S19" s="18"/>
    </row>
    <row r="20" spans="1:19" ht="12.75" customHeight="1" hidden="1">
      <c r="A20" s="12"/>
      <c r="B20" s="13"/>
      <c r="C20" s="13"/>
      <c r="D20" s="13"/>
      <c r="E20" s="27" t="s">
        <v>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2"/>
      <c r="Q20" s="22"/>
      <c r="R20" s="13"/>
      <c r="S20" s="18"/>
    </row>
    <row r="21" spans="1:19" ht="12.75" customHeight="1" hidden="1">
      <c r="A21" s="12"/>
      <c r="B21" s="13"/>
      <c r="C21" s="13"/>
      <c r="D21" s="13"/>
      <c r="E21" s="27" t="s">
        <v>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2"/>
      <c r="Q21" s="22"/>
      <c r="R21" s="13"/>
      <c r="S21" s="18"/>
    </row>
    <row r="22" spans="1:19" ht="12.75" customHeight="1" hidden="1">
      <c r="A22" s="12"/>
      <c r="B22" s="13"/>
      <c r="C22" s="13"/>
      <c r="D22" s="13"/>
      <c r="E22" s="27" t="s">
        <v>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2"/>
      <c r="Q22" s="22"/>
      <c r="R22" s="13"/>
      <c r="S22" s="18"/>
    </row>
    <row r="23" spans="1:19" ht="12.75" customHeight="1" hidden="1">
      <c r="A23" s="12"/>
      <c r="B23" s="13"/>
      <c r="C23" s="13"/>
      <c r="D23" s="13"/>
      <c r="E23" s="27" t="s">
        <v>4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2"/>
      <c r="Q23" s="22"/>
      <c r="R23" s="13"/>
      <c r="S23" s="18"/>
    </row>
    <row r="24" spans="1:19" ht="12.75" customHeight="1" hidden="1">
      <c r="A24" s="12"/>
      <c r="B24" s="13"/>
      <c r="C24" s="13"/>
      <c r="D24" s="13"/>
      <c r="E24" s="28" t="s">
        <v>4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2"/>
      <c r="Q24" s="22"/>
      <c r="R24" s="13"/>
      <c r="S24" s="18"/>
    </row>
    <row r="25" spans="1:19" ht="17.2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 t="s">
        <v>18</v>
      </c>
      <c r="P25" s="13" t="s">
        <v>19</v>
      </c>
      <c r="Q25" s="13"/>
      <c r="R25" s="13"/>
      <c r="S25" s="18"/>
    </row>
    <row r="26" spans="1:19" ht="17.25" customHeight="1">
      <c r="A26" s="12"/>
      <c r="B26" s="13" t="s">
        <v>20</v>
      </c>
      <c r="C26" s="13"/>
      <c r="D26" s="13"/>
      <c r="E26" s="15" t="s">
        <v>4</v>
      </c>
      <c r="F26" s="29"/>
      <c r="G26" s="29"/>
      <c r="H26" s="29"/>
      <c r="I26" s="29"/>
      <c r="J26" s="17"/>
      <c r="K26" s="13"/>
      <c r="L26" s="13"/>
      <c r="M26" s="13"/>
      <c r="N26" s="13"/>
      <c r="O26" s="30"/>
      <c r="P26" s="31"/>
      <c r="Q26" s="32"/>
      <c r="R26" s="33"/>
      <c r="S26" s="18"/>
    </row>
    <row r="27" spans="1:19" ht="17.25" customHeight="1">
      <c r="A27" s="12"/>
      <c r="B27" s="13" t="s">
        <v>21</v>
      </c>
      <c r="C27" s="13"/>
      <c r="D27" s="13"/>
      <c r="E27" s="24"/>
      <c r="F27" s="13"/>
      <c r="G27" s="13"/>
      <c r="H27" s="13"/>
      <c r="I27" s="13"/>
      <c r="J27" s="20"/>
      <c r="K27" s="13"/>
      <c r="L27" s="13"/>
      <c r="M27" s="13"/>
      <c r="N27" s="13"/>
      <c r="O27" s="30"/>
      <c r="P27" s="31"/>
      <c r="Q27" s="32"/>
      <c r="R27" s="33"/>
      <c r="S27" s="18"/>
    </row>
    <row r="28" spans="1:19" ht="17.25" customHeight="1">
      <c r="A28" s="12"/>
      <c r="B28" s="13" t="s">
        <v>22</v>
      </c>
      <c r="C28" s="13"/>
      <c r="D28" s="13"/>
      <c r="E28" s="24" t="s">
        <v>4</v>
      </c>
      <c r="F28" s="13"/>
      <c r="G28" s="13"/>
      <c r="H28" s="13"/>
      <c r="I28" s="13"/>
      <c r="J28" s="20"/>
      <c r="K28" s="13"/>
      <c r="L28" s="13"/>
      <c r="M28" s="13"/>
      <c r="N28" s="13"/>
      <c r="O28" s="30"/>
      <c r="P28" s="31"/>
      <c r="Q28" s="32"/>
      <c r="R28" s="33"/>
      <c r="S28" s="18"/>
    </row>
    <row r="29" spans="1:19" ht="17.25" customHeight="1">
      <c r="A29" s="12"/>
      <c r="B29" s="13"/>
      <c r="C29" s="13"/>
      <c r="D29" s="13"/>
      <c r="E29" s="34"/>
      <c r="F29" s="35"/>
      <c r="G29" s="35"/>
      <c r="H29" s="35"/>
      <c r="I29" s="35"/>
      <c r="J29" s="36"/>
      <c r="K29" s="13"/>
      <c r="L29" s="13"/>
      <c r="M29" s="13"/>
      <c r="N29" s="13"/>
      <c r="O29" s="22"/>
      <c r="P29" s="22"/>
      <c r="Q29" s="22"/>
      <c r="R29" s="13"/>
      <c r="S29" s="18"/>
    </row>
    <row r="30" spans="1:19" ht="17.25" customHeight="1">
      <c r="A30" s="12"/>
      <c r="B30" s="13"/>
      <c r="C30" s="13"/>
      <c r="D30" s="13"/>
      <c r="E30" s="37" t="s">
        <v>23</v>
      </c>
      <c r="F30" s="13"/>
      <c r="G30" s="13" t="s">
        <v>24</v>
      </c>
      <c r="H30" s="13"/>
      <c r="I30" s="13"/>
      <c r="J30" s="13"/>
      <c r="K30" s="13"/>
      <c r="L30" s="13"/>
      <c r="M30" s="13"/>
      <c r="N30" s="13"/>
      <c r="O30" s="37" t="s">
        <v>25</v>
      </c>
      <c r="P30" s="22"/>
      <c r="Q30" s="22"/>
      <c r="R30" s="38"/>
      <c r="S30" s="18"/>
    </row>
    <row r="31" spans="1:19" ht="17.25" customHeight="1">
      <c r="A31" s="12"/>
      <c r="B31" s="13"/>
      <c r="C31" s="13"/>
      <c r="D31" s="13"/>
      <c r="E31" s="30"/>
      <c r="F31" s="13"/>
      <c r="G31" s="31"/>
      <c r="H31" s="39"/>
      <c r="I31" s="40"/>
      <c r="J31" s="13"/>
      <c r="K31" s="13"/>
      <c r="L31" s="13"/>
      <c r="M31" s="13"/>
      <c r="N31" s="13"/>
      <c r="O31" s="41" t="s">
        <v>26</v>
      </c>
      <c r="P31" s="22"/>
      <c r="Q31" s="22"/>
      <c r="R31" s="42"/>
      <c r="S31" s="18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27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28</v>
      </c>
      <c r="B34" s="51"/>
      <c r="C34" s="51"/>
      <c r="D34" s="52"/>
      <c r="E34" s="53" t="s">
        <v>29</v>
      </c>
      <c r="F34" s="52"/>
      <c r="G34" s="53" t="s">
        <v>30</v>
      </c>
      <c r="H34" s="51"/>
      <c r="I34" s="52"/>
      <c r="J34" s="53" t="s">
        <v>31</v>
      </c>
      <c r="K34" s="51"/>
      <c r="L34" s="53" t="s">
        <v>32</v>
      </c>
      <c r="M34" s="51"/>
      <c r="N34" s="51"/>
      <c r="O34" s="52"/>
      <c r="P34" s="53" t="s">
        <v>33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34</v>
      </c>
      <c r="F36" s="47"/>
      <c r="G36" s="47"/>
      <c r="H36" s="47"/>
      <c r="I36" s="47"/>
      <c r="J36" s="64" t="s">
        <v>35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36</v>
      </c>
      <c r="B37" s="66"/>
      <c r="C37" s="67" t="s">
        <v>37</v>
      </c>
      <c r="D37" s="68"/>
      <c r="E37" s="68"/>
      <c r="F37" s="69"/>
      <c r="G37" s="65" t="s">
        <v>38</v>
      </c>
      <c r="H37" s="70"/>
      <c r="I37" s="67" t="s">
        <v>39</v>
      </c>
      <c r="J37" s="68"/>
      <c r="K37" s="68"/>
      <c r="L37" s="65" t="s">
        <v>40</v>
      </c>
      <c r="M37" s="70"/>
      <c r="N37" s="67" t="s">
        <v>41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42</v>
      </c>
      <c r="C38" s="17"/>
      <c r="D38" s="73" t="s">
        <v>43</v>
      </c>
      <c r="E38" s="74">
        <f>SUMIF(Rozpocet!O5:O29,8,Rozpocet!I5:I29)</f>
        <v>0</v>
      </c>
      <c r="F38" s="75"/>
      <c r="G38" s="71">
        <v>8</v>
      </c>
      <c r="H38" s="76" t="s">
        <v>44</v>
      </c>
      <c r="I38" s="33"/>
      <c r="J38" s="77">
        <v>0</v>
      </c>
      <c r="K38" s="78"/>
      <c r="L38" s="71">
        <v>13</v>
      </c>
      <c r="M38" s="31" t="s">
        <v>45</v>
      </c>
      <c r="N38" s="39"/>
      <c r="O38" s="39"/>
      <c r="P38" s="79">
        <f>M49</f>
        <v>21</v>
      </c>
      <c r="Q38" s="80" t="s">
        <v>46</v>
      </c>
      <c r="R38" s="74">
        <v>0</v>
      </c>
      <c r="S38" s="75"/>
    </row>
    <row r="39" spans="1:19" ht="20.25" customHeight="1">
      <c r="A39" s="71">
        <v>2</v>
      </c>
      <c r="B39" s="81"/>
      <c r="C39" s="36"/>
      <c r="D39" s="73" t="s">
        <v>47</v>
      </c>
      <c r="E39" s="74">
        <f>SUMIF(Rozpocet!O10:O29,4,Rozpocet!I10:I29)</f>
        <v>0</v>
      </c>
      <c r="F39" s="75"/>
      <c r="G39" s="71">
        <v>9</v>
      </c>
      <c r="H39" s="13" t="s">
        <v>48</v>
      </c>
      <c r="I39" s="73"/>
      <c r="J39" s="77">
        <v>0</v>
      </c>
      <c r="K39" s="78"/>
      <c r="L39" s="71">
        <v>14</v>
      </c>
      <c r="M39" s="31" t="s">
        <v>49</v>
      </c>
      <c r="N39" s="39"/>
      <c r="O39" s="39"/>
      <c r="P39" s="79">
        <f>M49</f>
        <v>21</v>
      </c>
      <c r="Q39" s="80" t="s">
        <v>46</v>
      </c>
      <c r="R39" s="74">
        <v>0</v>
      </c>
      <c r="S39" s="75"/>
    </row>
    <row r="40" spans="1:19" ht="20.25" customHeight="1">
      <c r="A40" s="71">
        <v>3</v>
      </c>
      <c r="B40" s="72" t="s">
        <v>50</v>
      </c>
      <c r="C40" s="17"/>
      <c r="D40" s="73" t="s">
        <v>43</v>
      </c>
      <c r="E40" s="74">
        <f>SUMIF(Rozpocet!O11:O29,32,Rozpocet!I11:I29)</f>
        <v>0</v>
      </c>
      <c r="F40" s="75"/>
      <c r="G40" s="71">
        <v>10</v>
      </c>
      <c r="H40" s="76" t="s">
        <v>51</v>
      </c>
      <c r="I40" s="33"/>
      <c r="J40" s="77">
        <v>0</v>
      </c>
      <c r="K40" s="78"/>
      <c r="L40" s="71">
        <v>15</v>
      </c>
      <c r="M40" s="31" t="s">
        <v>52</v>
      </c>
      <c r="N40" s="39"/>
      <c r="O40" s="39"/>
      <c r="P40" s="79">
        <f>M49</f>
        <v>21</v>
      </c>
      <c r="Q40" s="80" t="s">
        <v>46</v>
      </c>
      <c r="R40" s="74">
        <v>0</v>
      </c>
      <c r="S40" s="75"/>
    </row>
    <row r="41" spans="1:19" ht="20.25" customHeight="1">
      <c r="A41" s="71">
        <v>4</v>
      </c>
      <c r="B41" s="81"/>
      <c r="C41" s="36"/>
      <c r="D41" s="73" t="s">
        <v>47</v>
      </c>
      <c r="E41" s="74">
        <f>SUMIF(Rozpocet!O12:O29,16,Rozpocet!I12:I29)+SUMIF(Rozpocet!O12:O29,128,Rozpocet!I12:I29)</f>
        <v>0</v>
      </c>
      <c r="F41" s="75"/>
      <c r="G41" s="71">
        <v>11</v>
      </c>
      <c r="H41" s="76"/>
      <c r="I41" s="33"/>
      <c r="J41" s="77">
        <v>0</v>
      </c>
      <c r="K41" s="78"/>
      <c r="L41" s="71">
        <v>16</v>
      </c>
      <c r="M41" s="31" t="s">
        <v>53</v>
      </c>
      <c r="N41" s="39"/>
      <c r="O41" s="39"/>
      <c r="P41" s="79">
        <f>M49</f>
        <v>21</v>
      </c>
      <c r="Q41" s="80" t="s">
        <v>46</v>
      </c>
      <c r="R41" s="74">
        <v>0</v>
      </c>
      <c r="S41" s="75"/>
    </row>
    <row r="42" spans="1:19" ht="20.25" customHeight="1">
      <c r="A42" s="71">
        <v>5</v>
      </c>
      <c r="B42" s="72" t="s">
        <v>54</v>
      </c>
      <c r="C42" s="17"/>
      <c r="D42" s="73" t="s">
        <v>43</v>
      </c>
      <c r="E42" s="74">
        <f>SUMIF(Rozpocet!O13:O29,256,Rozpocet!I13:I29)</f>
        <v>0</v>
      </c>
      <c r="F42" s="75"/>
      <c r="G42" s="82"/>
      <c r="H42" s="39"/>
      <c r="I42" s="33"/>
      <c r="J42" s="83"/>
      <c r="K42" s="78"/>
      <c r="L42" s="71">
        <v>17</v>
      </c>
      <c r="M42" s="31" t="s">
        <v>55</v>
      </c>
      <c r="N42" s="39"/>
      <c r="O42" s="39"/>
      <c r="P42" s="79">
        <f>M49</f>
        <v>21</v>
      </c>
      <c r="Q42" s="80" t="s">
        <v>46</v>
      </c>
      <c r="R42" s="74">
        <v>0</v>
      </c>
      <c r="S42" s="75"/>
    </row>
    <row r="43" spans="1:19" ht="20.25" customHeight="1">
      <c r="A43" s="71">
        <v>6</v>
      </c>
      <c r="B43" s="81"/>
      <c r="C43" s="36"/>
      <c r="D43" s="73" t="s">
        <v>47</v>
      </c>
      <c r="E43" s="74">
        <f>SUMIF(Rozpocet!O14:O29,64,Rozpocet!I14:I29)</f>
        <v>0</v>
      </c>
      <c r="F43" s="75"/>
      <c r="G43" s="82"/>
      <c r="H43" s="39"/>
      <c r="I43" s="33"/>
      <c r="J43" s="83"/>
      <c r="K43" s="78"/>
      <c r="L43" s="71">
        <v>18</v>
      </c>
      <c r="M43" s="76" t="s">
        <v>56</v>
      </c>
      <c r="N43" s="39"/>
      <c r="O43" s="39"/>
      <c r="P43" s="39"/>
      <c r="Q43" s="33"/>
      <c r="R43" s="74">
        <f>SUMIF(Rozpocet!O14:O29,1024,Rozpocet!I14:I29)</f>
        <v>0</v>
      </c>
      <c r="S43" s="75"/>
    </row>
    <row r="44" spans="1:19" ht="20.25" customHeight="1">
      <c r="A44" s="71">
        <v>7</v>
      </c>
      <c r="B44" s="84" t="s">
        <v>57</v>
      </c>
      <c r="C44" s="39"/>
      <c r="D44" s="33"/>
      <c r="E44" s="85">
        <f>SUM(E38:E43)</f>
        <v>0</v>
      </c>
      <c r="F44" s="49"/>
      <c r="G44" s="71">
        <v>12</v>
      </c>
      <c r="H44" s="84" t="s">
        <v>58</v>
      </c>
      <c r="I44" s="33"/>
      <c r="J44" s="86">
        <f>SUM(J38:J41)</f>
        <v>0</v>
      </c>
      <c r="K44" s="87"/>
      <c r="L44" s="71">
        <v>19</v>
      </c>
      <c r="M44" s="72" t="s">
        <v>59</v>
      </c>
      <c r="N44" s="29"/>
      <c r="O44" s="29"/>
      <c r="P44" s="29"/>
      <c r="Q44" s="88"/>
      <c r="R44" s="85">
        <v>0</v>
      </c>
      <c r="S44" s="49"/>
    </row>
    <row r="45" spans="1:19" ht="20.25" customHeight="1">
      <c r="A45" s="89">
        <v>20</v>
      </c>
      <c r="B45" s="90" t="s">
        <v>60</v>
      </c>
      <c r="C45" s="91"/>
      <c r="D45" s="92"/>
      <c r="E45" s="93">
        <f>SUMIF(Rozpocet!O14:O29,512,Rozpocet!I14:I29)</f>
        <v>0</v>
      </c>
      <c r="F45" s="45"/>
      <c r="G45" s="89">
        <v>21</v>
      </c>
      <c r="H45" s="90" t="s">
        <v>61</v>
      </c>
      <c r="I45" s="92"/>
      <c r="J45" s="94">
        <v>0</v>
      </c>
      <c r="K45" s="95">
        <f>M49</f>
        <v>21</v>
      </c>
      <c r="L45" s="89">
        <v>22</v>
      </c>
      <c r="M45" s="90" t="s">
        <v>62</v>
      </c>
      <c r="N45" s="91"/>
      <c r="O45" s="91"/>
      <c r="P45" s="91"/>
      <c r="Q45" s="92"/>
      <c r="R45" s="93">
        <f>SUMIF(Rozpocet!O14:O29,"&lt;4",Rozpocet!I14:I29)+SUMIF(Rozpocet!O14:O29,"&gt;1024",Rozpocet!I14:I29)</f>
        <v>0</v>
      </c>
      <c r="S45" s="45"/>
    </row>
    <row r="46" spans="1:19" ht="20.25" customHeight="1">
      <c r="A46" s="96" t="s">
        <v>21</v>
      </c>
      <c r="B46" s="10"/>
      <c r="C46" s="10"/>
      <c r="D46" s="10"/>
      <c r="E46" s="10"/>
      <c r="F46" s="97"/>
      <c r="G46" s="98"/>
      <c r="H46" s="10"/>
      <c r="I46" s="10"/>
      <c r="J46" s="10"/>
      <c r="K46" s="10"/>
      <c r="L46" s="65" t="s">
        <v>63</v>
      </c>
      <c r="M46" s="52"/>
      <c r="N46" s="67" t="s">
        <v>64</v>
      </c>
      <c r="O46" s="51"/>
      <c r="P46" s="51"/>
      <c r="Q46" s="51"/>
      <c r="R46" s="51"/>
      <c r="S46" s="54"/>
    </row>
    <row r="47" spans="1:19" ht="20.25" customHeight="1">
      <c r="A47" s="12"/>
      <c r="B47" s="13"/>
      <c r="C47" s="13"/>
      <c r="D47" s="13"/>
      <c r="E47" s="13"/>
      <c r="F47" s="20"/>
      <c r="G47" s="99"/>
      <c r="H47" s="13"/>
      <c r="I47" s="13"/>
      <c r="J47" s="13"/>
      <c r="K47" s="13"/>
      <c r="L47" s="71">
        <v>23</v>
      </c>
      <c r="M47" s="76" t="s">
        <v>65</v>
      </c>
      <c r="N47" s="39"/>
      <c r="O47" s="39"/>
      <c r="P47" s="39"/>
      <c r="Q47" s="75"/>
      <c r="R47" s="85">
        <f>ROUND(E44+J44+R44+E45+J45+R45,2)</f>
        <v>0</v>
      </c>
      <c r="S47" s="100">
        <f>E44+J44+R44+E45+J45+R45</f>
        <v>0</v>
      </c>
    </row>
    <row r="48" spans="1:19" ht="20.25" customHeight="1">
      <c r="A48" s="101" t="s">
        <v>66</v>
      </c>
      <c r="B48" s="35"/>
      <c r="C48" s="35"/>
      <c r="D48" s="35"/>
      <c r="E48" s="35"/>
      <c r="F48" s="36"/>
      <c r="G48" s="102" t="s">
        <v>67</v>
      </c>
      <c r="H48" s="35"/>
      <c r="I48" s="35"/>
      <c r="J48" s="35"/>
      <c r="K48" s="35"/>
      <c r="L48" s="71">
        <v>24</v>
      </c>
      <c r="M48" s="103">
        <v>15</v>
      </c>
      <c r="N48" s="36" t="s">
        <v>46</v>
      </c>
      <c r="O48" s="104">
        <f>R47-O49</f>
        <v>0</v>
      </c>
      <c r="P48" s="39" t="s">
        <v>68</v>
      </c>
      <c r="Q48" s="33"/>
      <c r="R48" s="105">
        <f>ROUNDUP(O48*M48/100,1)</f>
        <v>0</v>
      </c>
      <c r="S48" s="106">
        <f>O48*M48/100</f>
        <v>0</v>
      </c>
    </row>
    <row r="49" spans="1:19" ht="20.25" customHeight="1">
      <c r="A49" s="107" t="s">
        <v>20</v>
      </c>
      <c r="B49" s="29"/>
      <c r="C49" s="29"/>
      <c r="D49" s="29"/>
      <c r="E49" s="29"/>
      <c r="F49" s="17"/>
      <c r="G49" s="108"/>
      <c r="H49" s="29"/>
      <c r="I49" s="29"/>
      <c r="J49" s="29"/>
      <c r="K49" s="29"/>
      <c r="L49" s="71">
        <v>25</v>
      </c>
      <c r="M49" s="109">
        <v>21</v>
      </c>
      <c r="N49" s="33" t="s">
        <v>46</v>
      </c>
      <c r="O49" s="104">
        <f>ROUND(SUMIF(Rozpocet!N14:N29,M49,Rozpocet!I14:I29)+SUMIF(P38:P42,M49,R38:R42)+IF(K45=M49,J45,0),2)</f>
        <v>0</v>
      </c>
      <c r="P49" s="39" t="s">
        <v>68</v>
      </c>
      <c r="Q49" s="33"/>
      <c r="R49" s="74">
        <f>ROUNDUP(O49*M49/100,1)</f>
        <v>0</v>
      </c>
      <c r="S49" s="110">
        <f>O49*M49/100</f>
        <v>0</v>
      </c>
    </row>
    <row r="50" spans="1:19" ht="20.25" customHeight="1">
      <c r="A50" s="12"/>
      <c r="B50" s="13"/>
      <c r="C50" s="13"/>
      <c r="D50" s="13"/>
      <c r="E50" s="13"/>
      <c r="F50" s="20"/>
      <c r="G50" s="99"/>
      <c r="H50" s="13"/>
      <c r="I50" s="13"/>
      <c r="J50" s="13"/>
      <c r="K50" s="13"/>
      <c r="L50" s="89">
        <v>26</v>
      </c>
      <c r="M50" s="111" t="s">
        <v>69</v>
      </c>
      <c r="N50" s="91"/>
      <c r="O50" s="91"/>
      <c r="P50" s="91"/>
      <c r="Q50" s="112"/>
      <c r="R50" s="113">
        <f>R47+R48+R49</f>
        <v>0</v>
      </c>
      <c r="S50" s="114"/>
    </row>
    <row r="51" spans="1:19" ht="20.25" customHeight="1">
      <c r="A51" s="101" t="s">
        <v>66</v>
      </c>
      <c r="B51" s="35"/>
      <c r="C51" s="35"/>
      <c r="D51" s="35"/>
      <c r="E51" s="35"/>
      <c r="F51" s="36"/>
      <c r="G51" s="102" t="s">
        <v>67</v>
      </c>
      <c r="H51" s="35"/>
      <c r="I51" s="35"/>
      <c r="J51" s="35"/>
      <c r="K51" s="35"/>
      <c r="L51" s="65" t="s">
        <v>70</v>
      </c>
      <c r="M51" s="52"/>
      <c r="N51" s="67" t="s">
        <v>71</v>
      </c>
      <c r="O51" s="51"/>
      <c r="P51" s="51"/>
      <c r="Q51" s="51"/>
      <c r="R51" s="115"/>
      <c r="S51" s="54"/>
    </row>
    <row r="52" spans="1:19" ht="20.25" customHeight="1">
      <c r="A52" s="107" t="s">
        <v>22</v>
      </c>
      <c r="B52" s="29"/>
      <c r="C52" s="29"/>
      <c r="D52" s="29"/>
      <c r="E52" s="29"/>
      <c r="F52" s="17"/>
      <c r="G52" s="108"/>
      <c r="H52" s="29"/>
      <c r="I52" s="29"/>
      <c r="J52" s="29"/>
      <c r="K52" s="29"/>
      <c r="L52" s="71">
        <v>27</v>
      </c>
      <c r="M52" s="76" t="s">
        <v>72</v>
      </c>
      <c r="N52" s="39"/>
      <c r="O52" s="39"/>
      <c r="P52" s="39"/>
      <c r="Q52" s="33"/>
      <c r="R52" s="74">
        <v>0</v>
      </c>
      <c r="S52" s="75"/>
    </row>
    <row r="53" spans="1:19" ht="20.25" customHeight="1">
      <c r="A53" s="12"/>
      <c r="B53" s="13"/>
      <c r="C53" s="13"/>
      <c r="D53" s="13"/>
      <c r="E53" s="13"/>
      <c r="F53" s="20"/>
      <c r="G53" s="99"/>
      <c r="H53" s="13"/>
      <c r="I53" s="13"/>
      <c r="J53" s="13"/>
      <c r="K53" s="13"/>
      <c r="L53" s="71">
        <v>28</v>
      </c>
      <c r="M53" s="76" t="s">
        <v>73</v>
      </c>
      <c r="N53" s="39"/>
      <c r="O53" s="39"/>
      <c r="P53" s="39"/>
      <c r="Q53" s="33"/>
      <c r="R53" s="74">
        <v>0</v>
      </c>
      <c r="S53" s="75"/>
    </row>
    <row r="54" spans="1:19" ht="20.25" customHeight="1">
      <c r="A54" s="116" t="s">
        <v>66</v>
      </c>
      <c r="B54" s="44"/>
      <c r="C54" s="44"/>
      <c r="D54" s="44"/>
      <c r="E54" s="44"/>
      <c r="F54" s="117"/>
      <c r="G54" s="118" t="s">
        <v>67</v>
      </c>
      <c r="H54" s="44"/>
      <c r="I54" s="44"/>
      <c r="J54" s="44"/>
      <c r="K54" s="44"/>
      <c r="L54" s="89">
        <v>29</v>
      </c>
      <c r="M54" s="90" t="s">
        <v>74</v>
      </c>
      <c r="N54" s="91"/>
      <c r="O54" s="91"/>
      <c r="P54" s="91"/>
      <c r="Q54" s="92"/>
      <c r="R54" s="58">
        <v>0</v>
      </c>
      <c r="S54" s="119"/>
    </row>
  </sheetData>
  <sheetProtection selectLockedCells="1" selectUnlockedCells="1"/>
  <mergeCells count="4">
    <mergeCell ref="E5:J5"/>
    <mergeCell ref="E7:J7"/>
    <mergeCell ref="E9:J9"/>
    <mergeCell ref="P9:R9"/>
  </mergeCells>
  <printOptions verticalCentered="1"/>
  <pageMargins left="0.5902777777777778" right="0.5902777777777778" top="0.9055555555555556" bottom="0.9055555555555556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 topLeftCell="A1">
      <pane ySplit="13" topLeftCell="A14" activePane="bottomLeft" state="frozen"/>
      <selection pane="topLeft" activeCell="A1" sqref="A1"/>
      <selection pane="bottomLeft" activeCell="A17" sqref="A17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5" width="0" style="1" hidden="1" customWidth="1"/>
    <col min="6" max="16384" width="9.140625" style="1" customWidth="1"/>
  </cols>
  <sheetData>
    <row r="1" spans="1:5" ht="18" customHeight="1">
      <c r="A1" s="120" t="s">
        <v>75</v>
      </c>
      <c r="B1" s="121"/>
      <c r="C1" s="121"/>
      <c r="D1" s="121"/>
      <c r="E1" s="121"/>
    </row>
    <row r="2" spans="1:5" ht="12" customHeight="1">
      <c r="A2" s="122" t="s">
        <v>76</v>
      </c>
      <c r="B2" s="123">
        <f>'Krycí list'!E5</f>
        <v>0</v>
      </c>
      <c r="C2" s="124"/>
      <c r="D2" s="124"/>
      <c r="E2" s="124"/>
    </row>
    <row r="3" spans="1:5" ht="12" customHeight="1">
      <c r="A3" s="122" t="s">
        <v>77</v>
      </c>
      <c r="B3" s="123">
        <f>'Krycí list'!E7</f>
        <v>0</v>
      </c>
      <c r="C3" s="125"/>
      <c r="D3" s="123"/>
      <c r="E3" s="126"/>
    </row>
    <row r="4" spans="1:5" ht="12" customHeight="1">
      <c r="A4" s="122" t="s">
        <v>78</v>
      </c>
      <c r="B4" s="123">
        <f>'Krycí list'!E9</f>
        <v>0</v>
      </c>
      <c r="C4" s="125"/>
      <c r="D4" s="123"/>
      <c r="E4" s="126"/>
    </row>
    <row r="5" spans="1:5" ht="12" customHeight="1">
      <c r="A5" s="123" t="s">
        <v>79</v>
      </c>
      <c r="B5" s="123">
        <f>'Krycí list'!P5</f>
        <v>0</v>
      </c>
      <c r="C5" s="125"/>
      <c r="D5" s="123"/>
      <c r="E5" s="126"/>
    </row>
    <row r="6" spans="1:5" ht="6" customHeight="1">
      <c r="A6" s="123"/>
      <c r="B6" s="123"/>
      <c r="C6" s="125"/>
      <c r="D6" s="123"/>
      <c r="E6" s="126"/>
    </row>
    <row r="7" spans="1:5" ht="12" customHeight="1">
      <c r="A7" s="123" t="s">
        <v>80</v>
      </c>
      <c r="B7" s="123">
        <f>'Krycí list'!E26</f>
        <v>0</v>
      </c>
      <c r="C7" s="125"/>
      <c r="D7" s="123"/>
      <c r="E7" s="126"/>
    </row>
    <row r="8" spans="1:5" ht="12" customHeight="1">
      <c r="A8" s="123" t="s">
        <v>81</v>
      </c>
      <c r="B8" s="123">
        <f>'Krycí list'!E28</f>
        <v>0</v>
      </c>
      <c r="C8" s="125"/>
      <c r="D8" s="123"/>
      <c r="E8" s="126"/>
    </row>
    <row r="9" spans="1:5" ht="12" customHeight="1">
      <c r="A9" s="123" t="s">
        <v>82</v>
      </c>
      <c r="B9" s="123" t="s">
        <v>26</v>
      </c>
      <c r="C9" s="125"/>
      <c r="D9" s="123"/>
      <c r="E9" s="126"/>
    </row>
    <row r="10" spans="1:5" ht="6" customHeight="1">
      <c r="A10" s="121"/>
      <c r="B10" s="121"/>
      <c r="C10" s="121"/>
      <c r="D10" s="121"/>
      <c r="E10" s="121"/>
    </row>
    <row r="11" spans="1:5" ht="12" customHeight="1">
      <c r="A11" s="127" t="s">
        <v>83</v>
      </c>
      <c r="B11" s="128" t="s">
        <v>84</v>
      </c>
      <c r="C11" s="129" t="s">
        <v>85</v>
      </c>
      <c r="D11" s="130" t="s">
        <v>86</v>
      </c>
      <c r="E11" s="129" t="s">
        <v>87</v>
      </c>
    </row>
    <row r="12" spans="1:5" ht="12" customHeight="1">
      <c r="A12" s="131">
        <v>1</v>
      </c>
      <c r="B12" s="132">
        <v>2</v>
      </c>
      <c r="C12" s="133">
        <v>3</v>
      </c>
      <c r="D12" s="134">
        <v>4</v>
      </c>
      <c r="E12" s="133">
        <v>5</v>
      </c>
    </row>
    <row r="13" spans="1:5" ht="3.75" customHeight="1">
      <c r="A13" s="135"/>
      <c r="B13" s="136"/>
      <c r="C13" s="136"/>
      <c r="D13" s="136"/>
      <c r="E13" s="137"/>
    </row>
    <row r="14" spans="1:5" s="142" customFormat="1" ht="12.75" customHeight="1">
      <c r="A14" s="138">
        <f>Rozpocet!D14</f>
        <v>0</v>
      </c>
      <c r="B14" s="139">
        <f>Rozpocet!E14</f>
        <v>0</v>
      </c>
      <c r="C14" s="140">
        <f>Rozpocet!I14</f>
        <v>0</v>
      </c>
      <c r="D14" s="141">
        <f>Rozpocet!K14</f>
        <v>0.40679999999999994</v>
      </c>
      <c r="E14" s="141">
        <f>Rozpocet!M14</f>
        <v>0</v>
      </c>
    </row>
    <row r="15" spans="1:5" s="142" customFormat="1" ht="12.75" customHeight="1">
      <c r="A15" s="143">
        <f>Rozpocet!D15</f>
        <v>0</v>
      </c>
      <c r="B15" s="144">
        <f>Rozpocet!E15</f>
        <v>0</v>
      </c>
      <c r="C15" s="145">
        <f>Rozpocet!I15</f>
        <v>0</v>
      </c>
      <c r="D15" s="146">
        <f>Rozpocet!K15</f>
        <v>0.40679999999999994</v>
      </c>
      <c r="E15" s="146">
        <f>Rozpocet!M15</f>
        <v>0</v>
      </c>
    </row>
    <row r="16" spans="1:5" s="142" customFormat="1" ht="12.75" customHeight="1">
      <c r="A16" s="143">
        <f>Rozpocet!D19</f>
        <v>1</v>
      </c>
      <c r="B16" s="144">
        <f>Rozpocet!E19</f>
        <v>0</v>
      </c>
      <c r="C16" s="145">
        <f>Rozpocet!I19</f>
        <v>0</v>
      </c>
      <c r="D16" s="146">
        <f>Rozpocet!K19</f>
        <v>0</v>
      </c>
      <c r="E16" s="146">
        <f>Rozpocet!M19</f>
        <v>0</v>
      </c>
    </row>
    <row r="17" spans="2:5" s="147" customFormat="1" ht="12.75" customHeight="1">
      <c r="B17" s="148" t="s">
        <v>88</v>
      </c>
      <c r="C17" s="149">
        <f>Rozpocet!I29</f>
        <v>0</v>
      </c>
      <c r="D17" s="150" t="e">
        <f>Rozpocet!K29</f>
        <v>#VALUE!</v>
      </c>
      <c r="E17" s="150" t="e">
        <f>Rozpocet!M29</f>
        <v>#VALUE!</v>
      </c>
    </row>
  </sheetData>
  <sheetProtection selectLockedCells="1" selectUnlockedCells="1"/>
  <printOptions horizontalCentered="1"/>
  <pageMargins left="1.1020833333333333" right="1.1020833333333333" top="0.7875" bottom="0.7875" header="0.5118055555555555" footer="0.5118055555555555"/>
  <pageSetup horizontalDpi="300" verticalDpi="300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workbookViewId="0" topLeftCell="A1">
      <pane ySplit="13" topLeftCell="A14" activePane="bottomLeft" state="frozen"/>
      <selection pane="topLeft" activeCell="A1" sqref="A1"/>
      <selection pane="bottomLeft" activeCell="V22" sqref="V22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3" width="0" style="1" hidden="1" customWidth="1"/>
    <col min="14" max="14" width="5.28125" style="1" customWidth="1"/>
    <col min="15" max="20" width="0" style="1" hidden="1" customWidth="1"/>
    <col min="21" max="16384" width="9.140625" style="1" customWidth="1"/>
  </cols>
  <sheetData>
    <row r="1" spans="1:20" ht="18" customHeight="1">
      <c r="A1" s="120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2"/>
      <c r="Q1" s="151"/>
      <c r="R1" s="151"/>
      <c r="S1" s="151"/>
      <c r="T1" s="151"/>
    </row>
    <row r="2" spans="1:20" ht="11.25" customHeight="1">
      <c r="A2" s="122" t="s">
        <v>76</v>
      </c>
      <c r="B2" s="123"/>
      <c r="C2" s="123" t="str">
        <f>'Krycí list'!E5</f>
        <v>Ostravská univerzita v Ostravě</v>
      </c>
      <c r="D2" s="123"/>
      <c r="E2" s="123"/>
      <c r="F2" s="123"/>
      <c r="G2" s="123"/>
      <c r="H2" s="123"/>
      <c r="I2" s="123"/>
      <c r="J2" s="123"/>
      <c r="K2" s="123"/>
      <c r="L2" s="151"/>
      <c r="M2" s="151"/>
      <c r="N2" s="151"/>
      <c r="O2" s="152"/>
      <c r="P2" s="152"/>
      <c r="Q2" s="151"/>
      <c r="R2" s="151"/>
      <c r="S2" s="151"/>
      <c r="T2" s="151"/>
    </row>
    <row r="3" spans="1:20" ht="11.25" customHeight="1">
      <c r="A3" s="122" t="s">
        <v>77</v>
      </c>
      <c r="B3" s="123"/>
      <c r="C3" s="123" t="str">
        <f>'Krycí list'!E7</f>
        <v>Stavební úpravy objektu Českobratrská 16</v>
      </c>
      <c r="D3" s="123"/>
      <c r="E3" s="123"/>
      <c r="F3" s="123"/>
      <c r="G3" s="123"/>
      <c r="H3" s="123"/>
      <c r="I3" s="123"/>
      <c r="J3" s="123"/>
      <c r="K3" s="123"/>
      <c r="L3" s="151"/>
      <c r="M3" s="151"/>
      <c r="N3" s="151"/>
      <c r="O3" s="152"/>
      <c r="P3" s="152"/>
      <c r="Q3" s="151"/>
      <c r="R3" s="151"/>
      <c r="S3" s="151"/>
      <c r="T3" s="151"/>
    </row>
    <row r="4" spans="1:20" ht="11.25" customHeight="1">
      <c r="A4" s="122" t="s">
        <v>78</v>
      </c>
      <c r="B4" s="123"/>
      <c r="C4" s="123" t="str">
        <f>'Krycí list'!E9</f>
        <v>D.1.4.2 Zdravotně technické instalace – dodatek</v>
      </c>
      <c r="D4" s="123"/>
      <c r="E4" s="123"/>
      <c r="F4" s="123"/>
      <c r="G4" s="123"/>
      <c r="H4" s="123"/>
      <c r="I4" s="123"/>
      <c r="J4" s="123"/>
      <c r="K4" s="123"/>
      <c r="L4" s="151"/>
      <c r="M4" s="151"/>
      <c r="N4" s="151"/>
      <c r="O4" s="152"/>
      <c r="P4" s="152"/>
      <c r="Q4" s="151"/>
      <c r="R4" s="151"/>
      <c r="S4" s="151"/>
      <c r="T4" s="151"/>
    </row>
    <row r="5" spans="1:20" ht="11.25" customHeight="1">
      <c r="A5" s="123" t="s">
        <v>90</v>
      </c>
      <c r="B5" s="123"/>
      <c r="C5" s="123" t="str">
        <f>'Krycí list'!P5</f>
        <v> </v>
      </c>
      <c r="D5" s="123"/>
      <c r="E5" s="123"/>
      <c r="F5" s="123"/>
      <c r="G5" s="123"/>
      <c r="H5" s="123"/>
      <c r="I5" s="123"/>
      <c r="J5" s="123"/>
      <c r="K5" s="123"/>
      <c r="L5" s="151"/>
      <c r="M5" s="151"/>
      <c r="N5" s="151"/>
      <c r="O5" s="152"/>
      <c r="P5" s="152"/>
      <c r="Q5" s="151"/>
      <c r="R5" s="151"/>
      <c r="S5" s="151"/>
      <c r="T5" s="151"/>
    </row>
    <row r="6" spans="1:20" ht="6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51"/>
      <c r="M6" s="151"/>
      <c r="N6" s="151"/>
      <c r="O6" s="152"/>
      <c r="P6" s="152"/>
      <c r="Q6" s="151"/>
      <c r="R6" s="151"/>
      <c r="S6" s="151"/>
      <c r="T6" s="151"/>
    </row>
    <row r="7" spans="1:20" ht="11.25" customHeight="1">
      <c r="A7" s="123" t="s">
        <v>80</v>
      </c>
      <c r="B7" s="123"/>
      <c r="C7" s="123" t="str">
        <f>'Krycí list'!E26</f>
        <v> </v>
      </c>
      <c r="D7" s="123"/>
      <c r="E7" s="123"/>
      <c r="F7" s="123"/>
      <c r="G7" s="123"/>
      <c r="H7" s="123"/>
      <c r="I7" s="123"/>
      <c r="J7" s="123"/>
      <c r="K7" s="123"/>
      <c r="L7" s="151"/>
      <c r="M7" s="151"/>
      <c r="N7" s="151"/>
      <c r="O7" s="152"/>
      <c r="P7" s="152"/>
      <c r="Q7" s="151"/>
      <c r="R7" s="151"/>
      <c r="S7" s="151"/>
      <c r="T7" s="151"/>
    </row>
    <row r="8" spans="1:20" ht="11.25" customHeight="1">
      <c r="A8" s="123" t="s">
        <v>81</v>
      </c>
      <c r="B8" s="123"/>
      <c r="C8" s="123" t="str">
        <f>'Krycí list'!E28</f>
        <v> </v>
      </c>
      <c r="D8" s="123"/>
      <c r="E8" s="123"/>
      <c r="F8" s="123"/>
      <c r="G8" s="123"/>
      <c r="H8" s="123"/>
      <c r="I8" s="123"/>
      <c r="J8" s="123"/>
      <c r="K8" s="123"/>
      <c r="L8" s="151"/>
      <c r="M8" s="151"/>
      <c r="N8" s="151"/>
      <c r="O8" s="152"/>
      <c r="P8" s="152"/>
      <c r="Q8" s="151"/>
      <c r="R8" s="151"/>
      <c r="S8" s="151"/>
      <c r="T8" s="151"/>
    </row>
    <row r="9" spans="1:20" ht="11.25" customHeight="1">
      <c r="A9" s="123" t="s">
        <v>82</v>
      </c>
      <c r="B9" s="123"/>
      <c r="C9" s="123" t="s">
        <v>26</v>
      </c>
      <c r="D9" s="123"/>
      <c r="E9" s="123"/>
      <c r="F9" s="123"/>
      <c r="G9" s="123"/>
      <c r="H9" s="123"/>
      <c r="I9" s="123"/>
      <c r="J9" s="123"/>
      <c r="K9" s="123"/>
      <c r="L9" s="151"/>
      <c r="M9" s="151"/>
      <c r="N9" s="151"/>
      <c r="O9" s="152"/>
      <c r="P9" s="152"/>
      <c r="Q9" s="151"/>
      <c r="R9" s="151"/>
      <c r="S9" s="151"/>
      <c r="T9" s="151"/>
    </row>
    <row r="10" spans="1:20" ht="5.25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2"/>
      <c r="P10" s="152"/>
      <c r="Q10" s="151"/>
      <c r="R10" s="151"/>
      <c r="S10" s="151"/>
      <c r="T10" s="151"/>
    </row>
    <row r="11" spans="1:21" ht="21.75" customHeight="1">
      <c r="A11" s="127" t="s">
        <v>91</v>
      </c>
      <c r="B11" s="128" t="s">
        <v>92</v>
      </c>
      <c r="C11" s="128" t="s">
        <v>93</v>
      </c>
      <c r="D11" s="128" t="s">
        <v>94</v>
      </c>
      <c r="E11" s="128" t="s">
        <v>84</v>
      </c>
      <c r="F11" s="128" t="s">
        <v>95</v>
      </c>
      <c r="G11" s="128" t="s">
        <v>96</v>
      </c>
      <c r="H11" s="128" t="s">
        <v>97</v>
      </c>
      <c r="I11" s="128" t="s">
        <v>85</v>
      </c>
      <c r="J11" s="128" t="s">
        <v>98</v>
      </c>
      <c r="K11" s="128" t="s">
        <v>86</v>
      </c>
      <c r="L11" s="128" t="s">
        <v>99</v>
      </c>
      <c r="M11" s="128" t="s">
        <v>100</v>
      </c>
      <c r="N11" s="128" t="s">
        <v>101</v>
      </c>
      <c r="O11" s="153" t="s">
        <v>102</v>
      </c>
      <c r="P11" s="154" t="s">
        <v>103</v>
      </c>
      <c r="Q11" s="128"/>
      <c r="R11" s="128"/>
      <c r="S11" s="128"/>
      <c r="T11" s="155" t="s">
        <v>104</v>
      </c>
      <c r="U11" s="156"/>
    </row>
    <row r="12" spans="1:21" ht="11.25" customHeight="1">
      <c r="A12" s="131">
        <v>1</v>
      </c>
      <c r="B12" s="132">
        <v>2</v>
      </c>
      <c r="C12" s="132">
        <v>3</v>
      </c>
      <c r="D12" s="132">
        <v>4</v>
      </c>
      <c r="E12" s="132">
        <v>5</v>
      </c>
      <c r="F12" s="132">
        <v>6</v>
      </c>
      <c r="G12" s="132">
        <v>7</v>
      </c>
      <c r="H12" s="132">
        <v>8</v>
      </c>
      <c r="I12" s="132">
        <v>9</v>
      </c>
      <c r="J12" s="132"/>
      <c r="K12" s="132"/>
      <c r="L12" s="132"/>
      <c r="M12" s="132"/>
      <c r="N12" s="132">
        <v>10</v>
      </c>
      <c r="O12" s="157">
        <v>11</v>
      </c>
      <c r="P12" s="158">
        <v>12</v>
      </c>
      <c r="Q12" s="132"/>
      <c r="R12" s="132"/>
      <c r="S12" s="132"/>
      <c r="T12" s="159">
        <v>11</v>
      </c>
      <c r="U12" s="156"/>
    </row>
    <row r="13" spans="1:20" ht="3.7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2"/>
      <c r="P13" s="160"/>
      <c r="Q13" s="151"/>
      <c r="R13" s="151"/>
      <c r="S13" s="151"/>
      <c r="T13" s="151"/>
    </row>
    <row r="14" spans="1:16" s="142" customFormat="1" ht="12.75" customHeight="1">
      <c r="A14" s="161"/>
      <c r="B14" s="162" t="s">
        <v>63</v>
      </c>
      <c r="C14" s="161"/>
      <c r="D14" s="161" t="s">
        <v>42</v>
      </c>
      <c r="E14" s="161" t="s">
        <v>105</v>
      </c>
      <c r="F14" s="161"/>
      <c r="G14" s="161"/>
      <c r="H14" s="161"/>
      <c r="I14" s="163">
        <f>I15+I19</f>
        <v>0</v>
      </c>
      <c r="J14" s="161"/>
      <c r="K14" s="164">
        <f>K15+K19</f>
        <v>0.40679999999999994</v>
      </c>
      <c r="L14" s="161"/>
      <c r="M14" s="164">
        <f>M15+M19</f>
        <v>0</v>
      </c>
      <c r="N14" s="161"/>
      <c r="P14" s="139" t="s">
        <v>106</v>
      </c>
    </row>
    <row r="15" spans="2:16" s="142" customFormat="1" ht="12.75" customHeight="1">
      <c r="B15" s="143" t="s">
        <v>63</v>
      </c>
      <c r="D15" s="144" t="s">
        <v>107</v>
      </c>
      <c r="E15" s="144" t="s">
        <v>108</v>
      </c>
      <c r="I15" s="145">
        <f>SUM(I16:I18)</f>
        <v>0</v>
      </c>
      <c r="K15" s="146">
        <f>SUM(K16:K18)</f>
        <v>0.40679999999999994</v>
      </c>
      <c r="M15" s="146">
        <f>SUM(M16:M18)</f>
        <v>0</v>
      </c>
      <c r="P15" s="144" t="s">
        <v>109</v>
      </c>
    </row>
    <row r="16" spans="1:16" s="13" customFormat="1" ht="13.5" customHeight="1">
      <c r="A16" s="165" t="s">
        <v>109</v>
      </c>
      <c r="B16" s="165" t="s">
        <v>110</v>
      </c>
      <c r="C16" s="165">
        <v>8</v>
      </c>
      <c r="D16" s="166" t="s">
        <v>111</v>
      </c>
      <c r="E16" s="167" t="s">
        <v>112</v>
      </c>
      <c r="F16" s="165" t="s">
        <v>113</v>
      </c>
      <c r="G16" s="168">
        <v>8</v>
      </c>
      <c r="H16" s="169"/>
      <c r="I16" s="169">
        <f>ROUND(G16*H16,2)</f>
        <v>0</v>
      </c>
      <c r="J16" s="170">
        <v>0.03906</v>
      </c>
      <c r="K16" s="168">
        <f>G16*J16</f>
        <v>0.31248</v>
      </c>
      <c r="L16" s="170">
        <v>0</v>
      </c>
      <c r="M16" s="168">
        <f>G16*L16</f>
        <v>0</v>
      </c>
      <c r="N16" s="171">
        <v>21</v>
      </c>
      <c r="O16" s="172">
        <v>4</v>
      </c>
      <c r="P16" s="13" t="s">
        <v>114</v>
      </c>
    </row>
    <row r="17" spans="1:16" s="13" customFormat="1" ht="13.5" customHeight="1">
      <c r="A17" s="165" t="s">
        <v>114</v>
      </c>
      <c r="B17" s="165" t="s">
        <v>110</v>
      </c>
      <c r="C17" s="165">
        <v>8</v>
      </c>
      <c r="D17" s="166" t="s">
        <v>115</v>
      </c>
      <c r="E17" s="173" t="s">
        <v>116</v>
      </c>
      <c r="F17" s="165" t="s">
        <v>117</v>
      </c>
      <c r="G17" s="168">
        <v>1</v>
      </c>
      <c r="H17" s="169"/>
      <c r="I17" s="169">
        <f>ROUND(G17*H17,2)</f>
        <v>0</v>
      </c>
      <c r="J17" s="170">
        <v>0.03906</v>
      </c>
      <c r="K17" s="168">
        <f>G17*J17</f>
        <v>0.03906</v>
      </c>
      <c r="L17" s="170">
        <v>0</v>
      </c>
      <c r="M17" s="168">
        <f>G17*L17</f>
        <v>0</v>
      </c>
      <c r="N17" s="171">
        <v>21</v>
      </c>
      <c r="O17" s="172">
        <v>4</v>
      </c>
      <c r="P17" s="13" t="s">
        <v>114</v>
      </c>
    </row>
    <row r="18" spans="1:16" s="13" customFormat="1" ht="13.5" customHeight="1">
      <c r="A18" s="165" t="s">
        <v>118</v>
      </c>
      <c r="B18" s="165" t="s">
        <v>110</v>
      </c>
      <c r="C18" s="165">
        <v>8</v>
      </c>
      <c r="D18" s="166" t="s">
        <v>119</v>
      </c>
      <c r="E18" s="167" t="s">
        <v>120</v>
      </c>
      <c r="F18" s="165" t="s">
        <v>117</v>
      </c>
      <c r="G18" s="168">
        <v>1</v>
      </c>
      <c r="H18" s="169"/>
      <c r="I18" s="169">
        <f>ROUND(G18*H18,2)</f>
        <v>0</v>
      </c>
      <c r="J18" s="170">
        <v>0.05526</v>
      </c>
      <c r="K18" s="168">
        <f>G18*J18</f>
        <v>0.05526</v>
      </c>
      <c r="L18" s="170">
        <v>0</v>
      </c>
      <c r="M18" s="168">
        <f>G18*L18</f>
        <v>0</v>
      </c>
      <c r="N18" s="171">
        <v>21</v>
      </c>
      <c r="O18" s="172">
        <v>4</v>
      </c>
      <c r="P18" s="13" t="s">
        <v>114</v>
      </c>
    </row>
    <row r="19" spans="2:16" s="142" customFormat="1" ht="12.75" customHeight="1">
      <c r="B19" s="143" t="s">
        <v>63</v>
      </c>
      <c r="D19" s="144">
        <v>1</v>
      </c>
      <c r="E19" s="144" t="s">
        <v>121</v>
      </c>
      <c r="I19" s="145">
        <f>SUM(I20:I28)</f>
        <v>0</v>
      </c>
      <c r="K19" s="146">
        <f>SUM(K20:K28)</f>
        <v>0</v>
      </c>
      <c r="M19" s="146">
        <f>SUM(M20:M28)</f>
        <v>0</v>
      </c>
      <c r="P19" s="144" t="s">
        <v>109</v>
      </c>
    </row>
    <row r="20" spans="1:16" s="13" customFormat="1" ht="13.5" customHeight="1">
      <c r="A20" s="165" t="s">
        <v>122</v>
      </c>
      <c r="B20" s="165" t="s">
        <v>110</v>
      </c>
      <c r="C20" s="165">
        <v>1</v>
      </c>
      <c r="D20" s="174" t="s">
        <v>123</v>
      </c>
      <c r="E20" s="167" t="s">
        <v>124</v>
      </c>
      <c r="F20" s="165" t="s">
        <v>125</v>
      </c>
      <c r="G20" s="168">
        <v>2</v>
      </c>
      <c r="H20" s="169"/>
      <c r="I20" s="169">
        <f>ROUND(G20*H20,2)</f>
        <v>0</v>
      </c>
      <c r="J20" s="170">
        <v>0</v>
      </c>
      <c r="K20" s="168">
        <f>G20*J20</f>
        <v>0</v>
      </c>
      <c r="L20" s="170">
        <v>0</v>
      </c>
      <c r="M20" s="168">
        <f>G20*L20</f>
        <v>0</v>
      </c>
      <c r="N20" s="171">
        <v>21</v>
      </c>
      <c r="O20" s="172">
        <v>4</v>
      </c>
      <c r="P20" s="13" t="s">
        <v>114</v>
      </c>
    </row>
    <row r="21" spans="1:16" s="13" customFormat="1" ht="24" customHeight="1">
      <c r="A21" s="165" t="s">
        <v>126</v>
      </c>
      <c r="B21" s="165" t="s">
        <v>110</v>
      </c>
      <c r="C21" s="165">
        <v>1</v>
      </c>
      <c r="D21" s="174" t="s">
        <v>127</v>
      </c>
      <c r="E21" s="167" t="s">
        <v>128</v>
      </c>
      <c r="F21" s="165" t="s">
        <v>125</v>
      </c>
      <c r="G21" s="168">
        <v>20</v>
      </c>
      <c r="H21" s="169"/>
      <c r="I21" s="169">
        <f>ROUND(G21*H21,2)</f>
        <v>0</v>
      </c>
      <c r="J21" s="170">
        <v>0</v>
      </c>
      <c r="K21" s="168">
        <f>G21*J21</f>
        <v>0</v>
      </c>
      <c r="L21" s="170">
        <v>0</v>
      </c>
      <c r="M21" s="168">
        <f>G21*L21</f>
        <v>0</v>
      </c>
      <c r="N21" s="171">
        <v>21</v>
      </c>
      <c r="O21" s="172">
        <v>4</v>
      </c>
      <c r="P21" s="13" t="s">
        <v>114</v>
      </c>
    </row>
    <row r="22" spans="1:16" s="13" customFormat="1" ht="24" customHeight="1">
      <c r="A22" s="165" t="s">
        <v>129</v>
      </c>
      <c r="B22" s="165" t="s">
        <v>110</v>
      </c>
      <c r="C22" s="165">
        <v>1</v>
      </c>
      <c r="D22" s="174" t="s">
        <v>130</v>
      </c>
      <c r="E22" s="167" t="s">
        <v>131</v>
      </c>
      <c r="F22" s="165" t="s">
        <v>125</v>
      </c>
      <c r="G22" s="168">
        <v>20</v>
      </c>
      <c r="H22" s="169"/>
      <c r="I22" s="169">
        <f>ROUND(G22*H22,2)</f>
        <v>0</v>
      </c>
      <c r="J22" s="170">
        <v>0</v>
      </c>
      <c r="K22" s="168">
        <f>G22*J22</f>
        <v>0</v>
      </c>
      <c r="L22" s="170">
        <v>0</v>
      </c>
      <c r="M22" s="168">
        <f>G22*L22</f>
        <v>0</v>
      </c>
      <c r="N22" s="171">
        <v>21</v>
      </c>
      <c r="O22" s="172">
        <v>4</v>
      </c>
      <c r="P22" s="13" t="s">
        <v>114</v>
      </c>
    </row>
    <row r="23" spans="1:16" s="13" customFormat="1" ht="13.5" customHeight="1">
      <c r="A23" s="165" t="s">
        <v>107</v>
      </c>
      <c r="B23" s="165" t="s">
        <v>110</v>
      </c>
      <c r="C23" s="165">
        <v>1</v>
      </c>
      <c r="D23" s="174" t="s">
        <v>132</v>
      </c>
      <c r="E23" s="167" t="s">
        <v>133</v>
      </c>
      <c r="F23" s="165" t="s">
        <v>134</v>
      </c>
      <c r="G23" s="168">
        <v>28</v>
      </c>
      <c r="H23" s="169"/>
      <c r="I23" s="169">
        <f>ROUND(G23*H23,2)</f>
        <v>0</v>
      </c>
      <c r="J23" s="170">
        <v>0</v>
      </c>
      <c r="K23" s="168">
        <f>G23*J23</f>
        <v>0</v>
      </c>
      <c r="L23" s="170">
        <v>0</v>
      </c>
      <c r="M23" s="168">
        <f>G23*L23</f>
        <v>0</v>
      </c>
      <c r="N23" s="171">
        <v>21</v>
      </c>
      <c r="O23" s="172">
        <v>4</v>
      </c>
      <c r="P23" s="13" t="s">
        <v>114</v>
      </c>
    </row>
    <row r="24" spans="1:16" s="13" customFormat="1" ht="13.5" customHeight="1">
      <c r="A24" s="165" t="s">
        <v>107</v>
      </c>
      <c r="B24" s="165" t="s">
        <v>110</v>
      </c>
      <c r="C24" s="165">
        <v>1</v>
      </c>
      <c r="D24" s="174" t="s">
        <v>135</v>
      </c>
      <c r="E24" s="167" t="s">
        <v>136</v>
      </c>
      <c r="F24" s="165" t="s">
        <v>134</v>
      </c>
      <c r="G24" s="168">
        <v>28</v>
      </c>
      <c r="H24" s="169"/>
      <c r="I24" s="169">
        <f>ROUND(G24*H24,2)</f>
        <v>0</v>
      </c>
      <c r="J24" s="170">
        <v>0</v>
      </c>
      <c r="K24" s="168">
        <f>G24*J24</f>
        <v>0</v>
      </c>
      <c r="L24" s="170">
        <v>0</v>
      </c>
      <c r="M24" s="168">
        <f>G24*L24</f>
        <v>0</v>
      </c>
      <c r="N24" s="171">
        <v>21</v>
      </c>
      <c r="O24" s="172">
        <v>4</v>
      </c>
      <c r="P24" s="13" t="s">
        <v>114</v>
      </c>
    </row>
    <row r="25" spans="1:16" s="13" customFormat="1" ht="13.5" customHeight="1">
      <c r="A25" s="165" t="s">
        <v>107</v>
      </c>
      <c r="B25" s="165" t="s">
        <v>110</v>
      </c>
      <c r="C25" s="165">
        <v>1</v>
      </c>
      <c r="D25" s="174" t="s">
        <v>137</v>
      </c>
      <c r="E25" s="167" t="s">
        <v>138</v>
      </c>
      <c r="F25" s="165" t="s">
        <v>125</v>
      </c>
      <c r="G25" s="168">
        <v>20</v>
      </c>
      <c r="H25" s="169"/>
      <c r="I25" s="169">
        <f>ROUND(G25*H25,2)</f>
        <v>0</v>
      </c>
      <c r="J25" s="170">
        <v>0</v>
      </c>
      <c r="K25" s="168">
        <f>G25*J25</f>
        <v>0</v>
      </c>
      <c r="L25" s="170">
        <v>0</v>
      </c>
      <c r="M25" s="168">
        <f>G25*L25</f>
        <v>0</v>
      </c>
      <c r="N25" s="171">
        <v>21</v>
      </c>
      <c r="O25" s="172">
        <v>4</v>
      </c>
      <c r="P25" s="13" t="s">
        <v>114</v>
      </c>
    </row>
    <row r="26" spans="1:16" s="13" customFormat="1" ht="13.5" customHeight="1">
      <c r="A26" s="165" t="s">
        <v>107</v>
      </c>
      <c r="B26" s="165" t="s">
        <v>110</v>
      </c>
      <c r="C26" s="165">
        <v>1</v>
      </c>
      <c r="D26" s="174" t="s">
        <v>139</v>
      </c>
      <c r="E26" s="167" t="s">
        <v>140</v>
      </c>
      <c r="F26" s="165" t="s">
        <v>125</v>
      </c>
      <c r="G26" s="168">
        <v>20</v>
      </c>
      <c r="H26" s="169"/>
      <c r="I26" s="169">
        <f>ROUND(G26*H26,2)</f>
        <v>0</v>
      </c>
      <c r="J26" s="170">
        <v>0</v>
      </c>
      <c r="K26" s="168">
        <f>G26*J26</f>
        <v>0</v>
      </c>
      <c r="L26" s="170">
        <v>0</v>
      </c>
      <c r="M26" s="168">
        <f>G26*L26</f>
        <v>0</v>
      </c>
      <c r="N26" s="171">
        <v>21</v>
      </c>
      <c r="O26" s="172">
        <v>4</v>
      </c>
      <c r="P26" s="13" t="s">
        <v>114</v>
      </c>
    </row>
    <row r="27" spans="1:16" s="13" customFormat="1" ht="13.5" customHeight="1">
      <c r="A27" s="165" t="s">
        <v>107</v>
      </c>
      <c r="B27" s="165" t="s">
        <v>110</v>
      </c>
      <c r="C27" s="165">
        <v>1</v>
      </c>
      <c r="D27" s="174" t="s">
        <v>139</v>
      </c>
      <c r="E27" s="167" t="s">
        <v>141</v>
      </c>
      <c r="F27" s="165" t="s">
        <v>134</v>
      </c>
      <c r="G27" s="168">
        <v>24</v>
      </c>
      <c r="H27" s="169"/>
      <c r="I27" s="169">
        <f>ROUND(G27*H27,2)</f>
        <v>0</v>
      </c>
      <c r="J27" s="170">
        <v>0</v>
      </c>
      <c r="K27" s="168">
        <f>G27*J27</f>
        <v>0</v>
      </c>
      <c r="L27" s="170">
        <v>0</v>
      </c>
      <c r="M27" s="168">
        <f>G27*L27</f>
        <v>0</v>
      </c>
      <c r="N27" s="171">
        <v>21</v>
      </c>
      <c r="O27" s="172">
        <v>4</v>
      </c>
      <c r="P27" s="13" t="s">
        <v>114</v>
      </c>
    </row>
    <row r="28" spans="1:16" s="13" customFormat="1" ht="13.5" customHeight="1">
      <c r="A28" s="165" t="s">
        <v>142</v>
      </c>
      <c r="B28" s="165" t="s">
        <v>110</v>
      </c>
      <c r="C28" s="165">
        <v>1</v>
      </c>
      <c r="D28" s="174" t="s">
        <v>143</v>
      </c>
      <c r="E28" s="167" t="s">
        <v>144</v>
      </c>
      <c r="F28" s="165" t="s">
        <v>125</v>
      </c>
      <c r="G28" s="168">
        <v>16.4</v>
      </c>
      <c r="H28" s="169"/>
      <c r="I28" s="169">
        <f>ROUND(G28*H28,2)</f>
        <v>0</v>
      </c>
      <c r="J28" s="170">
        <v>0</v>
      </c>
      <c r="K28" s="168">
        <f>G28*J28</f>
        <v>0</v>
      </c>
      <c r="L28" s="170">
        <v>0</v>
      </c>
      <c r="M28" s="168">
        <f>G28*L28</f>
        <v>0</v>
      </c>
      <c r="N28" s="171">
        <v>21</v>
      </c>
      <c r="O28" s="172">
        <v>4</v>
      </c>
      <c r="P28" s="13" t="s">
        <v>114</v>
      </c>
    </row>
    <row r="29" spans="5:13" s="147" customFormat="1" ht="12.75" customHeight="1">
      <c r="E29" s="148" t="s">
        <v>88</v>
      </c>
      <c r="I29" s="149">
        <f>I14</f>
        <v>0</v>
      </c>
      <c r="K29" s="150" t="e">
        <f>K14+#REF!</f>
        <v>#VALUE!</v>
      </c>
      <c r="M29" s="150" t="e">
        <f>M14+#REF!</f>
        <v>#VALUE!</v>
      </c>
    </row>
  </sheetData>
  <sheetProtection selectLockedCells="1" selectUnlockedCells="1"/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00390625" style="17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2016-02-03T12:04:09Z</cp:lastPrinted>
  <dcterms:modified xsi:type="dcterms:W3CDTF">2016-02-03T12:05:23Z</dcterms:modified>
  <cp:category/>
  <cp:version/>
  <cp:contentType/>
  <cp:contentStatus/>
  <cp:revision>6</cp:revision>
</cp:coreProperties>
</file>