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0" yWindow="435" windowWidth="20730" windowHeight="11685"/>
  </bookViews>
  <sheets>
    <sheet name="Rekapitulace stavby" sheetId="1" r:id="rId1"/>
    <sheet name="SO 01 - SO 01" sheetId="2" r:id="rId2"/>
    <sheet name="SO 02 - SO 02" sheetId="3" r:id="rId3"/>
    <sheet name="SO 03 - SO 03" sheetId="4" r:id="rId4"/>
    <sheet name="SO 00 - Vedlejší rozpočto..." sheetId="5" r:id="rId5"/>
  </sheets>
  <definedNames>
    <definedName name="_xlnm._FilterDatabase" localSheetId="4" hidden="1">'SO 00 - Vedlejší rozpočto...'!$C$119:$K$138</definedName>
    <definedName name="_xlnm._FilterDatabase" localSheetId="1" hidden="1">'SO 01 - SO 01'!$C$132:$K$904</definedName>
    <definedName name="_xlnm._FilterDatabase" localSheetId="2" hidden="1">'SO 02 - SO 02'!$C$130:$K$457</definedName>
    <definedName name="_xlnm._FilterDatabase" localSheetId="3" hidden="1">'SO 03 - SO 03'!$C$127:$K$265</definedName>
    <definedName name="_xlnm.Print_Titles" localSheetId="0">'Rekapitulace stavby'!$92:$92</definedName>
    <definedName name="_xlnm.Print_Titles" localSheetId="4">'SO 00 - Vedlejší rozpočto...'!$119:$119</definedName>
    <definedName name="_xlnm.Print_Titles" localSheetId="1">'SO 01 - SO 01'!$132:$132</definedName>
    <definedName name="_xlnm.Print_Titles" localSheetId="2">'SO 02 - SO 02'!$130:$130</definedName>
    <definedName name="_xlnm.Print_Titles" localSheetId="3">'SO 03 - SO 03'!$127:$127</definedName>
    <definedName name="_xlnm.Print_Area" localSheetId="0">'Rekapitulace stavby'!$D$4:$AO$76,'Rekapitulace stavby'!$C$82:$AQ$99</definedName>
    <definedName name="_xlnm.Print_Area" localSheetId="4">'SO 00 - Vedlejší rozpočto...'!$C$4:$J$76,'SO 00 - Vedlejší rozpočto...'!$C$82:$J$101,'SO 00 - Vedlejší rozpočto...'!$C$107:$J$138</definedName>
    <definedName name="_xlnm.Print_Area" localSheetId="1">'SO 01 - SO 01'!$C$4:$J$76,'SO 01 - SO 01'!$C$82:$J$114,'SO 01 - SO 01'!$C$120:$J$904</definedName>
    <definedName name="_xlnm.Print_Area" localSheetId="2">'SO 02 - SO 02'!$C$4:$J$76,'SO 02 - SO 02'!$C$82:$J$112,'SO 02 - SO 02'!$C$118:$J$457</definedName>
    <definedName name="_xlnm.Print_Area" localSheetId="3">'SO 03 - SO 03'!$C$4:$J$76,'SO 03 - SO 03'!$C$82:$J$109,'SO 03 - SO 03'!$C$115:$J$265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T129" i="5" s="1"/>
  <c r="R130" i="5"/>
  <c r="R129" i="5" s="1"/>
  <c r="P130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 s="1"/>
  <c r="J17" i="5"/>
  <c r="J12" i="5"/>
  <c r="J114" i="5" s="1"/>
  <c r="E7" i="5"/>
  <c r="E110" i="5" s="1"/>
  <c r="J37" i="4"/>
  <c r="J36" i="4"/>
  <c r="AY97" i="1"/>
  <c r="J35" i="4"/>
  <c r="AX97" i="1" s="1"/>
  <c r="BI264" i="4"/>
  <c r="BH264" i="4"/>
  <c r="BG264" i="4"/>
  <c r="BF264" i="4"/>
  <c r="T264" i="4"/>
  <c r="T263" i="4"/>
  <c r="R264" i="4"/>
  <c r="R263" i="4" s="1"/>
  <c r="P264" i="4"/>
  <c r="P263" i="4"/>
  <c r="BI261" i="4"/>
  <c r="BH261" i="4"/>
  <c r="BG261" i="4"/>
  <c r="BF261" i="4"/>
  <c r="T261" i="4"/>
  <c r="T260" i="4" s="1"/>
  <c r="R261" i="4"/>
  <c r="R260" i="4"/>
  <c r="P261" i="4"/>
  <c r="P260" i="4" s="1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T214" i="4" s="1"/>
  <c r="R215" i="4"/>
  <c r="R214" i="4"/>
  <c r="P215" i="4"/>
  <c r="P214" i="4" s="1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1" i="4"/>
  <c r="BH181" i="4"/>
  <c r="BG181" i="4"/>
  <c r="BF181" i="4"/>
  <c r="T181" i="4"/>
  <c r="T180" i="4" s="1"/>
  <c r="R181" i="4"/>
  <c r="R180" i="4" s="1"/>
  <c r="P181" i="4"/>
  <c r="P180" i="4" s="1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1" i="4"/>
  <c r="BH131" i="4"/>
  <c r="BG131" i="4"/>
  <c r="BF131" i="4"/>
  <c r="T131" i="4"/>
  <c r="R131" i="4"/>
  <c r="P131" i="4"/>
  <c r="J125" i="4"/>
  <c r="J124" i="4"/>
  <c r="F124" i="4"/>
  <c r="F122" i="4"/>
  <c r="E120" i="4"/>
  <c r="J92" i="4"/>
  <c r="J91" i="4"/>
  <c r="F91" i="4"/>
  <c r="F89" i="4"/>
  <c r="E87" i="4"/>
  <c r="J18" i="4"/>
  <c r="E18" i="4"/>
  <c r="F125" i="4" s="1"/>
  <c r="J17" i="4"/>
  <c r="J12" i="4"/>
  <c r="J122" i="4" s="1"/>
  <c r="E7" i="4"/>
  <c r="E85" i="4" s="1"/>
  <c r="J37" i="3"/>
  <c r="J36" i="3"/>
  <c r="AY96" i="1"/>
  <c r="J35" i="3"/>
  <c r="AX96" i="1" s="1"/>
  <c r="BI456" i="3"/>
  <c r="BH456" i="3"/>
  <c r="BG456" i="3"/>
  <c r="BF456" i="3"/>
  <c r="T456" i="3"/>
  <c r="T455" i="3"/>
  <c r="R456" i="3"/>
  <c r="R455" i="3" s="1"/>
  <c r="P456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33" i="3"/>
  <c r="BH433" i="3"/>
  <c r="BG433" i="3"/>
  <c r="BF433" i="3"/>
  <c r="T433" i="3"/>
  <c r="R433" i="3"/>
  <c r="P433" i="3"/>
  <c r="BI416" i="3"/>
  <c r="BH416" i="3"/>
  <c r="BG416" i="3"/>
  <c r="BF416" i="3"/>
  <c r="T416" i="3"/>
  <c r="T415" i="3" s="1"/>
  <c r="R416" i="3"/>
  <c r="R415" i="3" s="1"/>
  <c r="P416" i="3"/>
  <c r="P415" i="3" s="1"/>
  <c r="BI413" i="3"/>
  <c r="BH413" i="3"/>
  <c r="BG413" i="3"/>
  <c r="BF413" i="3"/>
  <c r="T413" i="3"/>
  <c r="R413" i="3"/>
  <c r="P413" i="3"/>
  <c r="BI408" i="3"/>
  <c r="BH408" i="3"/>
  <c r="BG408" i="3"/>
  <c r="BF408" i="3"/>
  <c r="T408" i="3"/>
  <c r="R408" i="3"/>
  <c r="P408" i="3"/>
  <c r="BI401" i="3"/>
  <c r="BH401" i="3"/>
  <c r="BG401" i="3"/>
  <c r="BF401" i="3"/>
  <c r="T401" i="3"/>
  <c r="R401" i="3"/>
  <c r="P401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3" i="3"/>
  <c r="BH383" i="3"/>
  <c r="BG383" i="3"/>
  <c r="BF383" i="3"/>
  <c r="T383" i="3"/>
  <c r="R383" i="3"/>
  <c r="P383" i="3"/>
  <c r="BI372" i="3"/>
  <c r="BH372" i="3"/>
  <c r="BG372" i="3"/>
  <c r="BF372" i="3"/>
  <c r="T372" i="3"/>
  <c r="R372" i="3"/>
  <c r="P372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17" i="3"/>
  <c r="BH317" i="3"/>
  <c r="BG317" i="3"/>
  <c r="BF317" i="3"/>
  <c r="T317" i="3"/>
  <c r="R317" i="3"/>
  <c r="P317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T133" i="3" s="1"/>
  <c r="R134" i="3"/>
  <c r="R133" i="3" s="1"/>
  <c r="P134" i="3"/>
  <c r="P133" i="3" s="1"/>
  <c r="J128" i="3"/>
  <c r="J127" i="3"/>
  <c r="F127" i="3"/>
  <c r="F125" i="3"/>
  <c r="E123" i="3"/>
  <c r="J92" i="3"/>
  <c r="J91" i="3"/>
  <c r="F91" i="3"/>
  <c r="F89" i="3"/>
  <c r="E87" i="3"/>
  <c r="J18" i="3"/>
  <c r="E18" i="3"/>
  <c r="F128" i="3" s="1"/>
  <c r="J17" i="3"/>
  <c r="J12" i="3"/>
  <c r="J125" i="3" s="1"/>
  <c r="E7" i="3"/>
  <c r="E121" i="3" s="1"/>
  <c r="J37" i="2"/>
  <c r="J36" i="2"/>
  <c r="AY95" i="1"/>
  <c r="J35" i="2"/>
  <c r="AX95" i="1" s="1"/>
  <c r="BI903" i="2"/>
  <c r="BH903" i="2"/>
  <c r="BG903" i="2"/>
  <c r="BF903" i="2"/>
  <c r="T903" i="2"/>
  <c r="T902" i="2"/>
  <c r="R903" i="2"/>
  <c r="R902" i="2" s="1"/>
  <c r="P903" i="2"/>
  <c r="P902" i="2"/>
  <c r="BI900" i="2"/>
  <c r="BH900" i="2"/>
  <c r="BG900" i="2"/>
  <c r="BF900" i="2"/>
  <c r="T900" i="2"/>
  <c r="R900" i="2"/>
  <c r="P900" i="2"/>
  <c r="BI898" i="2"/>
  <c r="BH898" i="2"/>
  <c r="BG898" i="2"/>
  <c r="BF898" i="2"/>
  <c r="T898" i="2"/>
  <c r="R898" i="2"/>
  <c r="P898" i="2"/>
  <c r="BI896" i="2"/>
  <c r="BH896" i="2"/>
  <c r="BG896" i="2"/>
  <c r="BF896" i="2"/>
  <c r="T896" i="2"/>
  <c r="R896" i="2"/>
  <c r="P896" i="2"/>
  <c r="BI894" i="2"/>
  <c r="BH894" i="2"/>
  <c r="BG894" i="2"/>
  <c r="BF894" i="2"/>
  <c r="T894" i="2"/>
  <c r="R894" i="2"/>
  <c r="P894" i="2"/>
  <c r="BI888" i="2"/>
  <c r="BH888" i="2"/>
  <c r="BG888" i="2"/>
  <c r="BF888" i="2"/>
  <c r="T888" i="2"/>
  <c r="R888" i="2"/>
  <c r="P888" i="2"/>
  <c r="BI883" i="2"/>
  <c r="BH883" i="2"/>
  <c r="BG883" i="2"/>
  <c r="BF883" i="2"/>
  <c r="T883" i="2"/>
  <c r="R883" i="2"/>
  <c r="P883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36" i="2"/>
  <c r="BH836" i="2"/>
  <c r="BG836" i="2"/>
  <c r="BF836" i="2"/>
  <c r="T836" i="2"/>
  <c r="R836" i="2"/>
  <c r="P836" i="2"/>
  <c r="BI828" i="2"/>
  <c r="BH828" i="2"/>
  <c r="BG828" i="2"/>
  <c r="BF828" i="2"/>
  <c r="T828" i="2"/>
  <c r="R828" i="2"/>
  <c r="P828" i="2"/>
  <c r="BI823" i="2"/>
  <c r="BH823" i="2"/>
  <c r="BG823" i="2"/>
  <c r="BF823" i="2"/>
  <c r="T823" i="2"/>
  <c r="T822" i="2" s="1"/>
  <c r="R823" i="2"/>
  <c r="R822" i="2" s="1"/>
  <c r="P823" i="2"/>
  <c r="P822" i="2" s="1"/>
  <c r="BI820" i="2"/>
  <c r="BH820" i="2"/>
  <c r="BG820" i="2"/>
  <c r="BF820" i="2"/>
  <c r="T820" i="2"/>
  <c r="R820" i="2"/>
  <c r="P820" i="2"/>
  <c r="BI815" i="2"/>
  <c r="BH815" i="2"/>
  <c r="BG815" i="2"/>
  <c r="BF815" i="2"/>
  <c r="T815" i="2"/>
  <c r="R815" i="2"/>
  <c r="P815" i="2"/>
  <c r="BI810" i="2"/>
  <c r="BH810" i="2"/>
  <c r="BG810" i="2"/>
  <c r="BF810" i="2"/>
  <c r="T810" i="2"/>
  <c r="R810" i="2"/>
  <c r="P810" i="2"/>
  <c r="BI800" i="2"/>
  <c r="BH800" i="2"/>
  <c r="BG800" i="2"/>
  <c r="BF800" i="2"/>
  <c r="T800" i="2"/>
  <c r="R800" i="2"/>
  <c r="P800" i="2"/>
  <c r="BI797" i="2"/>
  <c r="BH797" i="2"/>
  <c r="BG797" i="2"/>
  <c r="BF797" i="2"/>
  <c r="T797" i="2"/>
  <c r="R797" i="2"/>
  <c r="P797" i="2"/>
  <c r="BI786" i="2"/>
  <c r="BH786" i="2"/>
  <c r="BG786" i="2"/>
  <c r="BF786" i="2"/>
  <c r="T786" i="2"/>
  <c r="R786" i="2"/>
  <c r="P786" i="2"/>
  <c r="BI777" i="2"/>
  <c r="BH777" i="2"/>
  <c r="BG777" i="2"/>
  <c r="BF777" i="2"/>
  <c r="T777" i="2"/>
  <c r="R777" i="2"/>
  <c r="P777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1" i="2"/>
  <c r="BH761" i="2"/>
  <c r="BG761" i="2"/>
  <c r="BF761" i="2"/>
  <c r="T761" i="2"/>
  <c r="R761" i="2"/>
  <c r="P761" i="2"/>
  <c r="BI756" i="2"/>
  <c r="BH756" i="2"/>
  <c r="BG756" i="2"/>
  <c r="BF756" i="2"/>
  <c r="T756" i="2"/>
  <c r="R756" i="2"/>
  <c r="P756" i="2"/>
  <c r="BI751" i="2"/>
  <c r="BH751" i="2"/>
  <c r="BG751" i="2"/>
  <c r="BF751" i="2"/>
  <c r="T751" i="2"/>
  <c r="R751" i="2"/>
  <c r="P751" i="2"/>
  <c r="BI742" i="2"/>
  <c r="BH742" i="2"/>
  <c r="BG742" i="2"/>
  <c r="BF742" i="2"/>
  <c r="T742" i="2"/>
  <c r="R742" i="2"/>
  <c r="P742" i="2"/>
  <c r="BI739" i="2"/>
  <c r="BH739" i="2"/>
  <c r="BG739" i="2"/>
  <c r="BF739" i="2"/>
  <c r="T739" i="2"/>
  <c r="R739" i="2"/>
  <c r="P739" i="2"/>
  <c r="BI734" i="2"/>
  <c r="BH734" i="2"/>
  <c r="BG734" i="2"/>
  <c r="BF734" i="2"/>
  <c r="T734" i="2"/>
  <c r="R734" i="2"/>
  <c r="P734" i="2"/>
  <c r="BI729" i="2"/>
  <c r="BH729" i="2"/>
  <c r="BG729" i="2"/>
  <c r="BF729" i="2"/>
  <c r="T729" i="2"/>
  <c r="R729" i="2"/>
  <c r="P729" i="2"/>
  <c r="BI723" i="2"/>
  <c r="BH723" i="2"/>
  <c r="BG723" i="2"/>
  <c r="BF723" i="2"/>
  <c r="T723" i="2"/>
  <c r="R723" i="2"/>
  <c r="P723" i="2"/>
  <c r="BI712" i="2"/>
  <c r="BH712" i="2"/>
  <c r="BG712" i="2"/>
  <c r="BF712" i="2"/>
  <c r="T712" i="2"/>
  <c r="R712" i="2"/>
  <c r="P712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79" i="2"/>
  <c r="BH679" i="2"/>
  <c r="BG679" i="2"/>
  <c r="BF679" i="2"/>
  <c r="T679" i="2"/>
  <c r="R679" i="2"/>
  <c r="P679" i="2"/>
  <c r="BI675" i="2"/>
  <c r="BH675" i="2"/>
  <c r="BG675" i="2"/>
  <c r="BF675" i="2"/>
  <c r="T675" i="2"/>
  <c r="R675" i="2"/>
  <c r="P675" i="2"/>
  <c r="BI664" i="2"/>
  <c r="BH664" i="2"/>
  <c r="BG664" i="2"/>
  <c r="BF664" i="2"/>
  <c r="T664" i="2"/>
  <c r="R664" i="2"/>
  <c r="P664" i="2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3" i="2"/>
  <c r="BH643" i="2"/>
  <c r="BG643" i="2"/>
  <c r="BF643" i="2"/>
  <c r="T643" i="2"/>
  <c r="R643" i="2"/>
  <c r="P643" i="2"/>
  <c r="BI638" i="2"/>
  <c r="BH638" i="2"/>
  <c r="BG638" i="2"/>
  <c r="BF638" i="2"/>
  <c r="T638" i="2"/>
  <c r="R638" i="2"/>
  <c r="P638" i="2"/>
  <c r="BI633" i="2"/>
  <c r="BH633" i="2"/>
  <c r="BG633" i="2"/>
  <c r="BF633" i="2"/>
  <c r="T633" i="2"/>
  <c r="R633" i="2"/>
  <c r="P633" i="2"/>
  <c r="BI626" i="2"/>
  <c r="BH626" i="2"/>
  <c r="BG626" i="2"/>
  <c r="BF626" i="2"/>
  <c r="T626" i="2"/>
  <c r="R626" i="2"/>
  <c r="P626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2" i="2"/>
  <c r="BH612" i="2"/>
  <c r="BG612" i="2"/>
  <c r="BF612" i="2"/>
  <c r="T612" i="2"/>
  <c r="R612" i="2"/>
  <c r="P612" i="2"/>
  <c r="BI605" i="2"/>
  <c r="BH605" i="2"/>
  <c r="BG605" i="2"/>
  <c r="BF605" i="2"/>
  <c r="T605" i="2"/>
  <c r="R605" i="2"/>
  <c r="P605" i="2"/>
  <c r="BI600" i="2"/>
  <c r="BH600" i="2"/>
  <c r="BG600" i="2"/>
  <c r="BF600" i="2"/>
  <c r="T600" i="2"/>
  <c r="R600" i="2"/>
  <c r="P600" i="2"/>
  <c r="BI595" i="2"/>
  <c r="BH595" i="2"/>
  <c r="BG595" i="2"/>
  <c r="BF595" i="2"/>
  <c r="T595" i="2"/>
  <c r="R595" i="2"/>
  <c r="P595" i="2"/>
  <c r="BI590" i="2"/>
  <c r="BH590" i="2"/>
  <c r="BG590" i="2"/>
  <c r="BF590" i="2"/>
  <c r="T590" i="2"/>
  <c r="R590" i="2"/>
  <c r="P590" i="2"/>
  <c r="BI585" i="2"/>
  <c r="BH585" i="2"/>
  <c r="BG585" i="2"/>
  <c r="BF585" i="2"/>
  <c r="T585" i="2"/>
  <c r="R585" i="2"/>
  <c r="P585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69" i="2"/>
  <c r="BH569" i="2"/>
  <c r="BG569" i="2"/>
  <c r="BF569" i="2"/>
  <c r="T569" i="2"/>
  <c r="R569" i="2"/>
  <c r="P569" i="2"/>
  <c r="BI558" i="2"/>
  <c r="BH558" i="2"/>
  <c r="BG558" i="2"/>
  <c r="BF558" i="2"/>
  <c r="T558" i="2"/>
  <c r="R558" i="2"/>
  <c r="P558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1" i="2"/>
  <c r="BH541" i="2"/>
  <c r="BG541" i="2"/>
  <c r="BF541" i="2"/>
  <c r="T541" i="2"/>
  <c r="R541" i="2"/>
  <c r="P541" i="2"/>
  <c r="BI531" i="2"/>
  <c r="BH531" i="2"/>
  <c r="BG531" i="2"/>
  <c r="BF531" i="2"/>
  <c r="T531" i="2"/>
  <c r="R531" i="2"/>
  <c r="P531" i="2"/>
  <c r="BI521" i="2"/>
  <c r="BH521" i="2"/>
  <c r="BG521" i="2"/>
  <c r="BF521" i="2"/>
  <c r="T521" i="2"/>
  <c r="R521" i="2"/>
  <c r="P521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493" i="2"/>
  <c r="BH493" i="2"/>
  <c r="BG493" i="2"/>
  <c r="BF493" i="2"/>
  <c r="T493" i="2"/>
  <c r="R493" i="2"/>
  <c r="P493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4" i="2"/>
  <c r="BH434" i="2"/>
  <c r="BG434" i="2"/>
  <c r="BF434" i="2"/>
  <c r="T434" i="2"/>
  <c r="R434" i="2"/>
  <c r="P434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397" i="2"/>
  <c r="BH397" i="2"/>
  <c r="BG397" i="2"/>
  <c r="BF397" i="2"/>
  <c r="T397" i="2"/>
  <c r="R397" i="2"/>
  <c r="P397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3" i="2"/>
  <c r="BH313" i="2"/>
  <c r="BG313" i="2"/>
  <c r="BF313" i="2"/>
  <c r="T313" i="2"/>
  <c r="R313" i="2"/>
  <c r="P313" i="2"/>
  <c r="BI305" i="2"/>
  <c r="BH305" i="2"/>
  <c r="BG305" i="2"/>
  <c r="BF305" i="2"/>
  <c r="T305" i="2"/>
  <c r="R305" i="2"/>
  <c r="P305" i="2"/>
  <c r="BI294" i="2"/>
  <c r="BH294" i="2"/>
  <c r="BG294" i="2"/>
  <c r="BF294" i="2"/>
  <c r="T294" i="2"/>
  <c r="R294" i="2"/>
  <c r="P294" i="2"/>
  <c r="BI275" i="2"/>
  <c r="BH275" i="2"/>
  <c r="BG275" i="2"/>
  <c r="BF275" i="2"/>
  <c r="T275" i="2"/>
  <c r="R275" i="2"/>
  <c r="P275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0" i="2"/>
  <c r="BH150" i="2"/>
  <c r="BG150" i="2"/>
  <c r="BF150" i="2"/>
  <c r="T150" i="2"/>
  <c r="R150" i="2"/>
  <c r="P150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T134" i="2" s="1"/>
  <c r="R135" i="2"/>
  <c r="R134" i="2" s="1"/>
  <c r="P135" i="2"/>
  <c r="P134" i="2" s="1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 s="1"/>
  <c r="J17" i="2"/>
  <c r="J12" i="2"/>
  <c r="J127" i="2" s="1"/>
  <c r="E7" i="2"/>
  <c r="E123" i="2" s="1"/>
  <c r="L90" i="1"/>
  <c r="AM90" i="1"/>
  <c r="AM89" i="1"/>
  <c r="L89" i="1"/>
  <c r="AM87" i="1"/>
  <c r="L87" i="1"/>
  <c r="L85" i="1"/>
  <c r="L84" i="1"/>
  <c r="BK137" i="5"/>
  <c r="J137" i="5"/>
  <c r="BK135" i="5"/>
  <c r="J135" i="5"/>
  <c r="BK133" i="5"/>
  <c r="J133" i="5"/>
  <c r="BK130" i="5"/>
  <c r="J130" i="5"/>
  <c r="BK127" i="5"/>
  <c r="J127" i="5"/>
  <c r="BK125" i="5"/>
  <c r="J125" i="5"/>
  <c r="BK123" i="5"/>
  <c r="J123" i="5"/>
  <c r="BK264" i="4"/>
  <c r="J264" i="4"/>
  <c r="BK261" i="4"/>
  <c r="J258" i="4"/>
  <c r="J256" i="4"/>
  <c r="J253" i="4"/>
  <c r="J250" i="4"/>
  <c r="BK248" i="4"/>
  <c r="J244" i="4"/>
  <c r="BK241" i="4"/>
  <c r="BK236" i="4"/>
  <c r="BK233" i="4"/>
  <c r="J229" i="4"/>
  <c r="BK227" i="4"/>
  <c r="J225" i="4"/>
  <c r="J220" i="4"/>
  <c r="J218" i="4"/>
  <c r="J215" i="4"/>
  <c r="J209" i="4"/>
  <c r="J205" i="4"/>
  <c r="BK200" i="4"/>
  <c r="BK196" i="4"/>
  <c r="BK191" i="4"/>
  <c r="BK187" i="4"/>
  <c r="BK181" i="4"/>
  <c r="BK176" i="4"/>
  <c r="BK174" i="4"/>
  <c r="BK170" i="4"/>
  <c r="J165" i="4"/>
  <c r="BK163" i="4"/>
  <c r="J159" i="4"/>
  <c r="J157" i="4"/>
  <c r="BK152" i="4"/>
  <c r="J146" i="4"/>
  <c r="J140" i="4"/>
  <c r="J138" i="4"/>
  <c r="J131" i="4"/>
  <c r="BK456" i="3"/>
  <c r="J456" i="3"/>
  <c r="BK453" i="3"/>
  <c r="J453" i="3"/>
  <c r="J451" i="3"/>
  <c r="BK433" i="3"/>
  <c r="BK416" i="3"/>
  <c r="J413" i="3"/>
  <c r="J408" i="3"/>
  <c r="J401" i="3"/>
  <c r="BK394" i="3"/>
  <c r="BK392" i="3"/>
  <c r="J389" i="3"/>
  <c r="BK383" i="3"/>
  <c r="J383" i="3"/>
  <c r="BK372" i="3"/>
  <c r="J361" i="3"/>
  <c r="J358" i="3"/>
  <c r="J353" i="3"/>
  <c r="J348" i="3"/>
  <c r="BK343" i="3"/>
  <c r="BK338" i="3"/>
  <c r="J333" i="3"/>
  <c r="J328" i="3"/>
  <c r="J325" i="3"/>
  <c r="J323" i="3"/>
  <c r="BK317" i="3"/>
  <c r="J312" i="3"/>
  <c r="BK310" i="3"/>
  <c r="BK307" i="3"/>
  <c r="BK302" i="3"/>
  <c r="J297" i="3"/>
  <c r="J292" i="3"/>
  <c r="BK287" i="3"/>
  <c r="BK282" i="3"/>
  <c r="J277" i="3"/>
  <c r="BK272" i="3"/>
  <c r="BK267" i="3"/>
  <c r="J262" i="3"/>
  <c r="BK257" i="3"/>
  <c r="J249" i="3"/>
  <c r="BK246" i="3"/>
  <c r="J244" i="3"/>
  <c r="J242" i="3"/>
  <c r="BK237" i="3"/>
  <c r="J232" i="3"/>
  <c r="BK225" i="3"/>
  <c r="BK220" i="3"/>
  <c r="BK217" i="3"/>
  <c r="J215" i="3"/>
  <c r="BK213" i="3"/>
  <c r="BK210" i="3"/>
  <c r="BK208" i="3"/>
  <c r="J206" i="3"/>
  <c r="BK204" i="3"/>
  <c r="BK202" i="3"/>
  <c r="BK200" i="3"/>
  <c r="BK198" i="3"/>
  <c r="J196" i="3"/>
  <c r="BK193" i="3"/>
  <c r="J191" i="3"/>
  <c r="BK187" i="3"/>
  <c r="J185" i="3"/>
  <c r="J183" i="3"/>
  <c r="J178" i="3"/>
  <c r="BK176" i="3"/>
  <c r="J173" i="3"/>
  <c r="BK171" i="3"/>
  <c r="J163" i="3"/>
  <c r="BK156" i="3"/>
  <c r="J149" i="3"/>
  <c r="J147" i="3"/>
  <c r="J141" i="3"/>
  <c r="J136" i="3"/>
  <c r="J134" i="3"/>
  <c r="BK888" i="2"/>
  <c r="BK883" i="2"/>
  <c r="BK881" i="2"/>
  <c r="J879" i="2"/>
  <c r="J836" i="2"/>
  <c r="BK828" i="2"/>
  <c r="J823" i="2"/>
  <c r="J820" i="2"/>
  <c r="BK815" i="2"/>
  <c r="J810" i="2"/>
  <c r="BK800" i="2"/>
  <c r="J797" i="2"/>
  <c r="J786" i="2"/>
  <c r="J777" i="2"/>
  <c r="J769" i="2"/>
  <c r="BK766" i="2"/>
  <c r="BK761" i="2"/>
  <c r="BK756" i="2"/>
  <c r="J751" i="2"/>
  <c r="BK742" i="2"/>
  <c r="J742" i="2"/>
  <c r="BK739" i="2"/>
  <c r="J739" i="2"/>
  <c r="J734" i="2"/>
  <c r="J729" i="2"/>
  <c r="BK723" i="2"/>
  <c r="BK712" i="2"/>
  <c r="BK703" i="2"/>
  <c r="BK701" i="2"/>
  <c r="J696" i="2"/>
  <c r="J694" i="2"/>
  <c r="J689" i="2"/>
  <c r="J684" i="2"/>
  <c r="J679" i="2"/>
  <c r="J675" i="2"/>
  <c r="J664" i="2"/>
  <c r="BK658" i="2"/>
  <c r="J655" i="2"/>
  <c r="BK653" i="2"/>
  <c r="BK648" i="2"/>
  <c r="BK643" i="2"/>
  <c r="BK638" i="2"/>
  <c r="BK633" i="2"/>
  <c r="J626" i="2"/>
  <c r="J619" i="2"/>
  <c r="BK617" i="2"/>
  <c r="J612" i="2"/>
  <c r="BK605" i="2"/>
  <c r="BK600" i="2"/>
  <c r="BK595" i="2"/>
  <c r="BK590" i="2"/>
  <c r="J585" i="2"/>
  <c r="J580" i="2"/>
  <c r="BK578" i="2"/>
  <c r="J569" i="2"/>
  <c r="BK558" i="2"/>
  <c r="BK555" i="2"/>
  <c r="BK553" i="2"/>
  <c r="BK549" i="2"/>
  <c r="BK547" i="2"/>
  <c r="BK541" i="2"/>
  <c r="J531" i="2"/>
  <c r="BK521" i="2"/>
  <c r="J513" i="2"/>
  <c r="BK508" i="2"/>
  <c r="J503" i="2"/>
  <c r="J493" i="2"/>
  <c r="J480" i="2"/>
  <c r="BK478" i="2"/>
  <c r="BK474" i="2"/>
  <c r="BK469" i="2"/>
  <c r="J467" i="2"/>
  <c r="J463" i="2"/>
  <c r="J456" i="2"/>
  <c r="J454" i="2"/>
  <c r="J451" i="2"/>
  <c r="J449" i="2"/>
  <c r="J447" i="2"/>
  <c r="J444" i="2"/>
  <c r="J439" i="2"/>
  <c r="J434" i="2"/>
  <c r="BK429" i="2"/>
  <c r="J426" i="2"/>
  <c r="BK424" i="2"/>
  <c r="BK420" i="2"/>
  <c r="BK418" i="2"/>
  <c r="BK416" i="2"/>
  <c r="BK411" i="2"/>
  <c r="BK409" i="2"/>
  <c r="BK406" i="2"/>
  <c r="BK397" i="2"/>
  <c r="J389" i="2"/>
  <c r="BK384" i="2"/>
  <c r="J378" i="2"/>
  <c r="J372" i="2"/>
  <c r="J362" i="2"/>
  <c r="BK357" i="2"/>
  <c r="J345" i="2"/>
  <c r="J343" i="2"/>
  <c r="J338" i="2"/>
  <c r="BK333" i="2"/>
  <c r="J328" i="2"/>
  <c r="BK323" i="2"/>
  <c r="J313" i="2"/>
  <c r="J305" i="2"/>
  <c r="BK294" i="2"/>
  <c r="BK275" i="2"/>
  <c r="J269" i="2"/>
  <c r="BK264" i="2"/>
  <c r="BK259" i="2"/>
  <c r="J254" i="2"/>
  <c r="J249" i="2"/>
  <c r="J244" i="2"/>
  <c r="J239" i="2"/>
  <c r="BK234" i="2"/>
  <c r="J229" i="2"/>
  <c r="BK223" i="2"/>
  <c r="J218" i="2"/>
  <c r="J213" i="2"/>
  <c r="BK208" i="2"/>
  <c r="BK206" i="2"/>
  <c r="J201" i="2"/>
  <c r="BK197" i="2"/>
  <c r="BK193" i="2"/>
  <c r="J188" i="2"/>
  <c r="BK182" i="2"/>
  <c r="J167" i="2"/>
  <c r="J163" i="2"/>
  <c r="J150" i="2"/>
  <c r="J142" i="2"/>
  <c r="J135" i="2"/>
  <c r="AS94" i="1"/>
  <c r="J261" i="4"/>
  <c r="BK258" i="4"/>
  <c r="BK256" i="4"/>
  <c r="BK253" i="4"/>
  <c r="BK250" i="4"/>
  <c r="J248" i="4"/>
  <c r="BK244" i="4"/>
  <c r="J241" i="4"/>
  <c r="J236" i="4"/>
  <c r="J233" i="4"/>
  <c r="BK229" i="4"/>
  <c r="J227" i="4"/>
  <c r="BK225" i="4"/>
  <c r="BK220" i="4"/>
  <c r="BK218" i="4"/>
  <c r="BK215" i="4"/>
  <c r="BK209" i="4"/>
  <c r="BK205" i="4"/>
  <c r="J200" i="4"/>
  <c r="J196" i="4"/>
  <c r="J191" i="4"/>
  <c r="J187" i="4"/>
  <c r="J181" i="4"/>
  <c r="J176" i="4"/>
  <c r="J174" i="4"/>
  <c r="J170" i="4"/>
  <c r="BK165" i="4"/>
  <c r="J163" i="4"/>
  <c r="BK159" i="4"/>
  <c r="BK157" i="4"/>
  <c r="J152" i="4"/>
  <c r="BK146" i="4"/>
  <c r="BK140" i="4"/>
  <c r="BK138" i="4"/>
  <c r="BK131" i="4"/>
  <c r="BK451" i="3"/>
  <c r="J433" i="3"/>
  <c r="J416" i="3"/>
  <c r="BK413" i="3"/>
  <c r="BK408" i="3"/>
  <c r="BK401" i="3"/>
  <c r="J394" i="3"/>
  <c r="J392" i="3"/>
  <c r="BK389" i="3"/>
  <c r="J372" i="3"/>
  <c r="BK361" i="3"/>
  <c r="BK358" i="3"/>
  <c r="BK353" i="3"/>
  <c r="BK348" i="3"/>
  <c r="J343" i="3"/>
  <c r="J338" i="3"/>
  <c r="BK333" i="3"/>
  <c r="BK328" i="3"/>
  <c r="BK325" i="3"/>
  <c r="BK323" i="3"/>
  <c r="J317" i="3"/>
  <c r="BK312" i="3"/>
  <c r="J310" i="3"/>
  <c r="J307" i="3"/>
  <c r="J302" i="3"/>
  <c r="BK297" i="3"/>
  <c r="BK292" i="3"/>
  <c r="J287" i="3"/>
  <c r="J282" i="3"/>
  <c r="BK277" i="3"/>
  <c r="J272" i="3"/>
  <c r="J267" i="3"/>
  <c r="BK262" i="3"/>
  <c r="J257" i="3"/>
  <c r="BK249" i="3"/>
  <c r="J246" i="3"/>
  <c r="BK244" i="3"/>
  <c r="BK242" i="3"/>
  <c r="J237" i="3"/>
  <c r="BK232" i="3"/>
  <c r="J225" i="3"/>
  <c r="J220" i="3"/>
  <c r="J217" i="3"/>
  <c r="BK215" i="3"/>
  <c r="J213" i="3"/>
  <c r="J210" i="3"/>
  <c r="J208" i="3"/>
  <c r="BK206" i="3"/>
  <c r="J204" i="3"/>
  <c r="J202" i="3"/>
  <c r="J200" i="3"/>
  <c r="J198" i="3"/>
  <c r="BK196" i="3"/>
  <c r="J193" i="3"/>
  <c r="BK191" i="3"/>
  <c r="J187" i="3"/>
  <c r="BK185" i="3"/>
  <c r="BK183" i="3"/>
  <c r="BK178" i="3"/>
  <c r="J176" i="3"/>
  <c r="BK173" i="3"/>
  <c r="J171" i="3"/>
  <c r="BK163" i="3"/>
  <c r="J156" i="3"/>
  <c r="BK149" i="3"/>
  <c r="BK147" i="3"/>
  <c r="BK141" i="3"/>
  <c r="BK136" i="3"/>
  <c r="BK134" i="3"/>
  <c r="BK903" i="2"/>
  <c r="J903" i="2"/>
  <c r="BK900" i="2"/>
  <c r="J900" i="2"/>
  <c r="BK898" i="2"/>
  <c r="J898" i="2"/>
  <c r="BK896" i="2"/>
  <c r="J896" i="2"/>
  <c r="BK894" i="2"/>
  <c r="J894" i="2"/>
  <c r="J888" i="2"/>
  <c r="J883" i="2"/>
  <c r="J881" i="2"/>
  <c r="BK879" i="2"/>
  <c r="BK836" i="2"/>
  <c r="J828" i="2"/>
  <c r="BK823" i="2"/>
  <c r="BK820" i="2"/>
  <c r="J815" i="2"/>
  <c r="BK810" i="2"/>
  <c r="J800" i="2"/>
  <c r="BK797" i="2"/>
  <c r="BK786" i="2"/>
  <c r="BK777" i="2"/>
  <c r="BK769" i="2"/>
  <c r="J766" i="2"/>
  <c r="J761" i="2"/>
  <c r="J756" i="2"/>
  <c r="BK751" i="2"/>
  <c r="BK734" i="2"/>
  <c r="BK729" i="2"/>
  <c r="J723" i="2"/>
  <c r="J712" i="2"/>
  <c r="J703" i="2"/>
  <c r="J701" i="2"/>
  <c r="BK696" i="2"/>
  <c r="BK694" i="2"/>
  <c r="BK689" i="2"/>
  <c r="BK684" i="2"/>
  <c r="BK679" i="2"/>
  <c r="BK675" i="2"/>
  <c r="BK664" i="2"/>
  <c r="J658" i="2"/>
  <c r="BK655" i="2"/>
  <c r="J653" i="2"/>
  <c r="J648" i="2"/>
  <c r="J643" i="2"/>
  <c r="J638" i="2"/>
  <c r="J633" i="2"/>
  <c r="BK626" i="2"/>
  <c r="BK619" i="2"/>
  <c r="J617" i="2"/>
  <c r="BK612" i="2"/>
  <c r="J605" i="2"/>
  <c r="J600" i="2"/>
  <c r="J595" i="2"/>
  <c r="J590" i="2"/>
  <c r="BK585" i="2"/>
  <c r="BK580" i="2"/>
  <c r="J578" i="2"/>
  <c r="BK569" i="2"/>
  <c r="J558" i="2"/>
  <c r="J555" i="2"/>
  <c r="J553" i="2"/>
  <c r="BK551" i="2"/>
  <c r="J551" i="2"/>
  <c r="J549" i="2"/>
  <c r="J547" i="2"/>
  <c r="J541" i="2"/>
  <c r="BK531" i="2"/>
  <c r="J521" i="2"/>
  <c r="BK513" i="2"/>
  <c r="J508" i="2"/>
  <c r="BK503" i="2"/>
  <c r="BK493" i="2"/>
  <c r="BK480" i="2"/>
  <c r="J478" i="2"/>
  <c r="J474" i="2"/>
  <c r="J469" i="2"/>
  <c r="BK467" i="2"/>
  <c r="BK463" i="2"/>
  <c r="BK456" i="2"/>
  <c r="BK454" i="2"/>
  <c r="BK451" i="2"/>
  <c r="BK449" i="2"/>
  <c r="BK447" i="2"/>
  <c r="BK444" i="2"/>
  <c r="BK439" i="2"/>
  <c r="BK434" i="2"/>
  <c r="J429" i="2"/>
  <c r="BK426" i="2"/>
  <c r="J424" i="2"/>
  <c r="J420" i="2"/>
  <c r="J418" i="2"/>
  <c r="J416" i="2"/>
  <c r="J411" i="2"/>
  <c r="J409" i="2"/>
  <c r="J406" i="2"/>
  <c r="J397" i="2"/>
  <c r="BK389" i="2"/>
  <c r="J384" i="2"/>
  <c r="BK378" i="2"/>
  <c r="BK372" i="2"/>
  <c r="BK362" i="2"/>
  <c r="J357" i="2"/>
  <c r="BK345" i="2"/>
  <c r="BK343" i="2"/>
  <c r="BK338" i="2"/>
  <c r="J333" i="2"/>
  <c r="BK328" i="2"/>
  <c r="J323" i="2"/>
  <c r="BK313" i="2"/>
  <c r="BK305" i="2"/>
  <c r="J294" i="2"/>
  <c r="J275" i="2"/>
  <c r="BK269" i="2"/>
  <c r="J264" i="2"/>
  <c r="J259" i="2"/>
  <c r="BK254" i="2"/>
  <c r="BK249" i="2"/>
  <c r="BK244" i="2"/>
  <c r="BK239" i="2"/>
  <c r="J234" i="2"/>
  <c r="BK229" i="2"/>
  <c r="J223" i="2"/>
  <c r="BK218" i="2"/>
  <c r="BK213" i="2"/>
  <c r="J208" i="2"/>
  <c r="J206" i="2"/>
  <c r="BK201" i="2"/>
  <c r="J197" i="2"/>
  <c r="J193" i="2"/>
  <c r="BK188" i="2"/>
  <c r="J182" i="2"/>
  <c r="BK167" i="2"/>
  <c r="BK163" i="2"/>
  <c r="BK150" i="2"/>
  <c r="BK142" i="2"/>
  <c r="BK135" i="2"/>
  <c r="BK149" i="2" l="1"/>
  <c r="J149" i="2" s="1"/>
  <c r="J98" i="2" s="1"/>
  <c r="R149" i="2"/>
  <c r="BK205" i="2"/>
  <c r="J205" i="2" s="1"/>
  <c r="J99" i="2" s="1"/>
  <c r="R205" i="2"/>
  <c r="BK274" i="2"/>
  <c r="J274" i="2" s="1"/>
  <c r="J100" i="2" s="1"/>
  <c r="T274" i="2"/>
  <c r="P408" i="2"/>
  <c r="T408" i="2"/>
  <c r="P428" i="2"/>
  <c r="T428" i="2"/>
  <c r="R446" i="2"/>
  <c r="T446" i="2"/>
  <c r="P453" i="2"/>
  <c r="T453" i="2"/>
  <c r="P557" i="2"/>
  <c r="R557" i="2"/>
  <c r="BK657" i="2"/>
  <c r="J657" i="2" s="1"/>
  <c r="J106" i="2" s="1"/>
  <c r="T657" i="2"/>
  <c r="P741" i="2"/>
  <c r="R741" i="2"/>
  <c r="BK768" i="2"/>
  <c r="J768" i="2" s="1"/>
  <c r="J108" i="2" s="1"/>
  <c r="T768" i="2"/>
  <c r="P799" i="2"/>
  <c r="T799" i="2"/>
  <c r="P835" i="2"/>
  <c r="R835" i="2"/>
  <c r="BK893" i="2"/>
  <c r="J893" i="2" s="1"/>
  <c r="J112" i="2" s="1"/>
  <c r="R893" i="2"/>
  <c r="P146" i="3"/>
  <c r="T146" i="3"/>
  <c r="P175" i="3"/>
  <c r="T175" i="3"/>
  <c r="P195" i="3"/>
  <c r="T195" i="3"/>
  <c r="R212" i="3"/>
  <c r="BK219" i="3"/>
  <c r="J219" i="3" s="1"/>
  <c r="J103" i="3" s="1"/>
  <c r="R219" i="3"/>
  <c r="BK248" i="3"/>
  <c r="J248" i="3" s="1"/>
  <c r="J104" i="3" s="1"/>
  <c r="R248" i="3"/>
  <c r="BK309" i="3"/>
  <c r="J309" i="3" s="1"/>
  <c r="J105" i="3" s="1"/>
  <c r="R309" i="3"/>
  <c r="BK327" i="3"/>
  <c r="J327" i="3" s="1"/>
  <c r="J106" i="3" s="1"/>
  <c r="R327" i="3"/>
  <c r="BK360" i="3"/>
  <c r="J360" i="3" s="1"/>
  <c r="J107" i="3" s="1"/>
  <c r="R360" i="3"/>
  <c r="BK391" i="3"/>
  <c r="J391" i="3" s="1"/>
  <c r="J108" i="3" s="1"/>
  <c r="R391" i="3"/>
  <c r="BK450" i="3"/>
  <c r="J450" i="3" s="1"/>
  <c r="J110" i="3" s="1"/>
  <c r="R450" i="3"/>
  <c r="BK130" i="4"/>
  <c r="T130" i="4"/>
  <c r="BK186" i="4"/>
  <c r="J186" i="4" s="1"/>
  <c r="J100" i="4" s="1"/>
  <c r="P186" i="4"/>
  <c r="T186" i="4"/>
  <c r="P195" i="4"/>
  <c r="T195" i="4"/>
  <c r="P217" i="4"/>
  <c r="T217" i="4"/>
  <c r="P235" i="4"/>
  <c r="T235" i="4"/>
  <c r="P243" i="4"/>
  <c r="T243" i="4"/>
  <c r="R252" i="4"/>
  <c r="P149" i="2"/>
  <c r="T149" i="2"/>
  <c r="P205" i="2"/>
  <c r="T205" i="2"/>
  <c r="P274" i="2"/>
  <c r="R274" i="2"/>
  <c r="BK408" i="2"/>
  <c r="J408" i="2" s="1"/>
  <c r="J101" i="2" s="1"/>
  <c r="R408" i="2"/>
  <c r="BK428" i="2"/>
  <c r="J428" i="2"/>
  <c r="J102" i="2" s="1"/>
  <c r="R428" i="2"/>
  <c r="BK446" i="2"/>
  <c r="J446" i="2" s="1"/>
  <c r="J103" i="2" s="1"/>
  <c r="P446" i="2"/>
  <c r="BK453" i="2"/>
  <c r="J453" i="2"/>
  <c r="J104" i="2" s="1"/>
  <c r="R453" i="2"/>
  <c r="BK557" i="2"/>
  <c r="J557" i="2" s="1"/>
  <c r="J105" i="2" s="1"/>
  <c r="T557" i="2"/>
  <c r="P657" i="2"/>
  <c r="R657" i="2"/>
  <c r="BK741" i="2"/>
  <c r="J741" i="2"/>
  <c r="J107" i="2" s="1"/>
  <c r="T741" i="2"/>
  <c r="P768" i="2"/>
  <c r="R768" i="2"/>
  <c r="BK799" i="2"/>
  <c r="J799" i="2" s="1"/>
  <c r="J109" i="2" s="1"/>
  <c r="R799" i="2"/>
  <c r="BK835" i="2"/>
  <c r="J835" i="2"/>
  <c r="J111" i="2" s="1"/>
  <c r="T835" i="2"/>
  <c r="P893" i="2"/>
  <c r="T893" i="2"/>
  <c r="BK146" i="3"/>
  <c r="J146" i="3" s="1"/>
  <c r="J99" i="3" s="1"/>
  <c r="R146" i="3"/>
  <c r="R132" i="3" s="1"/>
  <c r="R131" i="3" s="1"/>
  <c r="BK175" i="3"/>
  <c r="J175" i="3"/>
  <c r="J100" i="3" s="1"/>
  <c r="R175" i="3"/>
  <c r="BK195" i="3"/>
  <c r="J195" i="3" s="1"/>
  <c r="J101" i="3" s="1"/>
  <c r="R195" i="3"/>
  <c r="BK212" i="3"/>
  <c r="J212" i="3"/>
  <c r="J102" i="3" s="1"/>
  <c r="P212" i="3"/>
  <c r="T212" i="3"/>
  <c r="P219" i="3"/>
  <c r="T219" i="3"/>
  <c r="P248" i="3"/>
  <c r="T248" i="3"/>
  <c r="P309" i="3"/>
  <c r="T309" i="3"/>
  <c r="P327" i="3"/>
  <c r="T327" i="3"/>
  <c r="P360" i="3"/>
  <c r="T360" i="3"/>
  <c r="P391" i="3"/>
  <c r="T391" i="3"/>
  <c r="P450" i="3"/>
  <c r="T450" i="3"/>
  <c r="P130" i="4"/>
  <c r="R130" i="4"/>
  <c r="R186" i="4"/>
  <c r="BK195" i="4"/>
  <c r="J195" i="4" s="1"/>
  <c r="J101" i="4" s="1"/>
  <c r="R195" i="4"/>
  <c r="BK217" i="4"/>
  <c r="J217" i="4"/>
  <c r="J103" i="4" s="1"/>
  <c r="R217" i="4"/>
  <c r="BK235" i="4"/>
  <c r="J235" i="4" s="1"/>
  <c r="J104" i="4" s="1"/>
  <c r="R235" i="4"/>
  <c r="BK243" i="4"/>
  <c r="J243" i="4"/>
  <c r="J105" i="4" s="1"/>
  <c r="R243" i="4"/>
  <c r="BK252" i="4"/>
  <c r="J252" i="4" s="1"/>
  <c r="J106" i="4" s="1"/>
  <c r="P252" i="4"/>
  <c r="T252" i="4"/>
  <c r="BK122" i="5"/>
  <c r="J122" i="5" s="1"/>
  <c r="J98" i="5" s="1"/>
  <c r="P122" i="5"/>
  <c r="R122" i="5"/>
  <c r="T122" i="5"/>
  <c r="BK132" i="5"/>
  <c r="J132" i="5" s="1"/>
  <c r="J100" i="5" s="1"/>
  <c r="P132" i="5"/>
  <c r="R132" i="5"/>
  <c r="T132" i="5"/>
  <c r="J89" i="2"/>
  <c r="BE135" i="2"/>
  <c r="BE150" i="2"/>
  <c r="BE163" i="2"/>
  <c r="BE182" i="2"/>
  <c r="BE197" i="2"/>
  <c r="BE201" i="2"/>
  <c r="BE213" i="2"/>
  <c r="BE218" i="2"/>
  <c r="BE223" i="2"/>
  <c r="BE234" i="2"/>
  <c r="BE239" i="2"/>
  <c r="BE244" i="2"/>
  <c r="BE249" i="2"/>
  <c r="BE264" i="2"/>
  <c r="BE269" i="2"/>
  <c r="BE294" i="2"/>
  <c r="BE305" i="2"/>
  <c r="BE323" i="2"/>
  <c r="BE328" i="2"/>
  <c r="BE333" i="2"/>
  <c r="BE338" i="2"/>
  <c r="BE343" i="2"/>
  <c r="BE357" i="2"/>
  <c r="BE362" i="2"/>
  <c r="BE372" i="2"/>
  <c r="BE384" i="2"/>
  <c r="BE389" i="2"/>
  <c r="BE406" i="2"/>
  <c r="BE409" i="2"/>
  <c r="BE416" i="2"/>
  <c r="BE424" i="2"/>
  <c r="BE426" i="2"/>
  <c r="BE429" i="2"/>
  <c r="BE434" i="2"/>
  <c r="BE439" i="2"/>
  <c r="BE447" i="2"/>
  <c r="BE451" i="2"/>
  <c r="BE454" i="2"/>
  <c r="BE456" i="2"/>
  <c r="BE467" i="2"/>
  <c r="BE478" i="2"/>
  <c r="BE480" i="2"/>
  <c r="BE493" i="2"/>
  <c r="BE508" i="2"/>
  <c r="BE521" i="2"/>
  <c r="BE555" i="2"/>
  <c r="BE558" i="2"/>
  <c r="BE578" i="2"/>
  <c r="BE580" i="2"/>
  <c r="BE605" i="2"/>
  <c r="BE617" i="2"/>
  <c r="BE619" i="2"/>
  <c r="BE653" i="2"/>
  <c r="BE655" i="2"/>
  <c r="BE658" i="2"/>
  <c r="BE664" i="2"/>
  <c r="BE675" i="2"/>
  <c r="BE689" i="2"/>
  <c r="BE694" i="2"/>
  <c r="BE701" i="2"/>
  <c r="BE723" i="2"/>
  <c r="BE729" i="2"/>
  <c r="BE734" i="2"/>
  <c r="BE777" i="2"/>
  <c r="BE786" i="2"/>
  <c r="BE797" i="2"/>
  <c r="BE800" i="2"/>
  <c r="BE820" i="2"/>
  <c r="BE836" i="2"/>
  <c r="BE879" i="2"/>
  <c r="BE883" i="2"/>
  <c r="BE894" i="2"/>
  <c r="BE896" i="2"/>
  <c r="BE898" i="2"/>
  <c r="BE900" i="2"/>
  <c r="BE903" i="2"/>
  <c r="BK902" i="2"/>
  <c r="J902" i="2"/>
  <c r="J113" i="2" s="1"/>
  <c r="E85" i="3"/>
  <c r="J89" i="3"/>
  <c r="F92" i="3"/>
  <c r="BE134" i="3"/>
  <c r="BE136" i="3"/>
  <c r="BE141" i="3"/>
  <c r="BE147" i="3"/>
  <c r="BE156" i="3"/>
  <c r="BE171" i="3"/>
  <c r="BE173" i="3"/>
  <c r="BE176" i="3"/>
  <c r="BE178" i="3"/>
  <c r="BE183" i="3"/>
  <c r="BE193" i="3"/>
  <c r="BE200" i="3"/>
  <c r="BE202" i="3"/>
  <c r="BE204" i="3"/>
  <c r="BE206" i="3"/>
  <c r="BE210" i="3"/>
  <c r="BE213" i="3"/>
  <c r="BE217" i="3"/>
  <c r="BE225" i="3"/>
  <c r="BE237" i="3"/>
  <c r="BE242" i="3"/>
  <c r="BE246" i="3"/>
  <c r="BE257" i="3"/>
  <c r="BE272" i="3"/>
  <c r="BE287" i="3"/>
  <c r="BE292" i="3"/>
  <c r="BE307" i="3"/>
  <c r="BE310" i="3"/>
  <c r="BE317" i="3"/>
  <c r="BE323" i="3"/>
  <c r="BE328" i="3"/>
  <c r="BE333" i="3"/>
  <c r="BE343" i="3"/>
  <c r="BE348" i="3"/>
  <c r="BE353" i="3"/>
  <c r="BE394" i="3"/>
  <c r="BE401" i="3"/>
  <c r="BE408" i="3"/>
  <c r="BE413" i="3"/>
  <c r="BE416" i="3"/>
  <c r="BE433" i="3"/>
  <c r="BE451" i="3"/>
  <c r="BK133" i="3"/>
  <c r="BK415" i="3"/>
  <c r="J415" i="3" s="1"/>
  <c r="J109" i="3" s="1"/>
  <c r="BK455" i="3"/>
  <c r="J455" i="3" s="1"/>
  <c r="J111" i="3" s="1"/>
  <c r="J89" i="4"/>
  <c r="E118" i="4"/>
  <c r="BE138" i="4"/>
  <c r="BE140" i="4"/>
  <c r="BE152" i="4"/>
  <c r="BE157" i="4"/>
  <c r="BE163" i="4"/>
  <c r="BE165" i="4"/>
  <c r="BE176" i="4"/>
  <c r="BE191" i="4"/>
  <c r="BE196" i="4"/>
  <c r="BE209" i="4"/>
  <c r="BE218" i="4"/>
  <c r="BE220" i="4"/>
  <c r="BE227" i="4"/>
  <c r="BE233" i="4"/>
  <c r="BE236" i="4"/>
  <c r="BE248" i="4"/>
  <c r="E85" i="2"/>
  <c r="F92" i="2"/>
  <c r="BE142" i="2"/>
  <c r="BE167" i="2"/>
  <c r="BE188" i="2"/>
  <c r="BE193" i="2"/>
  <c r="BE206" i="2"/>
  <c r="BE208" i="2"/>
  <c r="BE229" i="2"/>
  <c r="BE254" i="2"/>
  <c r="BE259" i="2"/>
  <c r="BE275" i="2"/>
  <c r="BE313" i="2"/>
  <c r="BE345" i="2"/>
  <c r="BE378" i="2"/>
  <c r="BE397" i="2"/>
  <c r="BE411" i="2"/>
  <c r="BE418" i="2"/>
  <c r="BE420" i="2"/>
  <c r="BE444" i="2"/>
  <c r="BE449" i="2"/>
  <c r="BE463" i="2"/>
  <c r="BE469" i="2"/>
  <c r="BE474" i="2"/>
  <c r="BE503" i="2"/>
  <c r="BE513" i="2"/>
  <c r="BE531" i="2"/>
  <c r="BE541" i="2"/>
  <c r="BE547" i="2"/>
  <c r="BE549" i="2"/>
  <c r="BE551" i="2"/>
  <c r="BE553" i="2"/>
  <c r="BE569" i="2"/>
  <c r="BE585" i="2"/>
  <c r="BE590" i="2"/>
  <c r="BE595" i="2"/>
  <c r="BE600" i="2"/>
  <c r="BE612" i="2"/>
  <c r="BE626" i="2"/>
  <c r="BE633" i="2"/>
  <c r="BE638" i="2"/>
  <c r="BE643" i="2"/>
  <c r="BE648" i="2"/>
  <c r="BE679" i="2"/>
  <c r="BE684" i="2"/>
  <c r="BE696" i="2"/>
  <c r="BE703" i="2"/>
  <c r="BE712" i="2"/>
  <c r="BE739" i="2"/>
  <c r="BE742" i="2"/>
  <c r="BE751" i="2"/>
  <c r="BE756" i="2"/>
  <c r="BE761" i="2"/>
  <c r="BE766" i="2"/>
  <c r="BE769" i="2"/>
  <c r="BE810" i="2"/>
  <c r="BE815" i="2"/>
  <c r="BE823" i="2"/>
  <c r="BE828" i="2"/>
  <c r="BE881" i="2"/>
  <c r="BE888" i="2"/>
  <c r="BK134" i="2"/>
  <c r="J134" i="2"/>
  <c r="J97" i="2" s="1"/>
  <c r="BK822" i="2"/>
  <c r="J822" i="2" s="1"/>
  <c r="J110" i="2" s="1"/>
  <c r="BE149" i="3"/>
  <c r="BE163" i="3"/>
  <c r="BE185" i="3"/>
  <c r="BE187" i="3"/>
  <c r="BE191" i="3"/>
  <c r="BE196" i="3"/>
  <c r="BE198" i="3"/>
  <c r="BE208" i="3"/>
  <c r="BE215" i="3"/>
  <c r="BE220" i="3"/>
  <c r="BE232" i="3"/>
  <c r="BE244" i="3"/>
  <c r="BE249" i="3"/>
  <c r="BE262" i="3"/>
  <c r="BE267" i="3"/>
  <c r="BE277" i="3"/>
  <c r="BE282" i="3"/>
  <c r="BE297" i="3"/>
  <c r="BE302" i="3"/>
  <c r="BE312" i="3"/>
  <c r="BE325" i="3"/>
  <c r="BE338" i="3"/>
  <c r="BE358" i="3"/>
  <c r="BE361" i="3"/>
  <c r="BE372" i="3"/>
  <c r="BE383" i="3"/>
  <c r="BE389" i="3"/>
  <c r="BE392" i="3"/>
  <c r="BE453" i="3"/>
  <c r="BE456" i="3"/>
  <c r="F92" i="4"/>
  <c r="BE131" i="4"/>
  <c r="BE146" i="4"/>
  <c r="BE159" i="4"/>
  <c r="BE170" i="4"/>
  <c r="BE174" i="4"/>
  <c r="BE181" i="4"/>
  <c r="BE187" i="4"/>
  <c r="BE200" i="4"/>
  <c r="BE205" i="4"/>
  <c r="BE215" i="4"/>
  <c r="BE225" i="4"/>
  <c r="BE229" i="4"/>
  <c r="BE241" i="4"/>
  <c r="BE244" i="4"/>
  <c r="BE250" i="4"/>
  <c r="BE253" i="4"/>
  <c r="BE256" i="4"/>
  <c r="BE258" i="4"/>
  <c r="BE261" i="4"/>
  <c r="BE264" i="4"/>
  <c r="BK180" i="4"/>
  <c r="J180" i="4" s="1"/>
  <c r="J99" i="4" s="1"/>
  <c r="BK214" i="4"/>
  <c r="J214" i="4" s="1"/>
  <c r="J102" i="4" s="1"/>
  <c r="BK260" i="4"/>
  <c r="J260" i="4" s="1"/>
  <c r="J107" i="4" s="1"/>
  <c r="BK263" i="4"/>
  <c r="J263" i="4"/>
  <c r="J108" i="4" s="1"/>
  <c r="E85" i="5"/>
  <c r="J89" i="5"/>
  <c r="F92" i="5"/>
  <c r="BE123" i="5"/>
  <c r="BE125" i="5"/>
  <c r="BE127" i="5"/>
  <c r="BE130" i="5"/>
  <c r="BE133" i="5"/>
  <c r="BE135" i="5"/>
  <c r="BE137" i="5"/>
  <c r="BK129" i="5"/>
  <c r="J129" i="5" s="1"/>
  <c r="J99" i="5" s="1"/>
  <c r="J34" i="2"/>
  <c r="AW95" i="1" s="1"/>
  <c r="F35" i="3"/>
  <c r="BB96" i="1" s="1"/>
  <c r="F34" i="4"/>
  <c r="BA97" i="1" s="1"/>
  <c r="F35" i="2"/>
  <c r="BB95" i="1" s="1"/>
  <c r="F36" i="3"/>
  <c r="BC96" i="1" s="1"/>
  <c r="F37" i="4"/>
  <c r="BD97" i="1" s="1"/>
  <c r="J34" i="5"/>
  <c r="AW98" i="1" s="1"/>
  <c r="F36" i="5"/>
  <c r="BC98" i="1" s="1"/>
  <c r="F36" i="2"/>
  <c r="BC95" i="1" s="1"/>
  <c r="F34" i="3"/>
  <c r="BA96" i="1" s="1"/>
  <c r="F37" i="3"/>
  <c r="BD96" i="1" s="1"/>
  <c r="F35" i="4"/>
  <c r="BB97" i="1" s="1"/>
  <c r="F36" i="4"/>
  <c r="BC97" i="1" s="1"/>
  <c r="F34" i="2"/>
  <c r="BA95" i="1" s="1"/>
  <c r="F37" i="2"/>
  <c r="BD95" i="1" s="1"/>
  <c r="J34" i="3"/>
  <c r="AW96" i="1" s="1"/>
  <c r="J34" i="4"/>
  <c r="AW97" i="1" s="1"/>
  <c r="F34" i="5"/>
  <c r="BA98" i="1" s="1"/>
  <c r="F35" i="5"/>
  <c r="BB98" i="1" s="1"/>
  <c r="F37" i="5"/>
  <c r="BD98" i="1" s="1"/>
  <c r="T133" i="2" l="1"/>
  <c r="T132" i="3"/>
  <c r="T131" i="3" s="1"/>
  <c r="R133" i="2"/>
  <c r="P132" i="3"/>
  <c r="P131" i="3" s="1"/>
  <c r="AU96" i="1" s="1"/>
  <c r="P133" i="2"/>
  <c r="AU95" i="1" s="1"/>
  <c r="R121" i="5"/>
  <c r="R120" i="5" s="1"/>
  <c r="R129" i="4"/>
  <c r="R128" i="4" s="1"/>
  <c r="P129" i="4"/>
  <c r="P128" i="4" s="1"/>
  <c r="AU97" i="1" s="1"/>
  <c r="BK132" i="3"/>
  <c r="J132" i="3" s="1"/>
  <c r="J97" i="3" s="1"/>
  <c r="T121" i="5"/>
  <c r="T120" i="5" s="1"/>
  <c r="P121" i="5"/>
  <c r="P120" i="5" s="1"/>
  <c r="AU98" i="1" s="1"/>
  <c r="T129" i="4"/>
  <c r="T128" i="4" s="1"/>
  <c r="BK129" i="4"/>
  <c r="J129" i="4" s="1"/>
  <c r="J97" i="4" s="1"/>
  <c r="BK133" i="2"/>
  <c r="J133" i="2" s="1"/>
  <c r="J96" i="2" s="1"/>
  <c r="J133" i="3"/>
  <c r="J98" i="3" s="1"/>
  <c r="J130" i="4"/>
  <c r="J98" i="4"/>
  <c r="BK121" i="5"/>
  <c r="J121" i="5" s="1"/>
  <c r="J97" i="5" s="1"/>
  <c r="BB94" i="1"/>
  <c r="AX94" i="1" s="1"/>
  <c r="J33" i="2"/>
  <c r="AV95" i="1" s="1"/>
  <c r="AT95" i="1" s="1"/>
  <c r="J33" i="3"/>
  <c r="AV96" i="1" s="1"/>
  <c r="AT96" i="1" s="1"/>
  <c r="J33" i="5"/>
  <c r="AV98" i="1" s="1"/>
  <c r="AT98" i="1" s="1"/>
  <c r="BC94" i="1"/>
  <c r="W32" i="1" s="1"/>
  <c r="F33" i="3"/>
  <c r="AZ96" i="1"/>
  <c r="F33" i="4"/>
  <c r="AZ97" i="1" s="1"/>
  <c r="BA94" i="1"/>
  <c r="AW94" i="1"/>
  <c r="AK30" i="1" s="1"/>
  <c r="BD94" i="1"/>
  <c r="W33" i="1" s="1"/>
  <c r="F33" i="2"/>
  <c r="AZ95" i="1" s="1"/>
  <c r="J33" i="4"/>
  <c r="AV97" i="1" s="1"/>
  <c r="AT97" i="1" s="1"/>
  <c r="F33" i="5"/>
  <c r="AZ98" i="1"/>
  <c r="BK131" i="3" l="1"/>
  <c r="J131" i="3"/>
  <c r="J96" i="3"/>
  <c r="BK128" i="4"/>
  <c r="J128" i="4" s="1"/>
  <c r="J96" i="4" s="1"/>
  <c r="BK120" i="5"/>
  <c r="J120" i="5"/>
  <c r="J96" i="5"/>
  <c r="AZ94" i="1"/>
  <c r="W29" i="1" s="1"/>
  <c r="AU94" i="1"/>
  <c r="W30" i="1"/>
  <c r="W31" i="1"/>
  <c r="AY94" i="1"/>
  <c r="J30" i="2"/>
  <c r="AG95" i="1"/>
  <c r="AN95" i="1"/>
  <c r="J39" i="2" l="1"/>
  <c r="AV94" i="1"/>
  <c r="AK29" i="1" s="1"/>
  <c r="J30" i="3"/>
  <c r="AG96" i="1" s="1"/>
  <c r="AN96" i="1" s="1"/>
  <c r="J30" i="4"/>
  <c r="AG97" i="1" s="1"/>
  <c r="AN97" i="1" s="1"/>
  <c r="J30" i="5"/>
  <c r="AG98" i="1" s="1"/>
  <c r="AN98" i="1" s="1"/>
  <c r="J39" i="4" l="1"/>
  <c r="J39" i="3"/>
  <c r="J39" i="5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<sst xmlns="http://schemas.openxmlformats.org/spreadsheetml/2006/main" count="12050" uniqueCount="1393">
  <si>
    <t>Export Komplet</t>
  </si>
  <si>
    <t/>
  </si>
  <si>
    <t>2.0</t>
  </si>
  <si>
    <t>ZAMOK</t>
  </si>
  <si>
    <t>False</t>
  </si>
  <si>
    <t>{68641c4f-ad61-4c10-9c1b-c96427355f8b}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</si>
  <si>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</si>
  <si>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</si>
  <si>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</si>
  <si>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</si>
  <si>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</si>
  <si>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</si>
  <si>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</si>
  <si>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</si>
  <si>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OU(1)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</si>
  <si>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</si>
  <si>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</si>
  <si>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Ostravska univerzita-9.6.2020</t>
  </si>
  <si>
    <t>KSO:</t>
  </si>
  <si>
    <t>CC-CZ:</t>
  </si>
  <si>
    <t>Místo:</t>
  </si>
  <si>
    <t xml:space="preserve"> </t>
  </si>
  <si>
    <t>Datum:</t>
  </si>
  <si>
    <t>8. 6. 2020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</si>
  <si>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</si>
  <si>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</si>
  <si>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</si>
  <si>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</si>
  <si>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</si>
  <si>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</si>
  <si>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</si>
  <si>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</si>
  <si>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</si>
  <si>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</si>
  <si>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</si>
  <si>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</si>
  <si>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</si>
  <si>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</si>
  <si>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</si>
  <si>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</si>
  <si>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</si>
  <si>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</si>
  <si>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</si>
  <si>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</si>
  <si>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</si>
  <si>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</si>
  <si>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</si>
  <si>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</si>
  <si>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</si>
  <si>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</si>
  <si>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</si>
  <si>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</si>
  <si>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</si>
  <si>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</si>
  <si>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</si>
  <si>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</si>
  <si>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</si>
  <si>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</si>
  <si>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</si>
  <si>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</si>
  <si>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</si>
  <si>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</si>
  <si>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</si>
  <si>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</si>
  <si>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</si>
  <si>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</si>
  <si>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</si>
  <si>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</si>
  <si>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</si>
  <si>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</si>
  <si>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</si>
  <si>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</si>
  <si>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</si>
  <si>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</si>
  <si>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</si>
  <si>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</si>
  <si>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</si>
  <si>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</si>
  <si>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</si>
  <si>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</si>
  <si>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</si>
  <si>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{47d643d4-47a9-43f5-997b-4cf4b7f00be4}</t>
  </si>
  <si>
    <t>2</t>
  </si>
  <si>
    <t>SO 02</t>
  </si>
  <si>
    <t>{e0ce6eca-0dc7-44fa-b12e-a45d0fc8f2ee}</t>
  </si>
  <si>
    <t>SO 03</t>
  </si>
  <si>
    <t>{1b7b5e25-3c92-4c97-8626-a0a0f00cb4df}</t>
  </si>
  <si>
    <t>SO 00</t>
  </si>
  <si>
    <t>Vedlejší rozpočtové náklady</t>
  </si>
  <si>
    <t>{53fc0172-98e0-4e58-8102-d087f250d529}</t>
  </si>
  <si>
    <t>KRYCÍ LIST SOUPISU PRACÍ</t>
  </si>
  <si>
    <t>Objekt:</t>
  </si>
  <si>
    <t>SO 01 - SO 01</t>
  </si>
  <si>
    <t>REKAPITULACE ČLENĚNÍ SOUPISU PRACÍ</t>
  </si>
  <si>
    <t>Kód dílu - Popis</t>
  </si>
  <si>
    <t>Cena celkem [CZK]</t>
  </si>
  <si>
    <t>Náklady ze soupisu prací</t>
  </si>
  <si>
    <t>-1</t>
  </si>
  <si>
    <t>D3 - 003: Svislé konstrukce</t>
  </si>
  <si>
    <t>D4 - 004: Vodorovné konstrukce</t>
  </si>
  <si>
    <t>D5 - 006: Úpravy povrchu</t>
  </si>
  <si>
    <t>D6 - 009: Ostatní konstrukce a práce</t>
  </si>
  <si>
    <t>D7 - 099: Přesun hmot HSV</t>
  </si>
  <si>
    <t>D8 - 713: Izolace tepelné</t>
  </si>
  <si>
    <t>D9 - 740: Silnoproud</t>
  </si>
  <si>
    <t>D10 - 763: Konstrukce montované</t>
  </si>
  <si>
    <t>D11 - 766: Konstrukce truhlářské</t>
  </si>
  <si>
    <t>D12 - 767: Konstrukce zámečnické</t>
  </si>
  <si>
    <t>D13 - 771: Podlahy z dlaždic</t>
  </si>
  <si>
    <t>D14 - 776: Podlahy povlakové</t>
  </si>
  <si>
    <t>D15 - 781: Obklady</t>
  </si>
  <si>
    <t>D16 - 783: Nátěry</t>
  </si>
  <si>
    <t>D17 - 784: Malby</t>
  </si>
  <si>
    <t>D18 - 796: Ostatní</t>
  </si>
  <si>
    <t>D20 - V04: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</si>
  <si>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</si>
  <si>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</si>
  <si>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</si>
  <si>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</si>
  <si>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</si>
  <si>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</si>
  <si>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</si>
  <si>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</si>
  <si>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</si>
  <si>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</si>
  <si>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</si>
  <si>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</si>
  <si>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</si>
  <si>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D3</t>
  </si>
  <si>
    <t>003: Svislé konstrukce</t>
  </si>
  <si>
    <t>ROZPOCET</t>
  </si>
  <si>
    <t>K</t>
  </si>
  <si>
    <t>310239211</t>
  </si>
  <si>
    <t>Zazdívka otvorů pl do 4 m2 ve zdivu nadzákladovém cihlami pálenými na MVC vč. jednovrstvé jemné omítky 2x5mm, vč.perlinky vtlačené do lepidla</t>
  </si>
  <si>
    <t>m3</t>
  </si>
  <si>
    <t>4</t>
  </si>
  <si>
    <t>382245274</t>
  </si>
  <si>
    <t>PP</t>
  </si>
  <si>
    <t>VV</t>
  </si>
  <si>
    <t>1.NP - 1.3..........dozdívka Zn12</t>
  </si>
  <si>
    <t>0,25*0,6*2,5*2</t>
  </si>
  <si>
    <t>1.NP - 1.2........dozdívka Zn12</t>
  </si>
  <si>
    <t>0,25*0,6*3,2</t>
  </si>
  <si>
    <t>Součet</t>
  </si>
  <si>
    <t>346272113VL</t>
  </si>
  <si>
    <t>Příčky  tl 100 mm z pórobetonových přesných příčkovek Ytong objemové hmotnosti 500 kg/m3 - vč. jednovrstvé jemné omítky 2x5mm</t>
  </si>
  <si>
    <t>m2</t>
  </si>
  <si>
    <t>-1982358327</t>
  </si>
  <si>
    <t>1.NP - 1.3........příčka Zn12</t>
  </si>
  <si>
    <t>2,355*3,85</t>
  </si>
  <si>
    <t>1.NP - 1.4........příčka Zn12</t>
  </si>
  <si>
    <t>0,9*2</t>
  </si>
  <si>
    <t>D4</t>
  </si>
  <si>
    <t>004: Vodorovné konstrukce</t>
  </si>
  <si>
    <t>3</t>
  </si>
  <si>
    <t>413941123</t>
  </si>
  <si>
    <t>Osazování ocelových válcovaných nosníků stropů I, IE, U, UE nebo L do č. 22 vč. kotev a prokotvení, vč. podbetonování - viz v.č.D.1.1.09</t>
  </si>
  <si>
    <t>t</t>
  </si>
  <si>
    <t>-49769038</t>
  </si>
  <si>
    <t>UE 220.....21 kg/mb</t>
  </si>
  <si>
    <t>(5,54+2*0,1)*15*21*0,001</t>
  </si>
  <si>
    <t>(4,98+2*0,1)*1*21*0,001</t>
  </si>
  <si>
    <t>(4,7+2*0,1)*1*21*0,001</t>
  </si>
  <si>
    <t>(3,2+2*0,1)*1*21*0,001</t>
  </si>
  <si>
    <t>(2,98+2*0,1)*1*21*0,001</t>
  </si>
  <si>
    <t>(1,57+2*0,1)*1*21*0,001</t>
  </si>
  <si>
    <t>(1,27+2*0,1)*1*21*0,001</t>
  </si>
  <si>
    <t>plech tl. 8mm, š=150mm,dl.=200mm.........1,884kg/kus</t>
  </si>
  <si>
    <t>1,884*20*0,001</t>
  </si>
  <si>
    <t>M</t>
  </si>
  <si>
    <t>13010940</t>
  </si>
  <si>
    <t>ocel profilová UPE 220 jakost 11 375</t>
  </si>
  <si>
    <t>8</t>
  </si>
  <si>
    <t>485087806</t>
  </si>
  <si>
    <t>2,264*1,1</t>
  </si>
  <si>
    <t>5</t>
  </si>
  <si>
    <t>413941121</t>
  </si>
  <si>
    <t>Osazování ocelových válcovaných nosníků stropů I, IE, U, UE nebo L do č.12</t>
  </si>
  <si>
    <t>-633305601</t>
  </si>
  <si>
    <t>1.PP - 0.2.....překlad na příčce v m.č. 0.25</t>
  </si>
  <si>
    <t>L 40/40/4.......2,42 kg/mb.............překlad nad dveřmi</t>
  </si>
  <si>
    <t>1,1*2*2,42*0,001</t>
  </si>
  <si>
    <t>1.NP - 1.1-1.3</t>
  </si>
  <si>
    <t>HE 120....26,7 kg/mb - vyztužení podlahy v 1.NP-1.2</t>
  </si>
  <si>
    <t>3,24*6*26,7*0,001</t>
  </si>
  <si>
    <t>UE 120......8,6 kg/mb - vyztužení podlahy v 1.NP-1.2</t>
  </si>
  <si>
    <t>4,1*1*8,6*0,001</t>
  </si>
  <si>
    <t>L80/80/8.....9,63 kg/mb - vyztužení podlahy v 1.NP-1.2</t>
  </si>
  <si>
    <t>0,88*2*9,63*0,001</t>
  </si>
  <si>
    <t>I120......11,1 kg/mb.....niky</t>
  </si>
  <si>
    <t>0,7*2*3*11,1*0,001</t>
  </si>
  <si>
    <t>6</t>
  </si>
  <si>
    <t>13010414</t>
  </si>
  <si>
    <t>úhelník ocelový rovnostranný jakost 11 375 40x40x4mm překlad nad dveřmi m.č. n0.25</t>
  </si>
  <si>
    <t>739945410</t>
  </si>
  <si>
    <t>L 40/40/4.......2,42 kg/mb</t>
  </si>
  <si>
    <t>1,1*2*2,42*0,001*1,1</t>
  </si>
  <si>
    <t>7</t>
  </si>
  <si>
    <t>13010434</t>
  </si>
  <si>
    <t>úhelník ocelový rovnostranný jakost 11 375 80x80x8mm</t>
  </si>
  <si>
    <t>326795647</t>
  </si>
  <si>
    <t>P 15</t>
  </si>
  <si>
    <t>0,017*1,1</t>
  </si>
  <si>
    <t>13010714</t>
  </si>
  <si>
    <t>ocel profilová IPN 120 jakost 11 375 niky</t>
  </si>
  <si>
    <t>1201717483</t>
  </si>
  <si>
    <t>0,047*1,1</t>
  </si>
  <si>
    <t>9</t>
  </si>
  <si>
    <t>13010972</t>
  </si>
  <si>
    <t>ocel profilová HE-B 120 jakost 11 375</t>
  </si>
  <si>
    <t>1916251663</t>
  </si>
  <si>
    <t>0,519*1,1</t>
  </si>
  <si>
    <t>10</t>
  </si>
  <si>
    <t>13010912</t>
  </si>
  <si>
    <t>ocel profilová UE 120 jakost 11 375</t>
  </si>
  <si>
    <t>-2094941961</t>
  </si>
  <si>
    <t>0,035*1,1</t>
  </si>
  <si>
    <t>D5</t>
  </si>
  <si>
    <t>006: Úpravy povrchu</t>
  </si>
  <si>
    <t>11</t>
  </si>
  <si>
    <t>631311131</t>
  </si>
  <si>
    <t>Doplnění dosavadních mazanin betonem prostým plochy do 1 m2 tloušťky přes 80 mm</t>
  </si>
  <si>
    <t>1117893854</t>
  </si>
  <si>
    <t>12</t>
  </si>
  <si>
    <t>61232522VL</t>
  </si>
  <si>
    <t>Vápenocementová štuková omítka malých ploch do 0,25 m2 na stěnách - vč.dozdění prostupů</t>
  </si>
  <si>
    <t>kus</t>
  </si>
  <si>
    <t>-162384953</t>
  </si>
  <si>
    <t>1.PP - 0.2.......zaomítání a vyspravení prostupů</t>
  </si>
  <si>
    <t>13</t>
  </si>
  <si>
    <t>642942611</t>
  </si>
  <si>
    <t>Osazování zárubní nebo rámů dveřních kovových do 2,5 m2 na montážní pěnu</t>
  </si>
  <si>
    <t>1009731180</t>
  </si>
  <si>
    <t>1.PP - 0.2....m.č. n0.25</t>
  </si>
  <si>
    <t>14</t>
  </si>
  <si>
    <t>55331119</t>
  </si>
  <si>
    <t>zárubeň ocelová pro běžné zdění hranatý profil 110 900 levá,pravá</t>
  </si>
  <si>
    <t>1174672187</t>
  </si>
  <si>
    <t>6123252VL</t>
  </si>
  <si>
    <t>Vápenocementová hrubá omítka malých ploch do 4,0 m2 na stěnách - vč. ukončovacích omítkových lišt</t>
  </si>
  <si>
    <t>2112067114</t>
  </si>
  <si>
    <t>1.NP - 1.3</t>
  </si>
  <si>
    <t>Zn6</t>
  </si>
  <si>
    <t>1,8*1,1</t>
  </si>
  <si>
    <t>16</t>
  </si>
  <si>
    <t>612341121</t>
  </si>
  <si>
    <t>Sádrová nebo vápenosádrová omítka hladká jednovrstvá vnitřních stěn nanášená ručně</t>
  </si>
  <si>
    <t>-1608440727</t>
  </si>
  <si>
    <t>1.NP - 1.3.........Zn07....sádrová omítka pro malbu na zeď</t>
  </si>
  <si>
    <t>1,92*2,2</t>
  </si>
  <si>
    <t>17</t>
  </si>
  <si>
    <t>612321111</t>
  </si>
  <si>
    <t>Vápenocementová omítka hrubá jednovrstvá zatřená vnitřních stěn nanášená ručně</t>
  </si>
  <si>
    <t>-1694132547</t>
  </si>
  <si>
    <t>1.NP - 1.3.........Zn07....hrubá omítka pro malbu na zeď</t>
  </si>
  <si>
    <t>18</t>
  </si>
  <si>
    <t>612131121</t>
  </si>
  <si>
    <t>Penetrační disperzní nátěr vnitřních stěn nanášený ručně</t>
  </si>
  <si>
    <t>-1007775131</t>
  </si>
  <si>
    <t>1.NP - 1.3.........Zn07...pod sádrovou omítku i pod hrubou omítku</t>
  </si>
  <si>
    <t>1,92*2,2*2</t>
  </si>
  <si>
    <t>19</t>
  </si>
  <si>
    <t>632441215</t>
  </si>
  <si>
    <t>Potěr anhydritový samonivelační litý C20 tl do 50 mm</t>
  </si>
  <si>
    <t>779826327</t>
  </si>
  <si>
    <t>1.NP - 1.2...............PN 02</t>
  </si>
  <si>
    <t>3,82*5,7</t>
  </si>
  <si>
    <t>20</t>
  </si>
  <si>
    <t>631362021</t>
  </si>
  <si>
    <t>Výztuž mazanin svařovanými sítěmi Kari</t>
  </si>
  <si>
    <t>620795257</t>
  </si>
  <si>
    <t>Výztuž mazanin  ze svařovaných sítí z drátů typu KARI</t>
  </si>
  <si>
    <t>8/150x8/150.........5,4 kg/m2..... Pn2</t>
  </si>
  <si>
    <t>14*5,4*0,001*1,11</t>
  </si>
  <si>
    <t>771121011</t>
  </si>
  <si>
    <t>Nátěr penetrační na podlahu</t>
  </si>
  <si>
    <t>-1668308642</t>
  </si>
  <si>
    <t>1.NP - 1.2.................Pn02</t>
  </si>
  <si>
    <t>5,7*3,82</t>
  </si>
  <si>
    <t>22</t>
  </si>
  <si>
    <t>612181001</t>
  </si>
  <si>
    <t>Sádrová stěrka tl.do 3 mm vnitřních stěn</t>
  </si>
  <si>
    <t>-1142571633</t>
  </si>
  <si>
    <t>1.NP – 1.4...................Zn09+pod tapetou</t>
  </si>
  <si>
    <t>5,71*3,14</t>
  </si>
  <si>
    <t>23</t>
  </si>
  <si>
    <t>612321141</t>
  </si>
  <si>
    <t>Vápenocementová omítka štuková dvouvrstvá vnitřních stěn nanášená ručně</t>
  </si>
  <si>
    <t>565109416</t>
  </si>
  <si>
    <t>1.NP - 1.4......Zn08...zazděné dveře</t>
  </si>
  <si>
    <t>24</t>
  </si>
  <si>
    <t>612311131</t>
  </si>
  <si>
    <t>Potažení vnitřních stěn vápenným štukem tloušťky do 3 mm</t>
  </si>
  <si>
    <t>-788720358</t>
  </si>
  <si>
    <t>1.NP - 1.4......Zn08</t>
  </si>
  <si>
    <t>5,21*2,7+1,765*2,7-1,1*2,08</t>
  </si>
  <si>
    <t>D6</t>
  </si>
  <si>
    <t>009: Ostatní konstrukce a práce</t>
  </si>
  <si>
    <t>25</t>
  </si>
  <si>
    <t>962031132</t>
  </si>
  <si>
    <t>Bourání příček z cihel pálených na MVC tl do 100 mm</t>
  </si>
  <si>
    <t>-1102944724</t>
  </si>
  <si>
    <t>1.PP - 0.2</t>
  </si>
  <si>
    <t>1,49*2,21</t>
  </si>
  <si>
    <t>(0,54+0,66)*2,21</t>
  </si>
  <si>
    <t>1,21*2*2,21</t>
  </si>
  <si>
    <t>-2*0,6*2,02</t>
  </si>
  <si>
    <t>1.NP - 1.1</t>
  </si>
  <si>
    <t>(3,74+0,11+1,85)*3,2-0,8*2,02</t>
  </si>
  <si>
    <t>4,16*3,2-0,8*2,02</t>
  </si>
  <si>
    <t>1.NP - 1.2</t>
  </si>
  <si>
    <t>(2,46+0,1+2,5)*3,8</t>
  </si>
  <si>
    <t>-0,6*2,02-2*0,8*2,02</t>
  </si>
  <si>
    <t>(1,8+1,9)*3,8</t>
  </si>
  <si>
    <t>3,8*3,8</t>
  </si>
  <si>
    <t>4,68*1+1,31*1</t>
  </si>
  <si>
    <t>(1,08+0,87)*3,8</t>
  </si>
  <si>
    <t>(2,12*3,8-2,12*3,2)*2</t>
  </si>
  <si>
    <t>26</t>
  </si>
  <si>
    <t>962031133</t>
  </si>
  <si>
    <t>Bourání příček z cihel pálených na MVC tl do 150 mm</t>
  </si>
  <si>
    <t>1619645457</t>
  </si>
  <si>
    <t>1.NP - 1.4</t>
  </si>
  <si>
    <t>2,2*3,15</t>
  </si>
  <si>
    <t>1,1*2,1</t>
  </si>
  <si>
    <t>(2,15+1,63+3,38+1,22)*3,8</t>
  </si>
  <si>
    <t>-0,8*2,02</t>
  </si>
  <si>
    <t>(3,4+2,45+1,2)*3,8</t>
  </si>
  <si>
    <t>-1,86*2,45-0,8*2,02</t>
  </si>
  <si>
    <t>27</t>
  </si>
  <si>
    <t>9851391VL</t>
  </si>
  <si>
    <t>Příplatek za ruční bourání cca 250mm</t>
  </si>
  <si>
    <t>1484907998</t>
  </si>
  <si>
    <t>1,49*0,1</t>
  </si>
  <si>
    <t>(0,54+0,66)*0,1</t>
  </si>
  <si>
    <t>1,21*2*0,1</t>
  </si>
  <si>
    <t>-0,6*2*0,1</t>
  </si>
  <si>
    <t>28</t>
  </si>
  <si>
    <t>968072455</t>
  </si>
  <si>
    <t>Vybourání kovových dveřních zárubní pl do 2 m2</t>
  </si>
  <si>
    <t>-2042430811</t>
  </si>
  <si>
    <t>0,6*2,02*2</t>
  </si>
  <si>
    <t>0,8*2,02*2</t>
  </si>
  <si>
    <t>0,7*2,02</t>
  </si>
  <si>
    <t>0,9*2,02</t>
  </si>
  <si>
    <t>29</t>
  </si>
  <si>
    <t>968072456</t>
  </si>
  <si>
    <t>Vybourání kovových dveřních zárubní pl přes 2 m2</t>
  </si>
  <si>
    <t>593064384</t>
  </si>
  <si>
    <t>1,35*2,5*2</t>
  </si>
  <si>
    <t>30</t>
  </si>
  <si>
    <t>973031324</t>
  </si>
  <si>
    <t>Vysekání kapes ve zdivu cihelném na MV nebo MVC pl do 0,10 m2 hl do 150 mm</t>
  </si>
  <si>
    <t>-1946115041</t>
  </si>
  <si>
    <t>1.PP - 0.1</t>
  </si>
  <si>
    <t>21+21</t>
  </si>
  <si>
    <t>31</t>
  </si>
  <si>
    <t>963051113</t>
  </si>
  <si>
    <t>Bourání ŽB stropů deskových tl přes 80 mm</t>
  </si>
  <si>
    <t>463255202</t>
  </si>
  <si>
    <t xml:space="preserve">1.PP - 0.1 </t>
  </si>
  <si>
    <t>5,54*0,25*0,16</t>
  </si>
  <si>
    <t>32</t>
  </si>
  <si>
    <t>411354173</t>
  </si>
  <si>
    <t>Zřízení podpěrné konstrukce stropů v do 4 m pro zatížení do 12 kPa</t>
  </si>
  <si>
    <t>2053379319</t>
  </si>
  <si>
    <t>5,54*0,5</t>
  </si>
  <si>
    <t>33</t>
  </si>
  <si>
    <t>411354174</t>
  </si>
  <si>
    <t>Odstranění podpěrné konstrukce stropů v do 4 m pro zatížení do 12 kPa</t>
  </si>
  <si>
    <t>-728084285</t>
  </si>
  <si>
    <t>34</t>
  </si>
  <si>
    <t>973031151</t>
  </si>
  <si>
    <t>Vysekání výklenků ve zdivu cihelném na MV nebo MVC pl přes 0,25 m2</t>
  </si>
  <si>
    <t>-867633101</t>
  </si>
  <si>
    <t>nika</t>
  </si>
  <si>
    <t>0,4*0,15*06</t>
  </si>
  <si>
    <t>0,7*0,2*06</t>
  </si>
  <si>
    <t>0,4*0,15*0,6</t>
  </si>
  <si>
    <t>35</t>
  </si>
  <si>
    <t>976001</t>
  </si>
  <si>
    <t>Odstranění vybavení místností</t>
  </si>
  <si>
    <t>hod</t>
  </si>
  <si>
    <t>776786498</t>
  </si>
  <si>
    <t>36</t>
  </si>
  <si>
    <t>968072641</t>
  </si>
  <si>
    <t>Vybourání kovových a dřevěných stěn kromě výkladních</t>
  </si>
  <si>
    <t>-1220572159</t>
  </si>
  <si>
    <t>2,77*2,5</t>
  </si>
  <si>
    <t>1.NP - 1.2    zádveří</t>
  </si>
  <si>
    <t>(2,37+3,07+2,34)*3,8</t>
  </si>
  <si>
    <t>prosklené stěny</t>
  </si>
  <si>
    <t>2,12*3,2*2</t>
  </si>
  <si>
    <t>1,86*2,45</t>
  </si>
  <si>
    <t>37</t>
  </si>
  <si>
    <t>919732111</t>
  </si>
  <si>
    <t>Úprava povrchu cementobetonového krytu broušením tl do 2 mm</t>
  </si>
  <si>
    <t>-2124526535</t>
  </si>
  <si>
    <t>1.NP - 1.2 tl.cca 4mm</t>
  </si>
  <si>
    <t>3,12*0,8*2</t>
  </si>
  <si>
    <t>(1,15*0,55)/2*2</t>
  </si>
  <si>
    <t>38</t>
  </si>
  <si>
    <t>977311110</t>
  </si>
  <si>
    <t>Řezání drážky v cementovém potěru do hl.50mm</t>
  </si>
  <si>
    <t>m</t>
  </si>
  <si>
    <t>-2024416399</t>
  </si>
  <si>
    <t xml:space="preserve">1.NP - 1.2  </t>
  </si>
  <si>
    <t>drážka pro elektro</t>
  </si>
  <si>
    <t>39</t>
  </si>
  <si>
    <t>974082840</t>
  </si>
  <si>
    <t>Vysekání rýh  v podhledu betonových stropů hl do 70 mm š do 150 mm - v 1.NP  - výkres bourání (ve vstupu u automatických dveří,pro vyzdění příčky tl.150mm)</t>
  </si>
  <si>
    <t>-185710655</t>
  </si>
  <si>
    <t>2,37</t>
  </si>
  <si>
    <t>40</t>
  </si>
  <si>
    <t>965045110</t>
  </si>
  <si>
    <t>Odstranění stěrky pod povlakovými podlahami - odstranění zbytků lepidla</t>
  </si>
  <si>
    <t>-1250034877</t>
  </si>
  <si>
    <t>15,56</t>
  </si>
  <si>
    <t>4,26+71,23</t>
  </si>
  <si>
    <t>12,1-3,588</t>
  </si>
  <si>
    <t>41</t>
  </si>
  <si>
    <t>968072860</t>
  </si>
  <si>
    <t>Vybourání rolet  pl přes 2 m2</t>
  </si>
  <si>
    <t>-189487619</t>
  </si>
  <si>
    <t>2,92*3,5</t>
  </si>
  <si>
    <t>2,93*3,5</t>
  </si>
  <si>
    <t>2,89*3,5</t>
  </si>
  <si>
    <t>3,15*3,5</t>
  </si>
  <si>
    <t>3,12*3,5</t>
  </si>
  <si>
    <t>42</t>
  </si>
  <si>
    <t>952901111</t>
  </si>
  <si>
    <t>Vyčištění budov bytové a občanské výstavby při výšce podlaží do 4 m</t>
  </si>
  <si>
    <t>1713124133</t>
  </si>
  <si>
    <t>D7</t>
  </si>
  <si>
    <t>099: Přesun hmot HSV</t>
  </si>
  <si>
    <t>43</t>
  </si>
  <si>
    <t>997002511</t>
  </si>
  <si>
    <t>Vodorovné přemístění suti a vybouraných hmot bez naložení ale se složením a urovnáním do 1 km</t>
  </si>
  <si>
    <t>-1288986722</t>
  </si>
  <si>
    <t>44</t>
  </si>
  <si>
    <t>997002519</t>
  </si>
  <si>
    <t>Příplatek ZKD 1 km přemístění suti a vybouraných hmot</t>
  </si>
  <si>
    <t>-2139062155</t>
  </si>
  <si>
    <t>celkem do 15 km</t>
  </si>
  <si>
    <t>54,719*14</t>
  </si>
  <si>
    <t>45</t>
  </si>
  <si>
    <t>997002611</t>
  </si>
  <si>
    <t>Nakládání suti a vybouraných hmot</t>
  </si>
  <si>
    <t>-1930584565</t>
  </si>
  <si>
    <t>46</t>
  </si>
  <si>
    <t>997013211</t>
  </si>
  <si>
    <t>Vnitrostaveništní doprava suti a vybouraných hmot pro budovy v do 6 m ručně</t>
  </si>
  <si>
    <t>1574335803</t>
  </si>
  <si>
    <t>47</t>
  </si>
  <si>
    <t>997013219</t>
  </si>
  <si>
    <t>Příplatek k vnitrostaveništní dopravě suti a vybouraných hmot za zvětšenou dopravu suti ZKD 10 m</t>
  </si>
  <si>
    <t>-841888912</t>
  </si>
  <si>
    <t>54,719*5</t>
  </si>
  <si>
    <t>48</t>
  </si>
  <si>
    <t>997013831</t>
  </si>
  <si>
    <t>Poplatek za uložení na skládce (skládkovné) stavebního odpadu směsného kód odpadu 170 904</t>
  </si>
  <si>
    <t>1840206800</t>
  </si>
  <si>
    <t>49</t>
  </si>
  <si>
    <t>949101112</t>
  </si>
  <si>
    <t>Lešení pomocné pro objekty pozemních staveb s lešeňovou podlahou v do 3,5 m zatížení do 150 kg/m2</t>
  </si>
  <si>
    <t>-1801928341</t>
  </si>
  <si>
    <t>Lešení pomocné pracovní pro objekty pozemních staveb  pro zatížení do 150 kg/m2, o výšce lešeňové podlahy přes 1,9 do 3,5 m</t>
  </si>
  <si>
    <t>D8</t>
  </si>
  <si>
    <t>713: Izolace tepelné</t>
  </si>
  <si>
    <t>50</t>
  </si>
  <si>
    <t>713121111</t>
  </si>
  <si>
    <t>Montáž izolace tepelné podlah volně kladenými rohožemi, pásy, dílci, deskami 1 vrstva</t>
  </si>
  <si>
    <t>-121067846</t>
  </si>
  <si>
    <t>5,7*3,82*2</t>
  </si>
  <si>
    <t>51</t>
  </si>
  <si>
    <t>28375889</t>
  </si>
  <si>
    <t>deska EPS 150 pro trvalé zatížení v tlaku tl 20mm</t>
  </si>
  <si>
    <t>1557734768</t>
  </si>
  <si>
    <t>5,7*3,82*1,1</t>
  </si>
  <si>
    <t>52</t>
  </si>
  <si>
    <t>28375915</t>
  </si>
  <si>
    <t>deska EPS 150 pro trvalé zatížení v tlaku (max. 3000 kg/m2) tl 120mm</t>
  </si>
  <si>
    <t>-1819892170</t>
  </si>
  <si>
    <t>53</t>
  </si>
  <si>
    <t>998713202</t>
  </si>
  <si>
    <t>Přesun hmot procentní pro izolace tepelné v objektech v do 12 m</t>
  </si>
  <si>
    <t>%</t>
  </si>
  <si>
    <t>-911517738</t>
  </si>
  <si>
    <t>D9</t>
  </si>
  <si>
    <t>740: Silnoproud</t>
  </si>
  <si>
    <t>54</t>
  </si>
  <si>
    <t>740001</t>
  </si>
  <si>
    <t>Slaboproud - EZS</t>
  </si>
  <si>
    <t>soubor</t>
  </si>
  <si>
    <t>716061772</t>
  </si>
  <si>
    <t>55</t>
  </si>
  <si>
    <t>740002</t>
  </si>
  <si>
    <t>Slaboproud - SK + ostatní</t>
  </si>
  <si>
    <t>1998031150</t>
  </si>
  <si>
    <t>56</t>
  </si>
  <si>
    <t>740003</t>
  </si>
  <si>
    <t>Silnoproud</t>
  </si>
  <si>
    <t>-1442204317</t>
  </si>
  <si>
    <t>D10</t>
  </si>
  <si>
    <t>763: Konstrukce montované</t>
  </si>
  <si>
    <t>57</t>
  </si>
  <si>
    <t>763131821</t>
  </si>
  <si>
    <t>Demontáž SDK podhledu s dvouvrstvou nosnou kcí z ocelových profilů opláštění jednoduché</t>
  </si>
  <si>
    <t>1568773085</t>
  </si>
  <si>
    <t>58</t>
  </si>
  <si>
    <t>763164248VL</t>
  </si>
  <si>
    <t>SDK obklad  kcí tvaru U š do 1,2 m desky 2xGlasroc F Ridurit 15+20mm</t>
  </si>
  <si>
    <t>-2023949783</t>
  </si>
  <si>
    <t>1.PP - 0.1........obklad trámů UE, rš=1m</t>
  </si>
  <si>
    <t>5,54*8+4,98+3,26+1,57</t>
  </si>
  <si>
    <t>S2 sloup rš=750mm, dl.1,98m</t>
  </si>
  <si>
    <t>0,75*1,98</t>
  </si>
  <si>
    <t>59</t>
  </si>
  <si>
    <t>59591273VL</t>
  </si>
  <si>
    <t>deska Glasroc F Ridurit tl 15mm</t>
  </si>
  <si>
    <t>-34636856</t>
  </si>
  <si>
    <t>55,615*1,1</t>
  </si>
  <si>
    <t>60</t>
  </si>
  <si>
    <t>59591274VL</t>
  </si>
  <si>
    <t>deska Glasroc F Ridurit tl 20mm</t>
  </si>
  <si>
    <t>-1054253153</t>
  </si>
  <si>
    <t>61</t>
  </si>
  <si>
    <t>76313153VL</t>
  </si>
  <si>
    <t>SDK podhled deska 1x Glasroc F Ridurit tl. 15mm</t>
  </si>
  <si>
    <t>-644221155</t>
  </si>
  <si>
    <t>P10+11 opláštění stropu</t>
  </si>
  <si>
    <t>1,25*0,45</t>
  </si>
  <si>
    <t>62</t>
  </si>
  <si>
    <t>-1789421078</t>
  </si>
  <si>
    <t>0,563*1,1</t>
  </si>
  <si>
    <t>63</t>
  </si>
  <si>
    <t>763164790VL</t>
  </si>
  <si>
    <t>Montáž SDK obkladu kovových kcí jednoduché opláštění - Podklad na stropních trámech 150x200</t>
  </si>
  <si>
    <t>-1131276370</t>
  </si>
  <si>
    <t>64</t>
  </si>
  <si>
    <t>763131411</t>
  </si>
  <si>
    <t>SDK podhled desky 1xA 12,5 bez TI dvouvrstvá spodní kce profil CD+UD vč. tmelení</t>
  </si>
  <si>
    <t>161173967</t>
  </si>
  <si>
    <t>1.PP - 0.2....m.č. n0.35</t>
  </si>
  <si>
    <t>4,265*0,83</t>
  </si>
  <si>
    <t>8,7+8,5+11,1+34,7</t>
  </si>
  <si>
    <t>9,8+0,8+53,4+5,7</t>
  </si>
  <si>
    <t>105,2</t>
  </si>
  <si>
    <t>55+12,7+8,2+9,6+4,9</t>
  </si>
  <si>
    <t>65</t>
  </si>
  <si>
    <t>763111353VL</t>
  </si>
  <si>
    <t>SDK příčka tl 130 mm profil CW+UW 100 desky 1xDF 15 TI 80 mm EI 45 Rw 48 dB vč. tmelení</t>
  </si>
  <si>
    <t>1196128215</t>
  </si>
  <si>
    <t>Zn 02</t>
  </si>
  <si>
    <t>(2,29+0,13+3+0,13)*3,2</t>
  </si>
  <si>
    <t>-0,8*1,97-0,9*1,97</t>
  </si>
  <si>
    <t>3,87*2*3,2</t>
  </si>
  <si>
    <t>-0,9*1,97</t>
  </si>
  <si>
    <t>1,83*3,2</t>
  </si>
  <si>
    <t>66</t>
  </si>
  <si>
    <t>763183112</t>
  </si>
  <si>
    <t>Montáž pouzdra posuvných dveří s jednou kapsou pro jedno křídlo šířky do 1200 mm do SDK příčky</t>
  </si>
  <si>
    <t>-292084116</t>
  </si>
  <si>
    <t>1.NP - 1.1......D/11, Z/02</t>
  </si>
  <si>
    <t>67</t>
  </si>
  <si>
    <t>55331623</t>
  </si>
  <si>
    <t>pouzdro stavební posuvných dveří jednopouzdrové</t>
  </si>
  <si>
    <t>-449246005</t>
  </si>
  <si>
    <t>68</t>
  </si>
  <si>
    <t>7633221VL</t>
  </si>
  <si>
    <t>Stěna z cementovláknitých desek tl.125mm,profil C.U 100mm deska tl.8mm,viz výkres D1.13-15-1.3,povrch. úpravy RAL 7026 jednostranné</t>
  </si>
  <si>
    <t>386351553</t>
  </si>
  <si>
    <t xml:space="preserve">1.NP - 1.3.... </t>
  </si>
  <si>
    <t>(2*2+0,9)*3,8-0,7*2,1</t>
  </si>
  <si>
    <t>(1,355+1,2)*3,8-0,7*2,1</t>
  </si>
  <si>
    <t>1.NP - 1.3.....</t>
  </si>
  <si>
    <t>(2,15+0,95+0,3*2)*3,8</t>
  </si>
  <si>
    <t>69</t>
  </si>
  <si>
    <t>7633111VL</t>
  </si>
  <si>
    <t>Cementovláknitá deska tl.8mm - opláštění radiátorů</t>
  </si>
  <si>
    <t>2036168761</t>
  </si>
  <si>
    <t>Cementotřísková deska tl.16mm - opláštění radiátorů</t>
  </si>
  <si>
    <t>1.NP - 1.3.....Z/12+13+14</t>
  </si>
  <si>
    <t>Z/14</t>
  </si>
  <si>
    <t>(1,12+1,28)*(1,5+1,6)</t>
  </si>
  <si>
    <t>Z/13</t>
  </si>
  <si>
    <t>3,07*0,7+3,07*0,38</t>
  </si>
  <si>
    <t>Z/12</t>
  </si>
  <si>
    <t>1,56*1,1+1,56*0,3</t>
  </si>
  <si>
    <t>70</t>
  </si>
  <si>
    <t>763VL</t>
  </si>
  <si>
    <t>Příplatek za perforaci cementovláknitých desek - dle Z/13+14+12</t>
  </si>
  <si>
    <t>669731791</t>
  </si>
  <si>
    <t>Příplatek za perforaci cementotřískových desek - dle Z/13+14+12</t>
  </si>
  <si>
    <t>(1,12+1,28)*(0,35+0,6)</t>
  </si>
  <si>
    <t>3,07*0,2+3,07*0,18</t>
  </si>
  <si>
    <t>1,56*1,1</t>
  </si>
  <si>
    <t>71</t>
  </si>
  <si>
    <t>76312141VL</t>
  </si>
  <si>
    <t>SDK stěna předsazená tl 62,5 mm profil CW+UW 50 deska 1xA 12,5 bez TI EI 15 - posuvná stěna</t>
  </si>
  <si>
    <t>-2101000310</t>
  </si>
  <si>
    <t>1.NP - 1.4.......Zn10....SDK stěna kotvená do podlahy a stropu (posuvná stěna)</t>
  </si>
  <si>
    <t>2,9*3,14</t>
  </si>
  <si>
    <t>0,35*3,14</t>
  </si>
  <si>
    <t>72</t>
  </si>
  <si>
    <t>763172312</t>
  </si>
  <si>
    <t>Montáž revizních dvířek SDK kcí vel. 300x300 mm</t>
  </si>
  <si>
    <t>593873770</t>
  </si>
  <si>
    <t>Instalační technika pro konstrukce ze sádrokartonových desek  montáž revizních dvířek velikost 300 x 300 mm</t>
  </si>
  <si>
    <t>73</t>
  </si>
  <si>
    <t>59030711</t>
  </si>
  <si>
    <t>dvířka revizní s automatickým zámkem 300x300mm</t>
  </si>
  <si>
    <t>-1927158964</t>
  </si>
  <si>
    <t>74</t>
  </si>
  <si>
    <t>763172315</t>
  </si>
  <si>
    <t>Montáž revizních dvířek SDK kcí vel. 600x600 mm</t>
  </si>
  <si>
    <t>1813105013</t>
  </si>
  <si>
    <t>Instalační technika pro konstrukce ze sádrokartonových desek  montáž revizních dvířek velikost 600 x 600 mm</t>
  </si>
  <si>
    <t>75</t>
  </si>
  <si>
    <t>59030714</t>
  </si>
  <si>
    <t>dvířka revizní s automatickým zámkem 600x600mm</t>
  </si>
  <si>
    <t>337648429</t>
  </si>
  <si>
    <t>76</t>
  </si>
  <si>
    <t>998763202</t>
  </si>
  <si>
    <t>Přesun hmot procentní pro dřevostavby v objektech v do 24 m</t>
  </si>
  <si>
    <t>2035761286</t>
  </si>
  <si>
    <t>D11</t>
  </si>
  <si>
    <t>766: Konstrukce truhlářské</t>
  </si>
  <si>
    <t>77</t>
  </si>
  <si>
    <t>766691914</t>
  </si>
  <si>
    <t>Vyvěšení nebo zavěšení dřevěných křídel dveří pl do 2 m2</t>
  </si>
  <si>
    <t>-462230783</t>
  </si>
  <si>
    <t>78</t>
  </si>
  <si>
    <t>766691915</t>
  </si>
  <si>
    <t>Vyvěšení nebo zavěšení dřevěných křídel dveří pl přes 2 m2</t>
  </si>
  <si>
    <t>814609558</t>
  </si>
  <si>
    <t>1*2</t>
  </si>
  <si>
    <t>3*2</t>
  </si>
  <si>
    <t>79</t>
  </si>
  <si>
    <t>766825810VL</t>
  </si>
  <si>
    <t>Rozebrání a likvidace recepčního pultu</t>
  </si>
  <si>
    <t>1545640784</t>
  </si>
  <si>
    <t>80</t>
  </si>
  <si>
    <t>766441822</t>
  </si>
  <si>
    <t>Demontáž parapetních desek dřevěných nebo plastových šířky přes 30 cm délky přes 1,0 m</t>
  </si>
  <si>
    <t>-1789362379</t>
  </si>
  <si>
    <t>81</t>
  </si>
  <si>
    <t>766660002</t>
  </si>
  <si>
    <t>Montáž dveřních křídel otvíravých jednokřídlových š přes 0,8 m do ocelové zárubně</t>
  </si>
  <si>
    <t>-821492626</t>
  </si>
  <si>
    <t>1.PP - 0.2....m.č. n0.25.....D/24p</t>
  </si>
  <si>
    <t>82</t>
  </si>
  <si>
    <t>766660312</t>
  </si>
  <si>
    <t>Montáž posuvných dveří jednokřídlových průchozí šířky do 1200 mm do pouzdra s jednou kapsou</t>
  </si>
  <si>
    <t>877664693</t>
  </si>
  <si>
    <t>83</t>
  </si>
  <si>
    <t>61160216</t>
  </si>
  <si>
    <t>dveře dřevěné vnitřní hladké plné HPL,1křídlé ,bílá 900x1970mm viz výpis truhlářských výrobků</t>
  </si>
  <si>
    <t>-1752127834</t>
  </si>
  <si>
    <t>84</t>
  </si>
  <si>
    <t>61160192VL</t>
  </si>
  <si>
    <t>dveře dřevěné vnitřní hladké plné HPL 1křídlé bílé 800x2100mm - viz výpis truhlářských výrobků</t>
  </si>
  <si>
    <t>1775141964</t>
  </si>
  <si>
    <t>1.NP - 1.1.......D/9</t>
  </si>
  <si>
    <t>85</t>
  </si>
  <si>
    <t>61160193VL</t>
  </si>
  <si>
    <t>dveře dřevěné vnitřní hladké plné HPL 1křídlé,D11-černé,D9-bílé, 900x2100mm, vč. madla-oboustranně - viz výpis truhlářských výrobků</t>
  </si>
  <si>
    <t>-1272393811</t>
  </si>
  <si>
    <t>dveře dřevěné vnitřní hladké plné HPL 1křídlé bílé 900x2100mm, vč. madla-oboustranně - viz výpis truhlářských výrobků</t>
  </si>
  <si>
    <t>1.NP - 1.1......D/11, Z/02 posuvné</t>
  </si>
  <si>
    <t>86</t>
  </si>
  <si>
    <t>61160194VL</t>
  </si>
  <si>
    <t>dveře dřev. vnitř. hladké plné HPL 1křídlé černé RAL 9005, 600(700)x1970mm, vč. mřížky větrací-černá - viz výpis truhlářských výrobků</t>
  </si>
  <si>
    <t>-609235927</t>
  </si>
  <si>
    <t>1.NP - 1.4.........D12P</t>
  </si>
  <si>
    <t>87</t>
  </si>
  <si>
    <t>61160194VL.1</t>
  </si>
  <si>
    <t>dveře vnitř. hladké plné z cementovláknité desky 1křídlé , 600(700)x1970mm - viz výpis truhlářských výrobků</t>
  </si>
  <si>
    <t>-1857663623</t>
  </si>
  <si>
    <t>dveře vnitř. hladké plné z cementovláknité desky 1křídlé, 600(700)x1970mm - viz výpis truhlářských výrobků</t>
  </si>
  <si>
    <t>88</t>
  </si>
  <si>
    <t>766682111</t>
  </si>
  <si>
    <t>Montáž zárubní obložkových pro dveře jednokřídlové tl stěny do 170 mm</t>
  </si>
  <si>
    <t>-976482138</t>
  </si>
  <si>
    <t>89</t>
  </si>
  <si>
    <t>61182258</t>
  </si>
  <si>
    <t>zárubeň obložková pro dveře 1křídlé 600,700,800,900x1970mm tl 60-170mm dub,buk</t>
  </si>
  <si>
    <t>1511530212</t>
  </si>
  <si>
    <t>90</t>
  </si>
  <si>
    <t>766660371</t>
  </si>
  <si>
    <t>Montáž posuvných dveří jednokří. průchozí výšky přes 2,5 m a šířky do 800 mm do pojezdu na stěnu vč. dodávky dveří,kolejničky - viz výpis truhlářských výrobků</t>
  </si>
  <si>
    <t>-1867713327</t>
  </si>
  <si>
    <t>1.NP - 1.3........D21</t>
  </si>
  <si>
    <t>91</t>
  </si>
  <si>
    <t>766681122</t>
  </si>
  <si>
    <t>Montáž zárubní rámových pro dveře dvoukřídlové rozměru 1450 mm</t>
  </si>
  <si>
    <t>1957032653</t>
  </si>
  <si>
    <t>1.NP - 1.4......D13</t>
  </si>
  <si>
    <t>92</t>
  </si>
  <si>
    <t>61182256</t>
  </si>
  <si>
    <t>zárubeň rámová pro dveře 2křídlé do 1450x1970mm</t>
  </si>
  <si>
    <t>1643123445</t>
  </si>
  <si>
    <t>93</t>
  </si>
  <si>
    <t>766660251</t>
  </si>
  <si>
    <t>Montáž dveřních křídel kývavých dvoukřídlových š do 1,45 m do rámové zárubně</t>
  </si>
  <si>
    <t>-1431119163</t>
  </si>
  <si>
    <t>94</t>
  </si>
  <si>
    <t>6116290VL</t>
  </si>
  <si>
    <t>dveře vnitřní HPL kývavé sklo 2/3 2křídlé 1390x2500mm - viz popis ve výpisu truhlář.výrobků</t>
  </si>
  <si>
    <t>-376117940</t>
  </si>
  <si>
    <t>95</t>
  </si>
  <si>
    <t>998766202</t>
  </si>
  <si>
    <t>Přesun hmot procentní pro konstrukce truhlářské v objektech v do 12 m</t>
  </si>
  <si>
    <t>-1107168715</t>
  </si>
  <si>
    <t>D12</t>
  </si>
  <si>
    <t>767: Konstrukce zámečnické</t>
  </si>
  <si>
    <t>96</t>
  </si>
  <si>
    <t>767531110</t>
  </si>
  <si>
    <t>Demontáž vstupních kovových nebo plastových rohoží čistících zón</t>
  </si>
  <si>
    <t>-1465834861</t>
  </si>
  <si>
    <t>1.NP - 1.2  zádveří</t>
  </si>
  <si>
    <t>3,07*1,3+(5,5+3,07)/2*2,5</t>
  </si>
  <si>
    <t>3,12*1,15+1,15*0,7</t>
  </si>
  <si>
    <t>97</t>
  </si>
  <si>
    <t>767995114VL</t>
  </si>
  <si>
    <t>Montáž atypických zámečnických konstrukcí hmotnosti do 50 kg vč. kotvení</t>
  </si>
  <si>
    <t>kg</t>
  </si>
  <si>
    <t>447651240</t>
  </si>
  <si>
    <t>1.PP - 0.1  S2 Sloup U 180 (vč. kotvení)</t>
  </si>
  <si>
    <t>U 180....22 kg/mb</t>
  </si>
  <si>
    <t>1,98*22</t>
  </si>
  <si>
    <t>P10+11</t>
  </si>
  <si>
    <t>L80/80/8....9,67 kg/mb</t>
  </si>
  <si>
    <t>1,1*2*9,67</t>
  </si>
  <si>
    <t>pás 50/10....3,93 kg/mb</t>
  </si>
  <si>
    <t>0,5*4*3,93</t>
  </si>
  <si>
    <t>98</t>
  </si>
  <si>
    <t>13010824</t>
  </si>
  <si>
    <t>ocel profilová UPN 180 jakost 11 375</t>
  </si>
  <si>
    <t>-403376526</t>
  </si>
  <si>
    <t>43,56*0,001*1,1</t>
  </si>
  <si>
    <t>99</t>
  </si>
  <si>
    <t>91325778</t>
  </si>
  <si>
    <t>L 80/80/8.......P10</t>
  </si>
  <si>
    <t>21,274*0,001*1,1</t>
  </si>
  <si>
    <t>100</t>
  </si>
  <si>
    <t>13010224</t>
  </si>
  <si>
    <t>tyč ocelová plochá jakost 11 375 50x10mm</t>
  </si>
  <si>
    <t>-433494044</t>
  </si>
  <si>
    <t>ocel pásová 50/10.......P11</t>
  </si>
  <si>
    <t>7,86*0,001*1,1</t>
  </si>
  <si>
    <t>101</t>
  </si>
  <si>
    <t>767531111</t>
  </si>
  <si>
    <t>Montáž vstupních kovových nebo plastových rohoží čistících zón</t>
  </si>
  <si>
    <t>844520685</t>
  </si>
  <si>
    <t>5,7+9,8</t>
  </si>
  <si>
    <t>102</t>
  </si>
  <si>
    <t>767531125</t>
  </si>
  <si>
    <t>Osazení náběhového rámu širokého š 65 mm k čistícím rohožím</t>
  </si>
  <si>
    <t>2011328705</t>
  </si>
  <si>
    <t>103</t>
  </si>
  <si>
    <t>69752121</t>
  </si>
  <si>
    <t>koberec čistící vstupní - Al profily, pryžové, nebo textilní pásky tl.22mm gumová rohož RINGO s rizikem námrazy i s lemováním</t>
  </si>
  <si>
    <t>665470411</t>
  </si>
  <si>
    <t>koberec čistící vstupní - Al profily, pryžové, nebo textilní pásky tl.22mm gumová rohož RINGO s rizikem námrazy</t>
  </si>
  <si>
    <t>2*1,5*1</t>
  </si>
  <si>
    <t>104</t>
  </si>
  <si>
    <t>69752150</t>
  </si>
  <si>
    <t>koberec dočišťovací zóna s progumovaným rubem</t>
  </si>
  <si>
    <t>743632348</t>
  </si>
  <si>
    <t>rámy náběhové-náběh široký-65mm-Al</t>
  </si>
  <si>
    <t>105</t>
  </si>
  <si>
    <t>767995113VL</t>
  </si>
  <si>
    <t>Montáž atypických zámečnických konstrukcí hmotnosti do 20 kg vč. dodávky ocelových prvků s povrchovou úpravou - viz výpis zámečnických prvků</t>
  </si>
  <si>
    <t>270950463</t>
  </si>
  <si>
    <t>1.NP - 1.3.....ocelová konstrukce pod opláštění radiátorů - Z/12+13+14</t>
  </si>
  <si>
    <t>odhad</t>
  </si>
  <si>
    <t>1.NP - 1.2.........Z/11 svařenec 2 kusy pro VZT - jackel 40/40/3</t>
  </si>
  <si>
    <t>4*3,485*2</t>
  </si>
  <si>
    <t>106</t>
  </si>
  <si>
    <t>767113120VL</t>
  </si>
  <si>
    <t>Montáž a dodávka stěn pro zasklení z Al profilů plochy do 9 m2, vč. všech doplňků viz výpis zámečnických prvků - D4+D5+D6</t>
  </si>
  <si>
    <t>1685109202</t>
  </si>
  <si>
    <t>Hliníkové dveře protipožární</t>
  </si>
  <si>
    <t>D4 - protipožární EI 30 DP3+C</t>
  </si>
  <si>
    <t>2,03*3,2</t>
  </si>
  <si>
    <t>D5  protipožární EI 30 DP3+C</t>
  </si>
  <si>
    <t>2,2*3,2</t>
  </si>
  <si>
    <t>1.NP - 1.4.-D6 protipožární EI 30 DP3+C</t>
  </si>
  <si>
    <t>107</t>
  </si>
  <si>
    <t>767113140VL</t>
  </si>
  <si>
    <t>Montáž a dodávka stěn z Al profilů plochy do 16 m2, vč. všech doplňků - viz výpis zámečnických prvků - D1</t>
  </si>
  <si>
    <t>-2018290077</t>
  </si>
  <si>
    <t>Hliníkové dveře</t>
  </si>
  <si>
    <t>1.NP - 1.3.....D1</t>
  </si>
  <si>
    <t>4,3*4,29</t>
  </si>
  <si>
    <t>108</t>
  </si>
  <si>
    <t>767662210VL</t>
  </si>
  <si>
    <t>Montáž a dodávka mříží otvíravých na el. pohon - viz výpis ostatních výrobků x13</t>
  </si>
  <si>
    <t>1276297545</t>
  </si>
  <si>
    <t>1.NP - 1.4....x13</t>
  </si>
  <si>
    <t>2,65*1,2</t>
  </si>
  <si>
    <t>109</t>
  </si>
  <si>
    <t>767001</t>
  </si>
  <si>
    <t>Montáž a dodávka hasící přístroj práškový 6kg</t>
  </si>
  <si>
    <t>-2132190645</t>
  </si>
  <si>
    <t>1.NP - 1.4.......x18</t>
  </si>
  <si>
    <t>110</t>
  </si>
  <si>
    <t>998767202</t>
  </si>
  <si>
    <t>Přesun hmot procentní pro zámečnické konstrukce v objektech v do 12 m</t>
  </si>
  <si>
    <t>1896710705</t>
  </si>
  <si>
    <t>D13</t>
  </si>
  <si>
    <t>771: Podlahy z dlaždic</t>
  </si>
  <si>
    <t>111</t>
  </si>
  <si>
    <t>771573810</t>
  </si>
  <si>
    <t>Demontáž podlah z dlaždic keramických lepených</t>
  </si>
  <si>
    <t>-231292996</t>
  </si>
  <si>
    <t>1.PP - 0.2  m.č. 0.25+0.26</t>
  </si>
  <si>
    <t>(2,17+0,1+1,92)*2,7</t>
  </si>
  <si>
    <t>7,05</t>
  </si>
  <si>
    <t>4,89+16,913</t>
  </si>
  <si>
    <t>112</t>
  </si>
  <si>
    <t>771990112</t>
  </si>
  <si>
    <t>Vyrovnání podkladu samonivelační stěrkou tl 4 mm pevnosti 30 Mpa</t>
  </si>
  <si>
    <t>816777961</t>
  </si>
  <si>
    <t>1.PP - 0.2...m.č. n0.25</t>
  </si>
  <si>
    <t>9,7</t>
  </si>
  <si>
    <t>113</t>
  </si>
  <si>
    <t>771574112VL</t>
  </si>
  <si>
    <t>Montáž podlah keramických hladkých lepených flexibilním lepidlem  vč. spárování</t>
  </si>
  <si>
    <t>-1533875535</t>
  </si>
  <si>
    <t>114</t>
  </si>
  <si>
    <t>59761004</t>
  </si>
  <si>
    <t>dlažba keramická  reliéfní do interiéru i exteriéru</t>
  </si>
  <si>
    <t>433393803</t>
  </si>
  <si>
    <t>9,7*1,1</t>
  </si>
  <si>
    <t>115</t>
  </si>
  <si>
    <t>998771202</t>
  </si>
  <si>
    <t>Přesun hmot procentní pro podlahy z dlaždic v objektech v do 12 m</t>
  </si>
  <si>
    <t>-104596431</t>
  </si>
  <si>
    <t>D14</t>
  </si>
  <si>
    <t>776: Podlahy povlakové</t>
  </si>
  <si>
    <t>116</t>
  </si>
  <si>
    <t>776201812</t>
  </si>
  <si>
    <t>Demontáž lepených povlakových podlah s podložkou ručně</t>
  </si>
  <si>
    <t>812681418</t>
  </si>
  <si>
    <t>117</t>
  </si>
  <si>
    <t>776201814</t>
  </si>
  <si>
    <t>Demontáž textilních podlahovin volně položených podlepených páskou</t>
  </si>
  <si>
    <t>492467729</t>
  </si>
  <si>
    <t>40,85</t>
  </si>
  <si>
    <t>68,67</t>
  </si>
  <si>
    <t>13,96+4,77+45,21</t>
  </si>
  <si>
    <t>118</t>
  </si>
  <si>
    <t>777511100VL</t>
  </si>
  <si>
    <t>Dodávka a montáž vinylová podlaha pro vysokou zátěž -  Pn01+06</t>
  </si>
  <si>
    <t>-707935661</t>
  </si>
  <si>
    <t>Dodávka a montáž vinylová podlaha pro vysokou zátěž Supreme Plus -  Pn01+06</t>
  </si>
  <si>
    <t>8,7+8,5+11,1+34,7+0,85</t>
  </si>
  <si>
    <t>0,8+53,4+1,62</t>
  </si>
  <si>
    <t>105,2+2,3+1,41</t>
  </si>
  <si>
    <t>119</t>
  </si>
  <si>
    <t>998776202</t>
  </si>
  <si>
    <t>Přesun hmot procentní pro podlahy povlakové v objektech v do 12 m</t>
  </si>
  <si>
    <t>303062760</t>
  </si>
  <si>
    <t>D15</t>
  </si>
  <si>
    <t>781: Obklady</t>
  </si>
  <si>
    <t>120</t>
  </si>
  <si>
    <t>781474212VL</t>
  </si>
  <si>
    <t>Montáž obkladů vnitřních keramických hladkých  lepených flexibilním lepidlem vč. příplatek za vylepení do vzoru, vč. spárování</t>
  </si>
  <si>
    <t>-251080465</t>
  </si>
  <si>
    <t>1.NP - 1.4......x16+17</t>
  </si>
  <si>
    <t>0,4*1,4</t>
  </si>
  <si>
    <t>1,8*1,4</t>
  </si>
  <si>
    <t>2,1*1</t>
  </si>
  <si>
    <t>1,2*2,1</t>
  </si>
  <si>
    <t>x13a</t>
  </si>
  <si>
    <t>0,4*1,5</t>
  </si>
  <si>
    <t>121</t>
  </si>
  <si>
    <t>59761038</t>
  </si>
  <si>
    <t>obklad keramický hladký jednobarevný</t>
  </si>
  <si>
    <t>-105494177</t>
  </si>
  <si>
    <t>7,7*1,1</t>
  </si>
  <si>
    <t>122</t>
  </si>
  <si>
    <t>59761000VL</t>
  </si>
  <si>
    <t>obklad keramický hladký černá ege Opulento</t>
  </si>
  <si>
    <t>-1759402236</t>
  </si>
  <si>
    <t>1.NP - 1.4......x13a</t>
  </si>
  <si>
    <t>0,6*1,1</t>
  </si>
  <si>
    <t>123</t>
  </si>
  <si>
    <t>998781102</t>
  </si>
  <si>
    <t>Přesun hmot tonážní pro obklady keramické v objektech v do 12 m</t>
  </si>
  <si>
    <t>-1926501895</t>
  </si>
  <si>
    <t>D16</t>
  </si>
  <si>
    <t>783: Nátěry</t>
  </si>
  <si>
    <t>124</t>
  </si>
  <si>
    <t>783826605</t>
  </si>
  <si>
    <t>Hydrofobizační transparentní silikonový nátěr hladkých betonových povrchů, povrchů z desek</t>
  </si>
  <si>
    <t>2002998375</t>
  </si>
  <si>
    <t>1.NP - 1.3................pod čistící rohože</t>
  </si>
  <si>
    <t>9,8+5,7</t>
  </si>
  <si>
    <t>125</t>
  </si>
  <si>
    <t>78300921VL</t>
  </si>
  <si>
    <t>Magnetický nátěr - tabulová barva RAL 7026 - 2 vrstvy</t>
  </si>
  <si>
    <t>927426131</t>
  </si>
  <si>
    <t>(5,21*2,7+1,765*2,7-1,1*2,08-0,4*1,2-1,765*1,2)*2</t>
  </si>
  <si>
    <t>x 15</t>
  </si>
  <si>
    <t>D17</t>
  </si>
  <si>
    <t>784: Malby</t>
  </si>
  <si>
    <t>126</t>
  </si>
  <si>
    <t>784111011</t>
  </si>
  <si>
    <t>Obroušení podkladu omítnutého v místnostech výšky do 3,80 m</t>
  </si>
  <si>
    <t>7102169</t>
  </si>
  <si>
    <t>1.NP - 1.1.......Zn02+03</t>
  </si>
  <si>
    <t>SDK strop</t>
  </si>
  <si>
    <t>stěny</t>
  </si>
  <si>
    <t>(2,29+3,87)*2*3,2</t>
  </si>
  <si>
    <t>(3+3,87)*2*3,2</t>
  </si>
  <si>
    <t>(5,88+5,7)*2*3,2</t>
  </si>
  <si>
    <t>(5,42+1,83)*2*3,2</t>
  </si>
  <si>
    <t>69,75</t>
  </si>
  <si>
    <t>(5,7+10,17*2)*3,8</t>
  </si>
  <si>
    <t>-2,31*3,2-2,03*3,2-3,11*3,5-1,6*2,5</t>
  </si>
  <si>
    <t xml:space="preserve">ostění </t>
  </si>
  <si>
    <t>(3,2*2+2,31)*0,6+(3,2*2+2,03)*0,6+(3,13+2*3,5)*0,6</t>
  </si>
  <si>
    <t>příčka Zn12</t>
  </si>
  <si>
    <t>2,36*3,8*2</t>
  </si>
  <si>
    <t>odpočet sádrové omítky</t>
  </si>
  <si>
    <t>-1,92*2,2</t>
  </si>
  <si>
    <t>SDK - strop</t>
  </si>
  <si>
    <t>((15,35+20,715)/2+5,7)*2*3,85</t>
  </si>
  <si>
    <t>-2,9*3,5-2,9*3,5-2,8*3,5-3,15*3,5</t>
  </si>
  <si>
    <t>-1,8*2,5*2</t>
  </si>
  <si>
    <t>ostění</t>
  </si>
  <si>
    <t>(2,92+2*3,5)*0,6+(2,95+2*3,5)*0,6+(2,9+2*3,5)*0,6+(3,15+2*3,5)*0,6</t>
  </si>
  <si>
    <t>(1,8+2*2,5)*2*0,6</t>
  </si>
  <si>
    <t>1.NP - 1.4.........Zn09....pod tapetou</t>
  </si>
  <si>
    <t>5,73*3,14</t>
  </si>
  <si>
    <t>1.NP - 1.4......Zn08...zazděné dveře-přebroušení nerovností</t>
  </si>
  <si>
    <t>1.NP - 1.4.......Zn03</t>
  </si>
  <si>
    <t>(6,9+1)*2,7-1,3*2,5-2*2,5</t>
  </si>
  <si>
    <t>55+12,7+8,3+9,8+4,9</t>
  </si>
  <si>
    <t>záměna za tapety Zn03 a Zn10</t>
  </si>
  <si>
    <t>4,3*3,14</t>
  </si>
  <si>
    <t>127</t>
  </si>
  <si>
    <t>784181121</t>
  </si>
  <si>
    <t>Hloubková jednonásobná penetrace podkladu v místnostech výšky do 3,80 m</t>
  </si>
  <si>
    <t>-901724122</t>
  </si>
  <si>
    <t>128</t>
  </si>
  <si>
    <t>784211101</t>
  </si>
  <si>
    <t>Dvojnásobné bílé malby ze směsí za mokra výborně otěruvzdorných v místnostech výšky do 3,80 m</t>
  </si>
  <si>
    <t>1447176865</t>
  </si>
  <si>
    <t>129</t>
  </si>
  <si>
    <t>784511031</t>
  </si>
  <si>
    <t>Lepení vliesových hladkých tapet na stěny výšky do 3,00 m</t>
  </si>
  <si>
    <t>-1821285617</t>
  </si>
  <si>
    <t>1.NP - 1.4.......Zn09 - tapeta x14</t>
  </si>
  <si>
    <t>130</t>
  </si>
  <si>
    <t>6246101VL</t>
  </si>
  <si>
    <t>tapeta papírová vzorovaná - cena bude upravena dle odsouhlaseného potisku</t>
  </si>
  <si>
    <t>1718364952</t>
  </si>
  <si>
    <t>1.NP - 1.4.......Zn09 - tapeta</t>
  </si>
  <si>
    <t>5,71*3,14*1,1</t>
  </si>
  <si>
    <t>D18</t>
  </si>
  <si>
    <t>796: Ostatní</t>
  </si>
  <si>
    <t>131</t>
  </si>
  <si>
    <t>Technika prostředí staveb - viz přiložený rozpočet</t>
  </si>
  <si>
    <t>1301099507</t>
  </si>
  <si>
    <t>132</t>
  </si>
  <si>
    <t>Interiér</t>
  </si>
  <si>
    <t>491237513</t>
  </si>
  <si>
    <t>Interiér+nábytek</t>
  </si>
  <si>
    <t>133</t>
  </si>
  <si>
    <t>Gastrozařízení</t>
  </si>
  <si>
    <t>491446905</t>
  </si>
  <si>
    <t>134</t>
  </si>
  <si>
    <t>Lapák tuku</t>
  </si>
  <si>
    <t>2140238664</t>
  </si>
  <si>
    <t>Vytápění</t>
  </si>
  <si>
    <t>D20</t>
  </si>
  <si>
    <t>V04: Inženýrská činnost</t>
  </si>
  <si>
    <t>135</t>
  </si>
  <si>
    <t>HZS</t>
  </si>
  <si>
    <t>Ostatní nepředvídané práce při rekonstrukcích</t>
  </si>
  <si>
    <t>1558407240</t>
  </si>
  <si>
    <t>SO 02 - SO 02</t>
  </si>
  <si>
    <t>D1 - SO_02: Stavební objekt 02</t>
  </si>
  <si>
    <t xml:space="preserve">    D2 - 003: Svislé konstrukce</t>
  </si>
  <si>
    <t xml:space="preserve">    D3 - 009: Ostatní konstrukce a práce</t>
  </si>
  <si>
    <t xml:space="preserve">    D4 - 099: Přesun hmot HSV</t>
  </si>
  <si>
    <t xml:space="preserve">    D5 - 725: Zařizovací předměty</t>
  </si>
  <si>
    <t xml:space="preserve">    D6 - 740: Silnoproud</t>
  </si>
  <si>
    <t xml:space="preserve">    D7 - 763: Konstrukce montované</t>
  </si>
  <si>
    <t xml:space="preserve">    D8 - 766: Konstrukce truhlářské</t>
  </si>
  <si>
    <t xml:space="preserve">    D9 - 767: Konstrukce zámečnické</t>
  </si>
  <si>
    <t xml:space="preserve">    D10 - 771: Podlahy z dlaždic</t>
  </si>
  <si>
    <t xml:space="preserve">    D11 - 776: Podlahy povlakové</t>
  </si>
  <si>
    <t xml:space="preserve">    D12 - 781: Obklady</t>
  </si>
  <si>
    <t xml:space="preserve">    D13 - 784: Malby</t>
  </si>
  <si>
    <t xml:space="preserve">    D14 - 796: Ostatní</t>
  </si>
  <si>
    <t xml:space="preserve">    D16 - V04: Inženýrská činnost</t>
  </si>
  <si>
    <t>D1</t>
  </si>
  <si>
    <t>SO_02: Stavební objekt 02</t>
  </si>
  <si>
    <t>D2</t>
  </si>
  <si>
    <t>Příčky tl 100 mm z pórobetonových přesných příčkovek Ytong objemové hmotnosti 500 kg/m3 vč. jednovrstvé jemné omítky 2x5mm</t>
  </si>
  <si>
    <t>-421191675</t>
  </si>
  <si>
    <t>317142221</t>
  </si>
  <si>
    <t>Překlady nenosné přímé z pórobetonu Ytong v příčkách tl 100 mm pro světlost otvoru do 1010 mm</t>
  </si>
  <si>
    <t>-31284546</t>
  </si>
  <si>
    <t>1.NP - 1.1......viz výpis</t>
  </si>
  <si>
    <t>34627211VL</t>
  </si>
  <si>
    <t>Přizdívky  tl 400 mm z pórobetonových přesných příčkovek Ytong objemové hmotnosti 500 kg/m3 vč. jednovrstvé jemné omítky 2x5mm</t>
  </si>
  <si>
    <t>1479069027</t>
  </si>
  <si>
    <t>1.NP - 1.1...........zazdívka rohu Zn12</t>
  </si>
  <si>
    <t>0,4*0,65*3,75</t>
  </si>
  <si>
    <t>499855523</t>
  </si>
  <si>
    <t>968062455</t>
  </si>
  <si>
    <t>Vybourání dřevěných dveřních zárubní pl do 2 m2</t>
  </si>
  <si>
    <t>-487108270</t>
  </si>
  <si>
    <t>1.NP - m.č.s1.29-s1.34</t>
  </si>
  <si>
    <t>4*0,8*2,02</t>
  </si>
  <si>
    <t>- m.č.s1.23</t>
  </si>
  <si>
    <t>2*0,7*2,02</t>
  </si>
  <si>
    <t>968062456</t>
  </si>
  <si>
    <t>Vybourání dřevěných dveřních zárubní pl přes 2 m2</t>
  </si>
  <si>
    <t>1866425383</t>
  </si>
  <si>
    <t>1.NP - m.č. s1.04</t>
  </si>
  <si>
    <t>1,95*3,13</t>
  </si>
  <si>
    <t xml:space="preserve"> -m.č.s1.23</t>
  </si>
  <si>
    <t>1*2,22</t>
  </si>
  <si>
    <t>974042555</t>
  </si>
  <si>
    <t>Vysekání rýh v dlažbě betonové nebo jiné monolitické hl do 100 mm š do 200 mm</t>
  </si>
  <si>
    <t>318183515</t>
  </si>
  <si>
    <t>1,73*2</t>
  </si>
  <si>
    <t>2,33+0,625</t>
  </si>
  <si>
    <t>1,6</t>
  </si>
  <si>
    <t>1,3</t>
  </si>
  <si>
    <t>-451283707</t>
  </si>
  <si>
    <t>2010881502</t>
  </si>
  <si>
    <t>1048243130</t>
  </si>
  <si>
    <t>1722576294</t>
  </si>
  <si>
    <t>15.139*14</t>
  </si>
  <si>
    <t>2098869427</t>
  </si>
  <si>
    <t>-1069408661</t>
  </si>
  <si>
    <t>1000746616</t>
  </si>
  <si>
    <t>15,139*5</t>
  </si>
  <si>
    <t>188143173</t>
  </si>
  <si>
    <t>998011002</t>
  </si>
  <si>
    <t>Přesun hmot pro budovy zděné v do 12 m</t>
  </si>
  <si>
    <t>1671458369</t>
  </si>
  <si>
    <t>725: Zařizovací předměty</t>
  </si>
  <si>
    <t>725291531</t>
  </si>
  <si>
    <t>Doplňky zařízení koupelen a záchodů plastové zásobník papírových ručníků x13</t>
  </si>
  <si>
    <t>-1280587132</t>
  </si>
  <si>
    <t>725291621</t>
  </si>
  <si>
    <t>Doplňky zařízení koupelen a záchodů nerezové zásobník toaletních papírů držák toaletního papíru nerez mat  - x23</t>
  </si>
  <si>
    <t>793848842</t>
  </si>
  <si>
    <t>7252916VL</t>
  </si>
  <si>
    <t>Montáž háčky na oděv 1100-1400 chrom mat - x25</t>
  </si>
  <si>
    <t>-803077967</t>
  </si>
  <si>
    <t>591610VL</t>
  </si>
  <si>
    <t>Dodávka nerez 2-háček na oděv - x25</t>
  </si>
  <si>
    <t>-88610430</t>
  </si>
  <si>
    <t>725291706</t>
  </si>
  <si>
    <t>Doplňky zařízení koupelen a záchodů smaltované madlo svislé dl.600mm - x20</t>
  </si>
  <si>
    <t>13004966</t>
  </si>
  <si>
    <t>725291708</t>
  </si>
  <si>
    <t>Doplňky zařízení koupelen a záchodů smaltované madlo 600x700 - x19</t>
  </si>
  <si>
    <t>419803693</t>
  </si>
  <si>
    <t>725291722</t>
  </si>
  <si>
    <t>Doplňky zařízení koupelen a záchodů bílé madlo sklopné dl 834 mm - x18</t>
  </si>
  <si>
    <t>-38823597</t>
  </si>
  <si>
    <t>998725201</t>
  </si>
  <si>
    <t>Přesun hmot procentní pro zařizovací předměty v objektech v do 6 m</t>
  </si>
  <si>
    <t>-69238930</t>
  </si>
  <si>
    <t>1874641293</t>
  </si>
  <si>
    <t>483791594</t>
  </si>
  <si>
    <t>225872393</t>
  </si>
  <si>
    <t>482082692</t>
  </si>
  <si>
    <t>1.PP - m.č.0.46</t>
  </si>
  <si>
    <t>6,68</t>
  </si>
  <si>
    <t>763131411VL</t>
  </si>
  <si>
    <t>6139915</t>
  </si>
  <si>
    <t>1.NP - SDK 1+2....viz v.č. D.1.1.07</t>
  </si>
  <si>
    <t>25+80,6</t>
  </si>
  <si>
    <t>763131581</t>
  </si>
  <si>
    <t>SDK podhled desky 2xH2DF 12,5 bez TI jednovrstvá spodní kce profil CD+UD</t>
  </si>
  <si>
    <t>1341683393</t>
  </si>
  <si>
    <t>1.NP - viz v.č. D.1.1.07.....protipožární</t>
  </si>
  <si>
    <t>23,9</t>
  </si>
  <si>
    <t>763112811</t>
  </si>
  <si>
    <t>Demontáž desek jednoduché opláštění SDK příčka</t>
  </si>
  <si>
    <t>-999220213</t>
  </si>
  <si>
    <t>1.NP - 1.1 u stahovacích mříží</t>
  </si>
  <si>
    <t>9,65</t>
  </si>
  <si>
    <t>1967354492</t>
  </si>
  <si>
    <t>59030159</t>
  </si>
  <si>
    <t>klapka revizní protipožární pro stěny a podhledy tl 12,5mm 300x300mm</t>
  </si>
  <si>
    <t>1675562994</t>
  </si>
  <si>
    <t>998763201</t>
  </si>
  <si>
    <t>Přesun hmot procentní pro dřevostavby v objektech v do 12 m</t>
  </si>
  <si>
    <t>1905653470</t>
  </si>
  <si>
    <t>766311811</t>
  </si>
  <si>
    <t>Demontáž  zábradlí vnitřního</t>
  </si>
  <si>
    <t>1378485637</t>
  </si>
  <si>
    <t>zábradlí v=900mm</t>
  </si>
  <si>
    <t>1,6+1,04</t>
  </si>
  <si>
    <t>madlo</t>
  </si>
  <si>
    <t>6,44*4</t>
  </si>
  <si>
    <t>-2009505811</t>
  </si>
  <si>
    <t>-1620344877</t>
  </si>
  <si>
    <t>1+1</t>
  </si>
  <si>
    <t>1834459205</t>
  </si>
  <si>
    <t>1+1+1</t>
  </si>
  <si>
    <t>229571483</t>
  </si>
  <si>
    <t>766660171</t>
  </si>
  <si>
    <t>Montáž dveřních křídel otvíravých jednokřídlových š do 0,9 m do obložkové zárubně</t>
  </si>
  <si>
    <t>-321536751</t>
  </si>
  <si>
    <t>725894612</t>
  </si>
  <si>
    <t>766660181</t>
  </si>
  <si>
    <t>Montáž dveřních křídel otvíravých jednokřídlových š do 0,9m požárních do obložkové zárubně</t>
  </si>
  <si>
    <t>-1743809972</t>
  </si>
  <si>
    <t>Montáž dveřních křídel otvíravých jednokřídlových š do 0,9 m požárních do obložkové zárubně</t>
  </si>
  <si>
    <t>61165611</t>
  </si>
  <si>
    <t>dveře vnitřní požárně odolné HPL fólie dub,buk vyrobeno dle původních dveří, EI 30 DP3+C 1křídlové 900mm- viz výpis dveří vč.samozavírač</t>
  </si>
  <si>
    <t>1833787736</t>
  </si>
  <si>
    <t>7668211VL</t>
  </si>
  <si>
    <t>Montáž přebalovacího pultu     x26</t>
  </si>
  <si>
    <t>-1216779047</t>
  </si>
  <si>
    <t xml:space="preserve">1.NP - 1.2......D15 </t>
  </si>
  <si>
    <t>549811VL</t>
  </si>
  <si>
    <t>Dodávka závěsný, skládací přebalovací pult - plechový    x26</t>
  </si>
  <si>
    <t>-288671920</t>
  </si>
  <si>
    <t>-1298918107</t>
  </si>
  <si>
    <t>76766181VL</t>
  </si>
  <si>
    <t>Demontáž mříží pevných nebo otevíravých - stahovacích</t>
  </si>
  <si>
    <t>-1912514597</t>
  </si>
  <si>
    <t>767995112</t>
  </si>
  <si>
    <t>Montáž atypických zámečnických konstrukcí hmotnosti do 10 kg</t>
  </si>
  <si>
    <t>1175474152</t>
  </si>
  <si>
    <t>1,66*2*4,427</t>
  </si>
  <si>
    <t>767995114</t>
  </si>
  <si>
    <t>-1297134985</t>
  </si>
  <si>
    <t>1.NP - 1.1......Z18+19......madlo 50/50/3 viz výpis</t>
  </si>
  <si>
    <t>6,715*2*4,427</t>
  </si>
  <si>
    <t>6,415*2*4,427</t>
  </si>
  <si>
    <t>13011063</t>
  </si>
  <si>
    <t>úhelník ocelový rovnostranný nerezový 50x50x3mm</t>
  </si>
  <si>
    <t>1351535757</t>
  </si>
  <si>
    <t>-1817827793</t>
  </si>
  <si>
    <t>458827894</t>
  </si>
  <si>
    <t>1.NP - m.č. s1.29,0.30,0.32-0.33</t>
  </si>
  <si>
    <t>3,38+3,62+5,94+2,33</t>
  </si>
  <si>
    <t>771471830</t>
  </si>
  <si>
    <t>Demontáž soklíků z dlaždic keramických kladených do malty schodišťových</t>
  </si>
  <si>
    <t>753303530</t>
  </si>
  <si>
    <t>1.NP -1.1</t>
  </si>
  <si>
    <t>5,71</t>
  </si>
  <si>
    <t>-943183375</t>
  </si>
  <si>
    <t>1.NP - 1.1.......pod keram.dlažbu (po příčkách)</t>
  </si>
  <si>
    <t>3,12+3,8+4,2</t>
  </si>
  <si>
    <t>246506535</t>
  </si>
  <si>
    <t>771574112</t>
  </si>
  <si>
    <t>816681985</t>
  </si>
  <si>
    <t>597610VL</t>
  </si>
  <si>
    <t>dlažba  keramická  reliéfní do interiéru i exteriéru</t>
  </si>
  <si>
    <t>-1974022928</t>
  </si>
  <si>
    <t>(3,12+3,8+4,2)*1,1</t>
  </si>
  <si>
    <t>1815440300</t>
  </si>
  <si>
    <t>-1090039432</t>
  </si>
  <si>
    <t>8,66</t>
  </si>
  <si>
    <t xml:space="preserve"> -m.č. s1.23</t>
  </si>
  <si>
    <t>106,61</t>
  </si>
  <si>
    <t xml:space="preserve"> -m.č.s1.28</t>
  </si>
  <si>
    <t>10,02</t>
  </si>
  <si>
    <t xml:space="preserve"> -m.č.s1.24</t>
  </si>
  <si>
    <t>1,88</t>
  </si>
  <si>
    <t>77611111VL</t>
  </si>
  <si>
    <t>Odstranění zbytků lepidla z podkladu povlakových podlah broušením,odstranění vyrovnávací stěrky tl.3</t>
  </si>
  <si>
    <t>230588560</t>
  </si>
  <si>
    <t>-m.č. s1.23</t>
  </si>
  <si>
    <t>-m.č.s1.28</t>
  </si>
  <si>
    <t>-m.č.s1.24</t>
  </si>
  <si>
    <t>777511105</t>
  </si>
  <si>
    <t>Dodávka a montáž vinylová podlaha pro vysokou zátěž</t>
  </si>
  <si>
    <t>647405435</t>
  </si>
  <si>
    <t>Dodávka a montáž vinylová podlaha pro vysokou zátěž Supreme Plus</t>
  </si>
  <si>
    <t>1.NP - 1.1......Pn01+06</t>
  </si>
  <si>
    <t>3,6+25,9+5,4+4,2+4,76+0,75+59,3+13,1</t>
  </si>
  <si>
    <t>1,2*2+0,41+0,48+0,52+0,73*2+1,3+1,62</t>
  </si>
  <si>
    <t>-1270919008</t>
  </si>
  <si>
    <t>781471810</t>
  </si>
  <si>
    <t>Demontáž obkladů z obkladaček keramických kladených do malty</t>
  </si>
  <si>
    <t>561918479</t>
  </si>
  <si>
    <t>781484115</t>
  </si>
  <si>
    <t>Montáž obkladů vnitřních z mozaiky 200x200 mm lepených flexibilním lepidlem</t>
  </si>
  <si>
    <t>792902143</t>
  </si>
  <si>
    <t>(1,8+1,63)*2*2,1-0,8*2</t>
  </si>
  <si>
    <t>(1,63+1,65+0,3+2,65+0,8)*2,1-0,8*2</t>
  </si>
  <si>
    <t>(1,85+2,33)*2*2,1-0,9*2</t>
  </si>
  <si>
    <t>781495111</t>
  </si>
  <si>
    <t>Penetrace podkladu vnitřních obkladů</t>
  </si>
  <si>
    <t>-1159457765</t>
  </si>
  <si>
    <t>59761181</t>
  </si>
  <si>
    <t>obklad keramický hladký na podlahu i stěnu pro interiér i exteriér</t>
  </si>
  <si>
    <t>-772033159</t>
  </si>
  <si>
    <t>41,725*1,1</t>
  </si>
  <si>
    <t>998781202</t>
  </si>
  <si>
    <t>Přesun hmot procentní pro obklady keramické v objektech v do 12 m</t>
  </si>
  <si>
    <t>-1039348826</t>
  </si>
  <si>
    <t>669065834</t>
  </si>
  <si>
    <t>1.NP - 1.1...................ZN 12</t>
  </si>
  <si>
    <t>(1,8+1,63)*2*1,1</t>
  </si>
  <si>
    <t>(1,63+1,65+0,3+2,65+0,8)*1,1</t>
  </si>
  <si>
    <t>(1,85+2,33)*2*0,9</t>
  </si>
  <si>
    <t>(3,38+1,6)*2*3,2</t>
  </si>
  <si>
    <t>(1,45+6,35+3,48)*3</t>
  </si>
  <si>
    <t>1,3*3,75</t>
  </si>
  <si>
    <t>3,165*2*3,7</t>
  </si>
  <si>
    <t>drobné opravy po montáži zárubní a madel</t>
  </si>
  <si>
    <t>strop SDK</t>
  </si>
  <si>
    <t>112,28+23,9</t>
  </si>
  <si>
    <t>dřevotřísková stěna</t>
  </si>
  <si>
    <t>15,734*2</t>
  </si>
  <si>
    <t>Dvojnásobné  malby ze směsí za mokra výborně otěruvzdorných v místnostech výšky do 3,80 m odstín dle interiérové studie</t>
  </si>
  <si>
    <t>-803333865</t>
  </si>
  <si>
    <t>Interiér-nábytek</t>
  </si>
  <si>
    <t>-548332190</t>
  </si>
  <si>
    <t>-2131779558</t>
  </si>
  <si>
    <t>-636742044</t>
  </si>
  <si>
    <t>SO 03 - SO 03</t>
  </si>
  <si>
    <t>D1 - SO 03: Stavební objekt 03</t>
  </si>
  <si>
    <t xml:space="preserve">    D2 - 001: Zemní práce</t>
  </si>
  <si>
    <t xml:space="preserve">    D3 - 002: Základy</t>
  </si>
  <si>
    <t xml:space="preserve">    D4 - 005: Komunikace</t>
  </si>
  <si>
    <t xml:space="preserve">    D5 - 006: Úpravy povrchu</t>
  </si>
  <si>
    <t xml:space="preserve">    D6 - 009: Ostatní konstrukce a práce</t>
  </si>
  <si>
    <t xml:space="preserve">    D7 - 099: Přesun hmot HSV</t>
  </si>
  <si>
    <t xml:space="preserve">    D8 - 711: Izolace proti vodě a vlhkosti</t>
  </si>
  <si>
    <t xml:space="preserve">    D9 - 740: Silnoproud</t>
  </si>
  <si>
    <t xml:space="preserve">    D11 - 767: Konstrukce zámečnické</t>
  </si>
  <si>
    <t xml:space="preserve">    D12 - 796: Ostatní</t>
  </si>
  <si>
    <t xml:space="preserve">    D14 - V04: Inženýrská činnost</t>
  </si>
  <si>
    <t>SO 03: Stavební objekt 03</t>
  </si>
  <si>
    <t>001: Zemní práce</t>
  </si>
  <si>
    <t>122201101</t>
  </si>
  <si>
    <t>Odkopávky a prokopávky nezapažené v hornině tř. 3 objem do 100 m3</t>
  </si>
  <si>
    <t>1266715085</t>
  </si>
  <si>
    <t>sejmutí travního drénu do hl.100mm</t>
  </si>
  <si>
    <t>21*0,1</t>
  </si>
  <si>
    <t>sejmutí travního drénu do hl.300mm</t>
  </si>
  <si>
    <t>5,7*0,3</t>
  </si>
  <si>
    <t>122201109</t>
  </si>
  <si>
    <t>Příplatek za lepivost u odkopávek v hornině tř. 1 až 3</t>
  </si>
  <si>
    <t>-1624197413</t>
  </si>
  <si>
    <t>113106111</t>
  </si>
  <si>
    <t>Rozebrání dlažeb z mozaiky komunikací pro pěší ručně</t>
  </si>
  <si>
    <t>-196693221</t>
  </si>
  <si>
    <t>5,3*10,69</t>
  </si>
  <si>
    <t>odpočet travního ostrůvku</t>
  </si>
  <si>
    <t>-2,5*1,5</t>
  </si>
  <si>
    <t>113204111</t>
  </si>
  <si>
    <t>Vytrhání obrub záhonových</t>
  </si>
  <si>
    <t>-1561780033</t>
  </si>
  <si>
    <t>kolem ostrůvků</t>
  </si>
  <si>
    <t>(2,5+1,5)*2</t>
  </si>
  <si>
    <t>2,3*2</t>
  </si>
  <si>
    <t>133201101</t>
  </si>
  <si>
    <t>Hloubení šachet v hornině tř. 3 objemu do 100 m3</t>
  </si>
  <si>
    <t>-1394236674</t>
  </si>
  <si>
    <t>patky</t>
  </si>
  <si>
    <t>0,6*0,6*0,8*2</t>
  </si>
  <si>
    <t>133202019</t>
  </si>
  <si>
    <t>Příplatek za lepivost u hloubení šachet ručním nebo pneum nářadím v horninách tř. 3</t>
  </si>
  <si>
    <t>-103002368</t>
  </si>
  <si>
    <t>167101101</t>
  </si>
  <si>
    <t>Nakládání výkopku z hornin tř. 1 až 4 do 100 m3</t>
  </si>
  <si>
    <t>1334647819</t>
  </si>
  <si>
    <t>4,46+0,576</t>
  </si>
  <si>
    <t>162701105</t>
  </si>
  <si>
    <t>Vodorovné přemístění do 10000 m výkopku/sypaniny z horniny tř. 1 až 4</t>
  </si>
  <si>
    <t>2012842397</t>
  </si>
  <si>
    <t>162701109</t>
  </si>
  <si>
    <t>Příplatek k vodorovnému přemístění výkopku/sypaniny z horniny tř. 1 až 4 ZKD 1000 m přes 10000 m</t>
  </si>
  <si>
    <t>-1616507171</t>
  </si>
  <si>
    <t>5,036*5</t>
  </si>
  <si>
    <t>171201211</t>
  </si>
  <si>
    <t>Poplatek za uložení stavebního odpadu - zeminy a kameniva na skládce</t>
  </si>
  <si>
    <t>-816659582</t>
  </si>
  <si>
    <t>5,036*1,6</t>
  </si>
  <si>
    <t>183405211</t>
  </si>
  <si>
    <t>Výsev trávníku hydroosevem na ornici</t>
  </si>
  <si>
    <t>1070788049</t>
  </si>
  <si>
    <t>Výsev trávníku hydroosevem  na ornici</t>
  </si>
  <si>
    <t>00572410</t>
  </si>
  <si>
    <t>osivo směs travní parková</t>
  </si>
  <si>
    <t>1362913000</t>
  </si>
  <si>
    <t>21*0,025 "Přepočtené koeficientem množství</t>
  </si>
  <si>
    <t>002: Základy</t>
  </si>
  <si>
    <t>275311126</t>
  </si>
  <si>
    <t>Základové patky a bloky z betonu prostého C 20/25</t>
  </si>
  <si>
    <t>-1254266236</t>
  </si>
  <si>
    <t>beton patek - bez bednění</t>
  </si>
  <si>
    <t>0,6*0,6*0,8*2*1,035</t>
  </si>
  <si>
    <t>005: Komunikace</t>
  </si>
  <si>
    <t>596811220</t>
  </si>
  <si>
    <t>Kladení betonové dlažby komunikací pro pěší do lože z kameniva vel do 0,25 m2 plochy do 50 m2</t>
  </si>
  <si>
    <t>-1230975229</t>
  </si>
  <si>
    <t>10,69*5,3</t>
  </si>
  <si>
    <t>592460000</t>
  </si>
  <si>
    <t>dlažba plošná vibrolisovaná 400x400x50mm</t>
  </si>
  <si>
    <t>-1800917310</t>
  </si>
  <si>
    <t>56,657*1,1</t>
  </si>
  <si>
    <t>7621019VL</t>
  </si>
  <si>
    <t>Vyřezání otvoru ve stěně  z desek  plochy jednotlivě do 1 m2 pro kotvení plachtové střechy Neporušit okolní zateplení)</t>
  </si>
  <si>
    <t>-1766144050</t>
  </si>
  <si>
    <t>0,15*4*12</t>
  </si>
  <si>
    <t>62221511VL</t>
  </si>
  <si>
    <t>Oprava kontaktního zateplení stěn z polystyrenových desek tloušťky do 80 mm plochy do 0,1m2 vč. stěrky,lepidla,perlinky</t>
  </si>
  <si>
    <t>-393996535</t>
  </si>
  <si>
    <t>patky pro kotvení plachtového zakrytí</t>
  </si>
  <si>
    <t>595908VL</t>
  </si>
  <si>
    <t>deska pěnosklo tl.80mm rozměr 1 kusu =115*115*450mm</t>
  </si>
  <si>
    <t>-2000564023</t>
  </si>
  <si>
    <t>0,15*0,15*12*1,2</t>
  </si>
  <si>
    <t>6225210VL</t>
  </si>
  <si>
    <t>Montáž a dodávka silikátová stěrka svislých ploch</t>
  </si>
  <si>
    <t>1229149285</t>
  </si>
  <si>
    <t>podezdívka plotu</t>
  </si>
  <si>
    <t>9,3</t>
  </si>
  <si>
    <t>-654165377</t>
  </si>
  <si>
    <t>-818435420</t>
  </si>
  <si>
    <t>1530851973</t>
  </si>
  <si>
    <t>15,599*14</t>
  </si>
  <si>
    <t>-1024911248</t>
  </si>
  <si>
    <t>-1454195901</t>
  </si>
  <si>
    <t>324486489</t>
  </si>
  <si>
    <t>15,599*5</t>
  </si>
  <si>
    <t>289819275</t>
  </si>
  <si>
    <t>711: Izolace proti vodě a vlhkosti</t>
  </si>
  <si>
    <t>711191011</t>
  </si>
  <si>
    <t>Provedení adhezního můstku na svislé ploše</t>
  </si>
  <si>
    <t>1308001770</t>
  </si>
  <si>
    <t>stávající podezdívka plotu</t>
  </si>
  <si>
    <t>998711201</t>
  </si>
  <si>
    <t>Přesun hmot procentní pro izolace proti vodě, vlhkosti a plynům v objektech v do 6 m</t>
  </si>
  <si>
    <t>19893737</t>
  </si>
  <si>
    <t>7411101VL</t>
  </si>
  <si>
    <t>Montáž a dodávka půlené chráničky pro vedení CETIN</t>
  </si>
  <si>
    <t>-1692991483</t>
  </si>
  <si>
    <t>2*17</t>
  </si>
  <si>
    <t>883944184</t>
  </si>
  <si>
    <t>-33281729</t>
  </si>
  <si>
    <t>76799511VL</t>
  </si>
  <si>
    <t>Montáž a dodávka kotvení do fasády, sloupy a plachty -  textilní plachty - hydrofobní stálobarevné a rozměrově stálé, látka v barvě RAL 9003 s potiskem loga Ostravské univerzity v barvě RAL 6034; manuální napínací mechanismus, upevněný do ocelového oka na</t>
  </si>
  <si>
    <t>1030938233</t>
  </si>
  <si>
    <t>Montáž a dodávka kotvení do fasády, sloupy a plachty -  textilní plachty - hydrofobní stálobarevné a rozměrově stálé, látka v barvě RAL 9003 s potiskem loga Ostravské univerzity v barvě RAL 6034; manuální napínací mechanismus, upevněný do ocelového oka na fasádě a do sloupů. cena obsahuje výrobky: X01, X02, X03, X04, Z05, Z06, Z07</t>
  </si>
  <si>
    <t>767995VL1</t>
  </si>
  <si>
    <t>Montáž a dodávka ocelového nerezového lanka x05 - ukotvení osvětlení</t>
  </si>
  <si>
    <t>-1951769137</t>
  </si>
  <si>
    <t>998767201</t>
  </si>
  <si>
    <t>Přesun hmot procentní pro zámečnické konstrukce v objektech v do 6 m</t>
  </si>
  <si>
    <t>-142888168</t>
  </si>
  <si>
    <t>-1822085108</t>
  </si>
  <si>
    <t>526840813</t>
  </si>
  <si>
    <t>SO 00 - Vedlejší rozpočtové náklady</t>
  </si>
  <si>
    <t>D1 - SO_01,02 a 03: Vedlejší náklady</t>
  </si>
  <si>
    <t xml:space="preserve">    D13 - V01: Průzkumné, geodetické a projektové práce</t>
  </si>
  <si>
    <t xml:space="preserve">    D15 - V01: Průzkumné, geodetické a projektové práce</t>
  </si>
  <si>
    <t>SO_01,02 a 03: Vedlejší náklady</t>
  </si>
  <si>
    <t>V01: Průzkumné, geodetické a projektové práce</t>
  </si>
  <si>
    <t>012103000</t>
  </si>
  <si>
    <t>Geodetické práce před výstavbou</t>
  </si>
  <si>
    <t>-80712758</t>
  </si>
  <si>
    <t>012303000</t>
  </si>
  <si>
    <t>Geodetické práce po výstavbě</t>
  </si>
  <si>
    <t>2143605617</t>
  </si>
  <si>
    <t>013254000.2</t>
  </si>
  <si>
    <t>Dokumentace skutečného provedení stavby</t>
  </si>
  <si>
    <t>755543995</t>
  </si>
  <si>
    <t>041403000.2</t>
  </si>
  <si>
    <t>Koordinátor BOZP na staveništi</t>
  </si>
  <si>
    <t>-1860052632</t>
  </si>
  <si>
    <t>045002000</t>
  </si>
  <si>
    <t>Kompletační a koordinační činnost - vč. dodání všech dokladů a vyjádření</t>
  </si>
  <si>
    <t>-54975915</t>
  </si>
  <si>
    <t>07.2</t>
  </si>
  <si>
    <t>Zařízení staveniště - zřízení, nájem, demontáž</t>
  </si>
  <si>
    <t>1903252657</t>
  </si>
  <si>
    <t>Zařízení staveniště</t>
  </si>
  <si>
    <t>070001000.2</t>
  </si>
  <si>
    <t>Provozní vlivy</t>
  </si>
  <si>
    <t>-1972174665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</si>
</sst>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4" fontId="11" fillId="0" borderId="2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2"/>
      <c r="AQ5" s="22"/>
      <c r="AR5" s="20"/>
      <c r="BE5" s="26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2"/>
      <c r="AQ6" s="22"/>
      <c r="AR6" s="20"/>
      <c r="BE6" s="26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3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63"/>
      <c r="BS13" s="17" t="s">
        <v>6</v>
      </c>
    </row>
    <row r="14" spans="1:74" ht="12.75">
      <c r="B14" s="21"/>
      <c r="C14" s="22"/>
      <c r="D14" s="22"/>
      <c r="E14" s="268" t="s">
        <v>28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3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3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3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3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3"/>
    </row>
    <row r="23" spans="1:71" s="1" customFormat="1" ht="16.5" customHeight="1">
      <c r="B23" s="21"/>
      <c r="C23" s="22"/>
      <c r="D23" s="22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2"/>
      <c r="AP23" s="22"/>
      <c r="AQ23" s="22"/>
      <c r="AR23" s="20"/>
      <c r="BE23" s="26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3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1">
        <f>ROUND(AG94,2)</f>
        <v>0</v>
      </c>
      <c r="AL26" s="272"/>
      <c r="AM26" s="272"/>
      <c r="AN26" s="272"/>
      <c r="AO26" s="272"/>
      <c r="AP26" s="36"/>
      <c r="AQ26" s="36"/>
      <c r="AR26" s="39"/>
      <c r="BE26" s="26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3" t="s">
        <v>34</v>
      </c>
      <c r="M28" s="273"/>
      <c r="N28" s="273"/>
      <c r="O28" s="273"/>
      <c r="P28" s="273"/>
      <c r="Q28" s="36"/>
      <c r="R28" s="36"/>
      <c r="S28" s="36"/>
      <c r="T28" s="36"/>
      <c r="U28" s="36"/>
      <c r="V28" s="36"/>
      <c r="W28" s="273" t="s">
        <v>35</v>
      </c>
      <c r="X28" s="273"/>
      <c r="Y28" s="273"/>
      <c r="Z28" s="273"/>
      <c r="AA28" s="273"/>
      <c r="AB28" s="273"/>
      <c r="AC28" s="273"/>
      <c r="AD28" s="273"/>
      <c r="AE28" s="273"/>
      <c r="AF28" s="36"/>
      <c r="AG28" s="36"/>
      <c r="AH28" s="36"/>
      <c r="AI28" s="36"/>
      <c r="AJ28" s="36"/>
      <c r="AK28" s="273" t="s">
        <v>36</v>
      </c>
      <c r="AL28" s="273"/>
      <c r="AM28" s="273"/>
      <c r="AN28" s="273"/>
      <c r="AO28" s="273"/>
      <c r="AP28" s="36"/>
      <c r="AQ28" s="36"/>
      <c r="AR28" s="39"/>
      <c r="BE28" s="263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57">
        <v>0.21</v>
      </c>
      <c r="M29" s="256"/>
      <c r="N29" s="256"/>
      <c r="O29" s="256"/>
      <c r="P29" s="256"/>
      <c r="Q29" s="41"/>
      <c r="R29" s="41"/>
      <c r="S29" s="41"/>
      <c r="T29" s="41"/>
      <c r="U29" s="41"/>
      <c r="V29" s="41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1"/>
      <c r="AG29" s="41"/>
      <c r="AH29" s="41"/>
      <c r="AI29" s="41"/>
      <c r="AJ29" s="41"/>
      <c r="AK29" s="255">
        <f>ROUND(AV94, 2)</f>
        <v>0</v>
      </c>
      <c r="AL29" s="256"/>
      <c r="AM29" s="256"/>
      <c r="AN29" s="256"/>
      <c r="AO29" s="256"/>
      <c r="AP29" s="41"/>
      <c r="AQ29" s="41"/>
      <c r="AR29" s="42"/>
      <c r="BE29" s="264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57">
        <v>0.15</v>
      </c>
      <c r="M30" s="256"/>
      <c r="N30" s="256"/>
      <c r="O30" s="256"/>
      <c r="P30" s="256"/>
      <c r="Q30" s="41"/>
      <c r="R30" s="41"/>
      <c r="S30" s="41"/>
      <c r="T30" s="41"/>
      <c r="U30" s="41"/>
      <c r="V30" s="41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1"/>
      <c r="AG30" s="41"/>
      <c r="AH30" s="41"/>
      <c r="AI30" s="41"/>
      <c r="AJ30" s="41"/>
      <c r="AK30" s="255">
        <f>ROUND(AW94, 2)</f>
        <v>0</v>
      </c>
      <c r="AL30" s="256"/>
      <c r="AM30" s="256"/>
      <c r="AN30" s="256"/>
      <c r="AO30" s="256"/>
      <c r="AP30" s="41"/>
      <c r="AQ30" s="41"/>
      <c r="AR30" s="42"/>
      <c r="BE30" s="264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57">
        <v>0.21</v>
      </c>
      <c r="M31" s="256"/>
      <c r="N31" s="256"/>
      <c r="O31" s="256"/>
      <c r="P31" s="256"/>
      <c r="Q31" s="41"/>
      <c r="R31" s="41"/>
      <c r="S31" s="41"/>
      <c r="T31" s="41"/>
      <c r="U31" s="41"/>
      <c r="V31" s="41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1"/>
      <c r="AG31" s="41"/>
      <c r="AH31" s="41"/>
      <c r="AI31" s="41"/>
      <c r="AJ31" s="41"/>
      <c r="AK31" s="255">
        <v>0</v>
      </c>
      <c r="AL31" s="256"/>
      <c r="AM31" s="256"/>
      <c r="AN31" s="256"/>
      <c r="AO31" s="256"/>
      <c r="AP31" s="41"/>
      <c r="AQ31" s="41"/>
      <c r="AR31" s="42"/>
      <c r="BE31" s="264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57">
        <v>0.15</v>
      </c>
      <c r="M32" s="256"/>
      <c r="N32" s="256"/>
      <c r="O32" s="256"/>
      <c r="P32" s="256"/>
      <c r="Q32" s="41"/>
      <c r="R32" s="41"/>
      <c r="S32" s="41"/>
      <c r="T32" s="41"/>
      <c r="U32" s="41"/>
      <c r="V32" s="41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1"/>
      <c r="AG32" s="41"/>
      <c r="AH32" s="41"/>
      <c r="AI32" s="41"/>
      <c r="AJ32" s="41"/>
      <c r="AK32" s="255">
        <v>0</v>
      </c>
      <c r="AL32" s="256"/>
      <c r="AM32" s="256"/>
      <c r="AN32" s="256"/>
      <c r="AO32" s="256"/>
      <c r="AP32" s="41"/>
      <c r="AQ32" s="41"/>
      <c r="AR32" s="42"/>
      <c r="BE32" s="264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57">
        <v>0</v>
      </c>
      <c r="M33" s="256"/>
      <c r="N33" s="256"/>
      <c r="O33" s="256"/>
      <c r="P33" s="256"/>
      <c r="Q33" s="41"/>
      <c r="R33" s="41"/>
      <c r="S33" s="41"/>
      <c r="T33" s="41"/>
      <c r="U33" s="41"/>
      <c r="V33" s="41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1"/>
      <c r="AG33" s="41"/>
      <c r="AH33" s="41"/>
      <c r="AI33" s="41"/>
      <c r="AJ33" s="41"/>
      <c r="AK33" s="255">
        <v>0</v>
      </c>
      <c r="AL33" s="256"/>
      <c r="AM33" s="256"/>
      <c r="AN33" s="256"/>
      <c r="AO33" s="256"/>
      <c r="AP33" s="41"/>
      <c r="AQ33" s="41"/>
      <c r="AR33" s="42"/>
      <c r="BE33" s="26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3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1" t="s">
        <v>45</v>
      </c>
      <c r="Y35" s="259"/>
      <c r="Z35" s="259"/>
      <c r="AA35" s="259"/>
      <c r="AB35" s="259"/>
      <c r="AC35" s="45"/>
      <c r="AD35" s="45"/>
      <c r="AE35" s="45"/>
      <c r="AF35" s="45"/>
      <c r="AG35" s="45"/>
      <c r="AH35" s="45"/>
      <c r="AI35" s="45"/>
      <c r="AJ35" s="45"/>
      <c r="AK35" s="258">
        <f>SUM(AK26:AK33)</f>
        <v>0</v>
      </c>
      <c r="AL35" s="259"/>
      <c r="AM35" s="259"/>
      <c r="AN35" s="259"/>
      <c r="AO35" s="26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OU(1)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4" t="str">
        <f>K6</f>
        <v>Ostravska univerzita-9.6.2020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6" t="str">
        <f>IF(AN8= "","",AN8)</f>
        <v>8. 6. 2020</v>
      </c>
      <c r="AN87" s="28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7" t="str">
        <f>IF(E17="","",E17)</f>
        <v xml:space="preserve"> </v>
      </c>
      <c r="AN89" s="288"/>
      <c r="AO89" s="288"/>
      <c r="AP89" s="288"/>
      <c r="AQ89" s="36"/>
      <c r="AR89" s="39"/>
      <c r="AS89" s="289" t="s">
        <v>53</v>
      </c>
      <c r="AT89" s="29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87" t="str">
        <f>IF(E20="","",E20)</f>
        <v xml:space="preserve"> </v>
      </c>
      <c r="AN90" s="288"/>
      <c r="AO90" s="288"/>
      <c r="AP90" s="288"/>
      <c r="AQ90" s="36"/>
      <c r="AR90" s="39"/>
      <c r="AS90" s="291"/>
      <c r="AT90" s="29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3"/>
      <c r="AT91" s="29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9" t="s">
        <v>54</v>
      </c>
      <c r="D92" s="280"/>
      <c r="E92" s="280"/>
      <c r="F92" s="280"/>
      <c r="G92" s="280"/>
      <c r="H92" s="73"/>
      <c r="I92" s="282" t="s">
        <v>55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1" t="s">
        <v>56</v>
      </c>
      <c r="AH92" s="280"/>
      <c r="AI92" s="280"/>
      <c r="AJ92" s="280"/>
      <c r="AK92" s="280"/>
      <c r="AL92" s="280"/>
      <c r="AM92" s="280"/>
      <c r="AN92" s="282" t="s">
        <v>57</v>
      </c>
      <c r="AO92" s="280"/>
      <c r="AP92" s="283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7">
        <f>ROUND(SUM(AG95:AG98),2)</f>
        <v>0</v>
      </c>
      <c r="AH94" s="277"/>
      <c r="AI94" s="277"/>
      <c r="AJ94" s="277"/>
      <c r="AK94" s="277"/>
      <c r="AL94" s="277"/>
      <c r="AM94" s="277"/>
      <c r="AN94" s="278">
        <f>SUM(AG94,AT94)</f>
        <v>0</v>
      </c>
      <c r="AO94" s="278"/>
      <c r="AP94" s="278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76" t="s">
        <v>78</v>
      </c>
      <c r="E95" s="276"/>
      <c r="F95" s="276"/>
      <c r="G95" s="276"/>
      <c r="H95" s="276"/>
      <c r="I95" s="96"/>
      <c r="J95" s="276" t="s">
        <v>78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'SO 01 - SO 01'!J30</f>
        <v>0</v>
      </c>
      <c r="AH95" s="275"/>
      <c r="AI95" s="275"/>
      <c r="AJ95" s="275"/>
      <c r="AK95" s="275"/>
      <c r="AL95" s="275"/>
      <c r="AM95" s="275"/>
      <c r="AN95" s="274">
        <f>SUM(AG95,AT95)</f>
        <v>0</v>
      </c>
      <c r="AO95" s="275"/>
      <c r="AP95" s="275"/>
      <c r="AQ95" s="97" t="s">
        <v>79</v>
      </c>
      <c r="AR95" s="98"/>
      <c r="AS95" s="99">
        <v>0</v>
      </c>
      <c r="AT95" s="100">
        <f>ROUND(SUM(AV95:AW95),2)</f>
        <v>0</v>
      </c>
      <c r="AU95" s="101">
        <f>'SO 01 - SO 01'!P133</f>
        <v>0</v>
      </c>
      <c r="AV95" s="100">
        <f>'SO 01 - SO 01'!J33</f>
        <v>0</v>
      </c>
      <c r="AW95" s="100">
        <f>'SO 01 - SO 01'!J34</f>
        <v>0</v>
      </c>
      <c r="AX95" s="100">
        <f>'SO 01 - SO 01'!J35</f>
        <v>0</v>
      </c>
      <c r="AY95" s="100">
        <f>'SO 01 - SO 01'!J36</f>
        <v>0</v>
      </c>
      <c r="AZ95" s="100">
        <f>'SO 01 - SO 01'!F33</f>
        <v>0</v>
      </c>
      <c r="BA95" s="100">
        <f>'SO 01 - SO 01'!F34</f>
        <v>0</v>
      </c>
      <c r="BB95" s="100">
        <f>'SO 01 - SO 01'!F35</f>
        <v>0</v>
      </c>
      <c r="BC95" s="100">
        <f>'SO 01 - SO 01'!F36</f>
        <v>0</v>
      </c>
      <c r="BD95" s="102">
        <f>'SO 01 - SO 01'!F37</f>
        <v>0</v>
      </c>
      <c r="BT95" s="103" t="s">
        <v>80</v>
      </c>
      <c r="BV95" s="103" t="s">
        <v>75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7" customFormat="1" ht="16.5" customHeight="1">
      <c r="A96" s="93" t="s">
        <v>77</v>
      </c>
      <c r="B96" s="94"/>
      <c r="C96" s="95"/>
      <c r="D96" s="276" t="s">
        <v>83</v>
      </c>
      <c r="E96" s="276"/>
      <c r="F96" s="276"/>
      <c r="G96" s="276"/>
      <c r="H96" s="276"/>
      <c r="I96" s="96"/>
      <c r="J96" s="276" t="s">
        <v>83</v>
      </c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4">
        <f>'SO 02 - SO 02'!J30</f>
        <v>0</v>
      </c>
      <c r="AH96" s="275"/>
      <c r="AI96" s="275"/>
      <c r="AJ96" s="275"/>
      <c r="AK96" s="275"/>
      <c r="AL96" s="275"/>
      <c r="AM96" s="275"/>
      <c r="AN96" s="274">
        <f>SUM(AG96,AT96)</f>
        <v>0</v>
      </c>
      <c r="AO96" s="275"/>
      <c r="AP96" s="275"/>
      <c r="AQ96" s="97" t="s">
        <v>79</v>
      </c>
      <c r="AR96" s="98"/>
      <c r="AS96" s="99">
        <v>0</v>
      </c>
      <c r="AT96" s="100">
        <f>ROUND(SUM(AV96:AW96),2)</f>
        <v>0</v>
      </c>
      <c r="AU96" s="101">
        <f>'SO 02 - SO 02'!P131</f>
        <v>0</v>
      </c>
      <c r="AV96" s="100">
        <f>'SO 02 - SO 02'!J33</f>
        <v>0</v>
      </c>
      <c r="AW96" s="100">
        <f>'SO 02 - SO 02'!J34</f>
        <v>0</v>
      </c>
      <c r="AX96" s="100">
        <f>'SO 02 - SO 02'!J35</f>
        <v>0</v>
      </c>
      <c r="AY96" s="100">
        <f>'SO 02 - SO 02'!J36</f>
        <v>0</v>
      </c>
      <c r="AZ96" s="100">
        <f>'SO 02 - SO 02'!F33</f>
        <v>0</v>
      </c>
      <c r="BA96" s="100">
        <f>'SO 02 - SO 02'!F34</f>
        <v>0</v>
      </c>
      <c r="BB96" s="100">
        <f>'SO 02 - SO 02'!F35</f>
        <v>0</v>
      </c>
      <c r="BC96" s="100">
        <f>'SO 02 - SO 02'!F36</f>
        <v>0</v>
      </c>
      <c r="BD96" s="102">
        <f>'SO 02 - SO 02'!F37</f>
        <v>0</v>
      </c>
      <c r="BT96" s="103" t="s">
        <v>80</v>
      </c>
      <c r="BV96" s="103" t="s">
        <v>75</v>
      </c>
      <c r="BW96" s="103" t="s">
        <v>84</v>
      </c>
      <c r="BX96" s="103" t="s">
        <v>5</v>
      </c>
      <c r="CL96" s="103" t="s">
        <v>1</v>
      </c>
      <c r="CM96" s="103" t="s">
        <v>82</v>
      </c>
    </row>
    <row r="97" spans="1:91" s="7" customFormat="1" ht="16.5" customHeight="1">
      <c r="A97" s="93" t="s">
        <v>77</v>
      </c>
      <c r="B97" s="94"/>
      <c r="C97" s="95"/>
      <c r="D97" s="276" t="s">
        <v>85</v>
      </c>
      <c r="E97" s="276"/>
      <c r="F97" s="276"/>
      <c r="G97" s="276"/>
      <c r="H97" s="276"/>
      <c r="I97" s="96"/>
      <c r="J97" s="276" t="s">
        <v>85</v>
      </c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4">
        <f>'SO 03 - SO 03'!J30</f>
        <v>0</v>
      </c>
      <c r="AH97" s="275"/>
      <c r="AI97" s="275"/>
      <c r="AJ97" s="275"/>
      <c r="AK97" s="275"/>
      <c r="AL97" s="275"/>
      <c r="AM97" s="275"/>
      <c r="AN97" s="274">
        <f>SUM(AG97,AT97)</f>
        <v>0</v>
      </c>
      <c r="AO97" s="275"/>
      <c r="AP97" s="275"/>
      <c r="AQ97" s="97" t="s">
        <v>79</v>
      </c>
      <c r="AR97" s="98"/>
      <c r="AS97" s="99">
        <v>0</v>
      </c>
      <c r="AT97" s="100">
        <f>ROUND(SUM(AV97:AW97),2)</f>
        <v>0</v>
      </c>
      <c r="AU97" s="101">
        <f>'SO 03 - SO 03'!P128</f>
        <v>0</v>
      </c>
      <c r="AV97" s="100">
        <f>'SO 03 - SO 03'!J33</f>
        <v>0</v>
      </c>
      <c r="AW97" s="100">
        <f>'SO 03 - SO 03'!J34</f>
        <v>0</v>
      </c>
      <c r="AX97" s="100">
        <f>'SO 03 - SO 03'!J35</f>
        <v>0</v>
      </c>
      <c r="AY97" s="100">
        <f>'SO 03 - SO 03'!J36</f>
        <v>0</v>
      </c>
      <c r="AZ97" s="100">
        <f>'SO 03 - SO 03'!F33</f>
        <v>0</v>
      </c>
      <c r="BA97" s="100">
        <f>'SO 03 - SO 03'!F34</f>
        <v>0</v>
      </c>
      <c r="BB97" s="100">
        <f>'SO 03 - SO 03'!F35</f>
        <v>0</v>
      </c>
      <c r="BC97" s="100">
        <f>'SO 03 - SO 03'!F36</f>
        <v>0</v>
      </c>
      <c r="BD97" s="102">
        <f>'SO 03 - SO 03'!F37</f>
        <v>0</v>
      </c>
      <c r="BT97" s="103" t="s">
        <v>80</v>
      </c>
      <c r="BV97" s="103" t="s">
        <v>75</v>
      </c>
      <c r="BW97" s="103" t="s">
        <v>86</v>
      </c>
      <c r="BX97" s="103" t="s">
        <v>5</v>
      </c>
      <c r="CL97" s="103" t="s">
        <v>1</v>
      </c>
      <c r="CM97" s="103" t="s">
        <v>82</v>
      </c>
    </row>
    <row r="98" spans="1:91" s="7" customFormat="1" ht="16.5" customHeight="1">
      <c r="A98" s="93" t="s">
        <v>77</v>
      </c>
      <c r="B98" s="94"/>
      <c r="C98" s="95"/>
      <c r="D98" s="276" t="s">
        <v>87</v>
      </c>
      <c r="E98" s="276"/>
      <c r="F98" s="276"/>
      <c r="G98" s="276"/>
      <c r="H98" s="276"/>
      <c r="I98" s="96"/>
      <c r="J98" s="276" t="s">
        <v>88</v>
      </c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4">
        <f>'SO 00 - Vedlejší rozpočto...'!J30</f>
        <v>0</v>
      </c>
      <c r="AH98" s="275"/>
      <c r="AI98" s="275"/>
      <c r="AJ98" s="275"/>
      <c r="AK98" s="275"/>
      <c r="AL98" s="275"/>
      <c r="AM98" s="275"/>
      <c r="AN98" s="274">
        <f>SUM(AG98,AT98)</f>
        <v>0</v>
      </c>
      <c r="AO98" s="275"/>
      <c r="AP98" s="275"/>
      <c r="AQ98" s="97" t="s">
        <v>79</v>
      </c>
      <c r="AR98" s="98"/>
      <c r="AS98" s="104">
        <v>0</v>
      </c>
      <c r="AT98" s="105">
        <f>ROUND(SUM(AV98:AW98),2)</f>
        <v>0</v>
      </c>
      <c r="AU98" s="106">
        <f>'SO 00 - Vedlejší rozpočto...'!P120</f>
        <v>0</v>
      </c>
      <c r="AV98" s="105">
        <f>'SO 00 - Vedlejší rozpočto...'!J33</f>
        <v>0</v>
      </c>
      <c r="AW98" s="105">
        <f>'SO 00 - Vedlejší rozpočto...'!J34</f>
        <v>0</v>
      </c>
      <c r="AX98" s="105">
        <f>'SO 00 - Vedlejší rozpočto...'!J35</f>
        <v>0</v>
      </c>
      <c r="AY98" s="105">
        <f>'SO 00 - Vedlejší rozpočto...'!J36</f>
        <v>0</v>
      </c>
      <c r="AZ98" s="105">
        <f>'SO 00 - Vedlejší rozpočto...'!F33</f>
        <v>0</v>
      </c>
      <c r="BA98" s="105">
        <f>'SO 00 - Vedlejší rozpočto...'!F34</f>
        <v>0</v>
      </c>
      <c r="BB98" s="105">
        <f>'SO 00 - Vedlejší rozpočto...'!F35</f>
        <v>0</v>
      </c>
      <c r="BC98" s="105">
        <f>'SO 00 - Vedlejší rozpočto...'!F36</f>
        <v>0</v>
      </c>
      <c r="BD98" s="107">
        <f>'SO 00 - Vedlejší rozpočto...'!F37</f>
        <v>0</v>
      </c>
      <c r="BT98" s="103" t="s">
        <v>80</v>
      </c>
      <c r="BV98" s="103" t="s">
        <v>75</v>
      </c>
      <c r="BW98" s="103" t="s">
        <v>89</v>
      </c>
      <c r="BX98" s="103" t="s">
        <v>5</v>
      </c>
      <c r="CL98" s="103" t="s">
        <v>1</v>
      </c>
      <c r="CM98" s="103" t="s">
        <v>82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FQYcaTJvniPBEKQHE3UjcofE/sydqwb3fjkrXXNzw5Zpi+0hMcDLZYk3aUoIdiWXJ/EsYSe03LOahXQmJ4bngQ==" saltValue="cWCJgOjNJfW5NxuVak3J7z57SNJonL+cRK0DBY0Q9E9hMK/zrRIxVwMurgq1KH9vtZ3WjpWifUm+BkopFxMNVQ==" spinCount="100000" sheet="1" objects="1" scenarios="1" formatColumns="0" formatRows="0"/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1 - SO 01'!C2" display="/"/>
    <hyperlink ref="A96" location="'SO 02 - SO 02'!C2" display="/"/>
    <hyperlink ref="A97" location="'SO 03 - SO 03'!C2" display="/"/>
    <hyperlink ref="A98" location="'SO 00 - Vedlejší rozpoč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5"/>
  <sheetViews>
    <sheetView showGridLines="0" topLeftCell="A14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Ostravska univerzita-9.6.2020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92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8. 6. 2020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21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21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21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ROUND((SUM(BE133:BE904)),  2)</f>
        <v>0</v>
      </c>
      <c r="G33" s="34"/>
      <c r="H33" s="34"/>
      <c r="I33" s="124">
        <v>0.21</v>
      </c>
      <c r="J33" s="123">
        <f>ROUND(((SUM(BE133:BE904))*I33),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ROUND((SUM(BF133:BF904)),  2)</f>
        <v>0</v>
      </c>
      <c r="G34" s="34"/>
      <c r="H34" s="34"/>
      <c r="I34" s="124">
        <v>0.15</v>
      </c>
      <c r="J34" s="123">
        <f>ROUND(((SUM(BF133:BF904))*I34),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ROUND((SUM(BG133:BG904)),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ROUND((SUM(BH133:BH904)),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ROUND((SUM(BI133:BI904)),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Ostravska univerzita-9.6.2020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SO 01 - SO 01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8. 6. 2020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2:12" s="9" customFormat="1" ht="24.95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2:12" s="9" customFormat="1" ht="24.95" customHeight="1">
      <c r="B98" s="147"/>
      <c r="C98" s="148"/>
      <c r="D98" s="149" t="s">
        <v>99</v>
      </c>
      <c r="E98" s="150"/>
      <c r="F98" s="150"/>
      <c r="G98" s="150"/>
      <c r="H98" s="150"/>
      <c r="I98" s="150"/>
      <c r="J98" s="151">
        <f>J149</f>
        <v>0</v>
      </c>
      <c r="K98" s="148"/>
      <c r="L98" s="152"/>
    </row>
    <row r="99" spans="2:12" s="9" customFormat="1" ht="24.95" customHeight="1">
      <c r="B99" s="147"/>
      <c r="C99" s="148"/>
      <c r="D99" s="149" t="s">
        <v>100</v>
      </c>
      <c r="E99" s="150"/>
      <c r="F99" s="150"/>
      <c r="G99" s="150"/>
      <c r="H99" s="150"/>
      <c r="I99" s="150"/>
      <c r="J99" s="151">
        <f>J205</f>
        <v>0</v>
      </c>
      <c r="K99" s="148"/>
      <c r="L99" s="152"/>
    </row>
    <row r="100" spans="2:12" s="9" customFormat="1" ht="24.95" customHeight="1">
      <c r="B100" s="147"/>
      <c r="C100" s="148"/>
      <c r="D100" s="149" t="s">
        <v>101</v>
      </c>
      <c r="E100" s="150"/>
      <c r="F100" s="150"/>
      <c r="G100" s="150"/>
      <c r="H100" s="150"/>
      <c r="I100" s="150"/>
      <c r="J100" s="151">
        <f>J274</f>
        <v>0</v>
      </c>
      <c r="K100" s="148"/>
      <c r="L100" s="152"/>
    </row>
    <row r="101" spans="2:12" s="9" customFormat="1" ht="24.95" customHeight="1">
      <c r="B101" s="147"/>
      <c r="C101" s="148"/>
      <c r="D101" s="149" t="s">
        <v>102</v>
      </c>
      <c r="E101" s="150"/>
      <c r="F101" s="150"/>
      <c r="G101" s="150"/>
      <c r="H101" s="150"/>
      <c r="I101" s="150"/>
      <c r="J101" s="151">
        <f>J408</f>
        <v>0</v>
      </c>
      <c r="K101" s="148"/>
      <c r="L101" s="152"/>
    </row>
    <row r="102" spans="2:12" s="9" customFormat="1" ht="24.95" customHeight="1">
      <c r="B102" s="147"/>
      <c r="C102" s="148"/>
      <c r="D102" s="149" t="s">
        <v>103</v>
      </c>
      <c r="E102" s="150"/>
      <c r="F102" s="150"/>
      <c r="G102" s="150"/>
      <c r="H102" s="150"/>
      <c r="I102" s="150"/>
      <c r="J102" s="151">
        <f>J428</f>
        <v>0</v>
      </c>
      <c r="K102" s="148"/>
      <c r="L102" s="152"/>
    </row>
    <row r="103" spans="2:12" s="9" customFormat="1" ht="24.95" customHeight="1">
      <c r="B103" s="147"/>
      <c r="C103" s="148"/>
      <c r="D103" s="149" t="s">
        <v>104</v>
      </c>
      <c r="E103" s="150"/>
      <c r="F103" s="150"/>
      <c r="G103" s="150"/>
      <c r="H103" s="150"/>
      <c r="I103" s="150"/>
      <c r="J103" s="151">
        <f>J446</f>
        <v>0</v>
      </c>
      <c r="K103" s="148"/>
      <c r="L103" s="152"/>
    </row>
    <row r="104" spans="2:12" s="9" customFormat="1" ht="24.95" customHeight="1">
      <c r="B104" s="147"/>
      <c r="C104" s="148"/>
      <c r="D104" s="149" t="s">
        <v>105</v>
      </c>
      <c r="E104" s="150"/>
      <c r="F104" s="150"/>
      <c r="G104" s="150"/>
      <c r="H104" s="150"/>
      <c r="I104" s="150"/>
      <c r="J104" s="151">
        <f>J453</f>
        <v>0</v>
      </c>
      <c r="K104" s="148"/>
      <c r="L104" s="152"/>
    </row>
    <row r="105" spans="2:12" s="9" customFormat="1" ht="24.95" customHeight="1">
      <c r="B105" s="147"/>
      <c r="C105" s="148"/>
      <c r="D105" s="149" t="s">
        <v>106</v>
      </c>
      <c r="E105" s="150"/>
      <c r="F105" s="150"/>
      <c r="G105" s="150"/>
      <c r="H105" s="150"/>
      <c r="I105" s="150"/>
      <c r="J105" s="151">
        <f>J557</f>
        <v>0</v>
      </c>
      <c r="K105" s="148"/>
      <c r="L105" s="152"/>
    </row>
    <row r="106" spans="2:12" s="9" customFormat="1" ht="24.95" customHeight="1">
      <c r="B106" s="147"/>
      <c r="C106" s="148"/>
      <c r="D106" s="149" t="s">
        <v>107</v>
      </c>
      <c r="E106" s="150"/>
      <c r="F106" s="150"/>
      <c r="G106" s="150"/>
      <c r="H106" s="150"/>
      <c r="I106" s="150"/>
      <c r="J106" s="151">
        <f>J657</f>
        <v>0</v>
      </c>
      <c r="K106" s="148"/>
      <c r="L106" s="152"/>
    </row>
    <row r="107" spans="2:12" s="9" customFormat="1" ht="24.95" customHeight="1">
      <c r="B107" s="147"/>
      <c r="C107" s="148"/>
      <c r="D107" s="149" t="s">
        <v>108</v>
      </c>
      <c r="E107" s="150"/>
      <c r="F107" s="150"/>
      <c r="G107" s="150"/>
      <c r="H107" s="150"/>
      <c r="I107" s="150"/>
      <c r="J107" s="151">
        <f>J741</f>
        <v>0</v>
      </c>
      <c r="K107" s="148"/>
      <c r="L107" s="152"/>
    </row>
    <row r="108" spans="2:12" s="9" customFormat="1" ht="24.95" customHeight="1">
      <c r="B108" s="147"/>
      <c r="C108" s="148"/>
      <c r="D108" s="149" t="s">
        <v>109</v>
      </c>
      <c r="E108" s="150"/>
      <c r="F108" s="150"/>
      <c r="G108" s="150"/>
      <c r="H108" s="150"/>
      <c r="I108" s="150"/>
      <c r="J108" s="151">
        <f>J768</f>
        <v>0</v>
      </c>
      <c r="K108" s="148"/>
      <c r="L108" s="152"/>
    </row>
    <row r="109" spans="2:12" s="9" customFormat="1" ht="24.95" customHeight="1">
      <c r="B109" s="147"/>
      <c r="C109" s="148"/>
      <c r="D109" s="149" t="s">
        <v>110</v>
      </c>
      <c r="E109" s="150"/>
      <c r="F109" s="150"/>
      <c r="G109" s="150"/>
      <c r="H109" s="150"/>
      <c r="I109" s="150"/>
      <c r="J109" s="151">
        <f>J799</f>
        <v>0</v>
      </c>
      <c r="K109" s="148"/>
      <c r="L109" s="152"/>
    </row>
    <row r="110" spans="2:12" s="9" customFormat="1" ht="24.95" customHeight="1">
      <c r="B110" s="147"/>
      <c r="C110" s="148"/>
      <c r="D110" s="149" t="s">
        <v>111</v>
      </c>
      <c r="E110" s="150"/>
      <c r="F110" s="150"/>
      <c r="G110" s="150"/>
      <c r="H110" s="150"/>
      <c r="I110" s="150"/>
      <c r="J110" s="151">
        <f>J822</f>
        <v>0</v>
      </c>
      <c r="K110" s="148"/>
      <c r="L110" s="152"/>
    </row>
    <row r="111" spans="2:12" s="9" customFormat="1" ht="24.95" customHeight="1">
      <c r="B111" s="147"/>
      <c r="C111" s="148"/>
      <c r="D111" s="149" t="s">
        <v>112</v>
      </c>
      <c r="E111" s="150"/>
      <c r="F111" s="150"/>
      <c r="G111" s="150"/>
      <c r="H111" s="150"/>
      <c r="I111" s="150"/>
      <c r="J111" s="151">
        <f>J835</f>
        <v>0</v>
      </c>
      <c r="K111" s="148"/>
      <c r="L111" s="152"/>
    </row>
    <row r="112" spans="2:12" s="9" customFormat="1" ht="24.95" customHeight="1">
      <c r="B112" s="147"/>
      <c r="C112" s="148"/>
      <c r="D112" s="149" t="s">
        <v>113</v>
      </c>
      <c r="E112" s="150"/>
      <c r="F112" s="150"/>
      <c r="G112" s="150"/>
      <c r="H112" s="150"/>
      <c r="I112" s="150"/>
      <c r="J112" s="151">
        <f>J893</f>
        <v>0</v>
      </c>
      <c r="K112" s="148"/>
      <c r="L112" s="152"/>
    </row>
    <row r="113" spans="1:31" s="9" customFormat="1" ht="24.95" customHeight="1">
      <c r="B113" s="147"/>
      <c r="C113" s="148"/>
      <c r="D113" s="149" t="s">
        <v>114</v>
      </c>
      <c r="E113" s="150"/>
      <c r="F113" s="150"/>
      <c r="G113" s="150"/>
      <c r="H113" s="150"/>
      <c r="I113" s="150"/>
      <c r="J113" s="151">
        <f>J902</f>
        <v>0</v>
      </c>
      <c r="K113" s="148"/>
      <c r="L113" s="152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115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6" t="str">
        <f>E7</f>
        <v>Ostravska univerzita-9.6.2020</v>
      </c>
      <c r="F123" s="297"/>
      <c r="G123" s="297"/>
      <c r="H123" s="297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91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84" t="str">
        <f>E9</f>
        <v>SO 01 - SO 01</v>
      </c>
      <c r="F125" s="295"/>
      <c r="G125" s="295"/>
      <c r="H125" s="295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F12</f>
        <v xml:space="preserve"> </v>
      </c>
      <c r="G127" s="36"/>
      <c r="H127" s="36"/>
      <c r="I127" s="29" t="s">
        <v>22</v>
      </c>
      <c r="J127" s="66" t="str">
        <f>IF(J12="","",J12)</f>
        <v>8. 6. 2020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E15</f>
        <v xml:space="preserve"> </v>
      </c>
      <c r="G129" s="36"/>
      <c r="H129" s="36"/>
      <c r="I129" s="29" t="s">
        <v>29</v>
      </c>
      <c r="J129" s="32" t="str">
        <f>E21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27</v>
      </c>
      <c r="D130" s="36"/>
      <c r="E130" s="36"/>
      <c r="F130" s="27" t="str">
        <f>IF(E18="","",E18)</f>
        <v>Vyplň údaj</v>
      </c>
      <c r="G130" s="36"/>
      <c r="H130" s="36"/>
      <c r="I130" s="29" t="s">
        <v>31</v>
      </c>
      <c r="J130" s="32" t="str">
        <f>E24</f>
        <v xml:space="preserve"> 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0" customFormat="1" ht="29.25" customHeight="1">
      <c r="A132" s="153"/>
      <c r="B132" s="154"/>
      <c r="C132" s="155" t="s">
        <v>116</v>
      </c>
      <c r="D132" s="156" t="s">
        <v>58</v>
      </c>
      <c r="E132" s="156" t="s">
        <v>54</v>
      </c>
      <c r="F132" s="156" t="s">
        <v>55</v>
      </c>
      <c r="G132" s="156" t="s">
        <v>117</v>
      </c>
      <c r="H132" s="156" t="s">
        <v>118</v>
      </c>
      <c r="I132" s="156" t="s">
        <v>119</v>
      </c>
      <c r="J132" s="157" t="s">
        <v>95</v>
      </c>
      <c r="K132" s="158" t="s">
        <v>120</v>
      </c>
      <c r="L132" s="159"/>
      <c r="M132" s="75" t="s">
        <v>1</v>
      </c>
      <c r="N132" s="76" t="s">
        <v>37</v>
      </c>
      <c r="O132" s="76" t="s">
        <v>121</v>
      </c>
      <c r="P132" s="76" t="s">
        <v>122</v>
      </c>
      <c r="Q132" s="76" t="s">
        <v>123</v>
      </c>
      <c r="R132" s="76" t="s">
        <v>124</v>
      </c>
      <c r="S132" s="76" t="s">
        <v>125</v>
      </c>
      <c r="T132" s="77" t="s">
        <v>126</v>
      </c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</row>
    <row r="133" spans="1:65" s="2" customFormat="1" ht="22.9" customHeight="1">
      <c r="A133" s="34"/>
      <c r="B133" s="35"/>
      <c r="C133" s="82" t="s">
        <v>127</v>
      </c>
      <c r="D133" s="36"/>
      <c r="E133" s="36"/>
      <c r="F133" s="36"/>
      <c r="G133" s="36"/>
      <c r="H133" s="36"/>
      <c r="I133" s="36"/>
      <c r="J133" s="160">
        <f>BK133</f>
        <v>0</v>
      </c>
      <c r="K133" s="36"/>
      <c r="L133" s="39"/>
      <c r="M133" s="78"/>
      <c r="N133" s="161"/>
      <c r="O133" s="79"/>
      <c r="P133" s="162">
        <f>P134+P149+P205+P274+P408+P428+P446+P453+P557+P657+P741+P768+P799+P822+P835+P893+P902</f>
        <v>0</v>
      </c>
      <c r="Q133" s="79"/>
      <c r="R133" s="162">
        <f>R134+R149+R205+R274+R408+R428+R446+R453+R557+R657+R741+R768+R799+R822+R835+R893+R902</f>
        <v>8.5599999999999982E-3</v>
      </c>
      <c r="S133" s="79"/>
      <c r="T133" s="163">
        <f>T134+T149+T205+T274+T408+T428+T446+T453+T557+T657+T741+T768+T799+T822+T835+T893+T902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72</v>
      </c>
      <c r="AU133" s="17" t="s">
        <v>97</v>
      </c>
      <c r="BK133" s="164">
        <f>BK134+BK149+BK205+BK274+BK408+BK428+BK446+BK453+BK557+BK657+BK741+BK768+BK799+BK822+BK835+BK893+BK902</f>
        <v>0</v>
      </c>
    </row>
    <row r="134" spans="1:65" s="11" customFormat="1" ht="25.9" customHeight="1">
      <c r="B134" s="165"/>
      <c r="C134" s="166"/>
      <c r="D134" s="167" t="s">
        <v>72</v>
      </c>
      <c r="E134" s="168" t="s">
        <v>128</v>
      </c>
      <c r="F134" s="168" t="s">
        <v>129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SUM(P135:P148)</f>
        <v>0</v>
      </c>
      <c r="Q134" s="173"/>
      <c r="R134" s="174">
        <f>SUM(R135:R148)</f>
        <v>0</v>
      </c>
      <c r="S134" s="173"/>
      <c r="T134" s="175">
        <f>SUM(T135:T148)</f>
        <v>0</v>
      </c>
      <c r="AR134" s="176" t="s">
        <v>80</v>
      </c>
      <c r="AT134" s="177" t="s">
        <v>72</v>
      </c>
      <c r="AU134" s="177" t="s">
        <v>73</v>
      </c>
      <c r="AY134" s="176" t="s">
        <v>130</v>
      </c>
      <c r="BK134" s="178">
        <f>SUM(BK135:BK148)</f>
        <v>0</v>
      </c>
    </row>
    <row r="135" spans="1:65" s="2" customFormat="1" ht="37.9" customHeight="1">
      <c r="A135" s="34"/>
      <c r="B135" s="35"/>
      <c r="C135" s="179" t="s">
        <v>80</v>
      </c>
      <c r="D135" s="179" t="s">
        <v>131</v>
      </c>
      <c r="E135" s="180" t="s">
        <v>132</v>
      </c>
      <c r="F135" s="181" t="s">
        <v>133</v>
      </c>
      <c r="G135" s="182" t="s">
        <v>134</v>
      </c>
      <c r="H135" s="183">
        <v>1.23</v>
      </c>
      <c r="I135" s="184"/>
      <c r="J135" s="185">
        <f>ROUND(I135*H135,2)</f>
        <v>0</v>
      </c>
      <c r="K135" s="186"/>
      <c r="L135" s="39"/>
      <c r="M135" s="187" t="s">
        <v>1</v>
      </c>
      <c r="N135" s="188" t="s">
        <v>38</v>
      </c>
      <c r="O135" s="71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1" t="s">
        <v>135</v>
      </c>
      <c r="AT135" s="191" t="s">
        <v>131</v>
      </c>
      <c r="AU135" s="191" t="s">
        <v>80</v>
      </c>
      <c r="AY135" s="17" t="s">
        <v>130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7" t="s">
        <v>80</v>
      </c>
      <c r="BK135" s="192">
        <f>ROUND(I135*H135,2)</f>
        <v>0</v>
      </c>
      <c r="BL135" s="17" t="s">
        <v>135</v>
      </c>
      <c r="BM135" s="191" t="s">
        <v>136</v>
      </c>
    </row>
    <row r="136" spans="1:65" s="2" customFormat="1" ht="29.25">
      <c r="A136" s="34"/>
      <c r="B136" s="35"/>
      <c r="C136" s="36"/>
      <c r="D136" s="193" t="s">
        <v>137</v>
      </c>
      <c r="E136" s="36"/>
      <c r="F136" s="194" t="s">
        <v>133</v>
      </c>
      <c r="G136" s="36"/>
      <c r="H136" s="36"/>
      <c r="I136" s="195"/>
      <c r="J136" s="36"/>
      <c r="K136" s="36"/>
      <c r="L136" s="39"/>
      <c r="M136" s="196"/>
      <c r="N136" s="197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137</v>
      </c>
      <c r="AU136" s="17" t="s">
        <v>80</v>
      </c>
    </row>
    <row r="137" spans="1:65" s="12" customFormat="1">
      <c r="B137" s="198"/>
      <c r="C137" s="199"/>
      <c r="D137" s="193" t="s">
        <v>138</v>
      </c>
      <c r="E137" s="200" t="s">
        <v>1</v>
      </c>
      <c r="F137" s="201" t="s">
        <v>139</v>
      </c>
      <c r="G137" s="199"/>
      <c r="H137" s="200" t="s">
        <v>1</v>
      </c>
      <c r="I137" s="202"/>
      <c r="J137" s="199"/>
      <c r="K137" s="199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138</v>
      </c>
      <c r="AU137" s="207" t="s">
        <v>80</v>
      </c>
      <c r="AV137" s="12" t="s">
        <v>80</v>
      </c>
      <c r="AW137" s="12" t="s">
        <v>30</v>
      </c>
      <c r="AX137" s="12" t="s">
        <v>73</v>
      </c>
      <c r="AY137" s="207" t="s">
        <v>130</v>
      </c>
    </row>
    <row r="138" spans="1:65" s="13" customFormat="1">
      <c r="B138" s="208"/>
      <c r="C138" s="209"/>
      <c r="D138" s="193" t="s">
        <v>138</v>
      </c>
      <c r="E138" s="210" t="s">
        <v>1</v>
      </c>
      <c r="F138" s="211" t="s">
        <v>140</v>
      </c>
      <c r="G138" s="209"/>
      <c r="H138" s="212">
        <v>0.75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138</v>
      </c>
      <c r="AU138" s="218" t="s">
        <v>80</v>
      </c>
      <c r="AV138" s="13" t="s">
        <v>82</v>
      </c>
      <c r="AW138" s="13" t="s">
        <v>30</v>
      </c>
      <c r="AX138" s="13" t="s">
        <v>73</v>
      </c>
      <c r="AY138" s="218" t="s">
        <v>130</v>
      </c>
    </row>
    <row r="139" spans="1:65" s="12" customFormat="1">
      <c r="B139" s="198"/>
      <c r="C139" s="199"/>
      <c r="D139" s="193" t="s">
        <v>138</v>
      </c>
      <c r="E139" s="200" t="s">
        <v>1</v>
      </c>
      <c r="F139" s="201" t="s">
        <v>141</v>
      </c>
      <c r="G139" s="199"/>
      <c r="H139" s="200" t="s">
        <v>1</v>
      </c>
      <c r="I139" s="202"/>
      <c r="J139" s="199"/>
      <c r="K139" s="199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138</v>
      </c>
      <c r="AU139" s="207" t="s">
        <v>80</v>
      </c>
      <c r="AV139" s="12" t="s">
        <v>80</v>
      </c>
      <c r="AW139" s="12" t="s">
        <v>30</v>
      </c>
      <c r="AX139" s="12" t="s">
        <v>73</v>
      </c>
      <c r="AY139" s="207" t="s">
        <v>130</v>
      </c>
    </row>
    <row r="140" spans="1:65" s="13" customFormat="1">
      <c r="B140" s="208"/>
      <c r="C140" s="209"/>
      <c r="D140" s="193" t="s">
        <v>138</v>
      </c>
      <c r="E140" s="210" t="s">
        <v>1</v>
      </c>
      <c r="F140" s="211" t="s">
        <v>142</v>
      </c>
      <c r="G140" s="209"/>
      <c r="H140" s="212">
        <v>0.48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138</v>
      </c>
      <c r="AU140" s="218" t="s">
        <v>80</v>
      </c>
      <c r="AV140" s="13" t="s">
        <v>82</v>
      </c>
      <c r="AW140" s="13" t="s">
        <v>30</v>
      </c>
      <c r="AX140" s="13" t="s">
        <v>73</v>
      </c>
      <c r="AY140" s="218" t="s">
        <v>130</v>
      </c>
    </row>
    <row r="141" spans="1:65" s="14" customFormat="1">
      <c r="B141" s="219"/>
      <c r="C141" s="220"/>
      <c r="D141" s="193" t="s">
        <v>138</v>
      </c>
      <c r="E141" s="221" t="s">
        <v>1</v>
      </c>
      <c r="F141" s="222" t="s">
        <v>143</v>
      </c>
      <c r="G141" s="220"/>
      <c r="H141" s="223">
        <v>1.23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138</v>
      </c>
      <c r="AU141" s="229" t="s">
        <v>80</v>
      </c>
      <c r="AV141" s="14" t="s">
        <v>135</v>
      </c>
      <c r="AW141" s="14" t="s">
        <v>30</v>
      </c>
      <c r="AX141" s="14" t="s">
        <v>80</v>
      </c>
      <c r="AY141" s="229" t="s">
        <v>130</v>
      </c>
    </row>
    <row r="142" spans="1:65" s="2" customFormat="1" ht="37.9" customHeight="1">
      <c r="A142" s="34"/>
      <c r="B142" s="35"/>
      <c r="C142" s="179" t="s">
        <v>82</v>
      </c>
      <c r="D142" s="179" t="s">
        <v>131</v>
      </c>
      <c r="E142" s="180" t="s">
        <v>144</v>
      </c>
      <c r="F142" s="181" t="s">
        <v>145</v>
      </c>
      <c r="G142" s="182" t="s">
        <v>146</v>
      </c>
      <c r="H142" s="183">
        <v>10.867000000000001</v>
      </c>
      <c r="I142" s="184"/>
      <c r="J142" s="185">
        <f>ROUND(I142*H142,2)</f>
        <v>0</v>
      </c>
      <c r="K142" s="186"/>
      <c r="L142" s="39"/>
      <c r="M142" s="187" t="s">
        <v>1</v>
      </c>
      <c r="N142" s="188" t="s">
        <v>38</v>
      </c>
      <c r="O142" s="71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1" t="s">
        <v>135</v>
      </c>
      <c r="AT142" s="191" t="s">
        <v>131</v>
      </c>
      <c r="AU142" s="191" t="s">
        <v>80</v>
      </c>
      <c r="AY142" s="17" t="s">
        <v>130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7" t="s">
        <v>80</v>
      </c>
      <c r="BK142" s="192">
        <f>ROUND(I142*H142,2)</f>
        <v>0</v>
      </c>
      <c r="BL142" s="17" t="s">
        <v>135</v>
      </c>
      <c r="BM142" s="191" t="s">
        <v>147</v>
      </c>
    </row>
    <row r="143" spans="1:65" s="2" customFormat="1" ht="29.25">
      <c r="A143" s="34"/>
      <c r="B143" s="35"/>
      <c r="C143" s="36"/>
      <c r="D143" s="193" t="s">
        <v>137</v>
      </c>
      <c r="E143" s="36"/>
      <c r="F143" s="194" t="s">
        <v>145</v>
      </c>
      <c r="G143" s="36"/>
      <c r="H143" s="36"/>
      <c r="I143" s="195"/>
      <c r="J143" s="36"/>
      <c r="K143" s="36"/>
      <c r="L143" s="39"/>
      <c r="M143" s="196"/>
      <c r="N143" s="197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137</v>
      </c>
      <c r="AU143" s="17" t="s">
        <v>80</v>
      </c>
    </row>
    <row r="144" spans="1:65" s="12" customFormat="1">
      <c r="B144" s="198"/>
      <c r="C144" s="199"/>
      <c r="D144" s="193" t="s">
        <v>138</v>
      </c>
      <c r="E144" s="200" t="s">
        <v>1</v>
      </c>
      <c r="F144" s="201" t="s">
        <v>148</v>
      </c>
      <c r="G144" s="199"/>
      <c r="H144" s="200" t="s">
        <v>1</v>
      </c>
      <c r="I144" s="202"/>
      <c r="J144" s="199"/>
      <c r="K144" s="199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138</v>
      </c>
      <c r="AU144" s="207" t="s">
        <v>80</v>
      </c>
      <c r="AV144" s="12" t="s">
        <v>80</v>
      </c>
      <c r="AW144" s="12" t="s">
        <v>30</v>
      </c>
      <c r="AX144" s="12" t="s">
        <v>73</v>
      </c>
      <c r="AY144" s="207" t="s">
        <v>130</v>
      </c>
    </row>
    <row r="145" spans="1:65" s="13" customFormat="1">
      <c r="B145" s="208"/>
      <c r="C145" s="209"/>
      <c r="D145" s="193" t="s">
        <v>138</v>
      </c>
      <c r="E145" s="210" t="s">
        <v>1</v>
      </c>
      <c r="F145" s="211" t="s">
        <v>149</v>
      </c>
      <c r="G145" s="209"/>
      <c r="H145" s="212">
        <v>9.0670000000000002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138</v>
      </c>
      <c r="AU145" s="218" t="s">
        <v>80</v>
      </c>
      <c r="AV145" s="13" t="s">
        <v>82</v>
      </c>
      <c r="AW145" s="13" t="s">
        <v>30</v>
      </c>
      <c r="AX145" s="13" t="s">
        <v>73</v>
      </c>
      <c r="AY145" s="218" t="s">
        <v>130</v>
      </c>
    </row>
    <row r="146" spans="1:65" s="12" customFormat="1">
      <c r="B146" s="198"/>
      <c r="C146" s="199"/>
      <c r="D146" s="193" t="s">
        <v>138</v>
      </c>
      <c r="E146" s="200" t="s">
        <v>1</v>
      </c>
      <c r="F146" s="201" t="s">
        <v>150</v>
      </c>
      <c r="G146" s="199"/>
      <c r="H146" s="200" t="s">
        <v>1</v>
      </c>
      <c r="I146" s="202"/>
      <c r="J146" s="199"/>
      <c r="K146" s="199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138</v>
      </c>
      <c r="AU146" s="207" t="s">
        <v>80</v>
      </c>
      <c r="AV146" s="12" t="s">
        <v>80</v>
      </c>
      <c r="AW146" s="12" t="s">
        <v>30</v>
      </c>
      <c r="AX146" s="12" t="s">
        <v>73</v>
      </c>
      <c r="AY146" s="207" t="s">
        <v>130</v>
      </c>
    </row>
    <row r="147" spans="1:65" s="13" customFormat="1">
      <c r="B147" s="208"/>
      <c r="C147" s="209"/>
      <c r="D147" s="193" t="s">
        <v>138</v>
      </c>
      <c r="E147" s="210" t="s">
        <v>1</v>
      </c>
      <c r="F147" s="211" t="s">
        <v>151</v>
      </c>
      <c r="G147" s="209"/>
      <c r="H147" s="212">
        <v>1.8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138</v>
      </c>
      <c r="AU147" s="218" t="s">
        <v>80</v>
      </c>
      <c r="AV147" s="13" t="s">
        <v>82</v>
      </c>
      <c r="AW147" s="13" t="s">
        <v>30</v>
      </c>
      <c r="AX147" s="13" t="s">
        <v>73</v>
      </c>
      <c r="AY147" s="218" t="s">
        <v>130</v>
      </c>
    </row>
    <row r="148" spans="1:65" s="14" customFormat="1">
      <c r="B148" s="219"/>
      <c r="C148" s="220"/>
      <c r="D148" s="193" t="s">
        <v>138</v>
      </c>
      <c r="E148" s="221" t="s">
        <v>1</v>
      </c>
      <c r="F148" s="222" t="s">
        <v>143</v>
      </c>
      <c r="G148" s="220"/>
      <c r="H148" s="223">
        <v>10.867000000000001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138</v>
      </c>
      <c r="AU148" s="229" t="s">
        <v>80</v>
      </c>
      <c r="AV148" s="14" t="s">
        <v>135</v>
      </c>
      <c r="AW148" s="14" t="s">
        <v>30</v>
      </c>
      <c r="AX148" s="14" t="s">
        <v>80</v>
      </c>
      <c r="AY148" s="229" t="s">
        <v>130</v>
      </c>
    </row>
    <row r="149" spans="1:65" s="11" customFormat="1" ht="25.9" customHeight="1">
      <c r="B149" s="165"/>
      <c r="C149" s="166"/>
      <c r="D149" s="167" t="s">
        <v>72</v>
      </c>
      <c r="E149" s="168" t="s">
        <v>152</v>
      </c>
      <c r="F149" s="168" t="s">
        <v>153</v>
      </c>
      <c r="G149" s="166"/>
      <c r="H149" s="166"/>
      <c r="I149" s="169"/>
      <c r="J149" s="170">
        <f>BK149</f>
        <v>0</v>
      </c>
      <c r="K149" s="166"/>
      <c r="L149" s="171"/>
      <c r="M149" s="172"/>
      <c r="N149" s="173"/>
      <c r="O149" s="173"/>
      <c r="P149" s="174">
        <f>SUM(P150:P204)</f>
        <v>0</v>
      </c>
      <c r="Q149" s="173"/>
      <c r="R149" s="174">
        <f>SUM(R150:R204)</f>
        <v>0</v>
      </c>
      <c r="S149" s="173"/>
      <c r="T149" s="175">
        <f>SUM(T150:T204)</f>
        <v>0</v>
      </c>
      <c r="AR149" s="176" t="s">
        <v>80</v>
      </c>
      <c r="AT149" s="177" t="s">
        <v>72</v>
      </c>
      <c r="AU149" s="177" t="s">
        <v>73</v>
      </c>
      <c r="AY149" s="176" t="s">
        <v>130</v>
      </c>
      <c r="BK149" s="178">
        <f>SUM(BK150:BK204)</f>
        <v>0</v>
      </c>
    </row>
    <row r="150" spans="1:65" s="2" customFormat="1" ht="37.9" customHeight="1">
      <c r="A150" s="34"/>
      <c r="B150" s="35"/>
      <c r="C150" s="179" t="s">
        <v>154</v>
      </c>
      <c r="D150" s="179" t="s">
        <v>131</v>
      </c>
      <c r="E150" s="180" t="s">
        <v>155</v>
      </c>
      <c r="F150" s="181" t="s">
        <v>156</v>
      </c>
      <c r="G150" s="182" t="s">
        <v>157</v>
      </c>
      <c r="H150" s="183">
        <v>2.2639999999999998</v>
      </c>
      <c r="I150" s="184"/>
      <c r="J150" s="185">
        <f>ROUND(I150*H150,2)</f>
        <v>0</v>
      </c>
      <c r="K150" s="186"/>
      <c r="L150" s="39"/>
      <c r="M150" s="187" t="s">
        <v>1</v>
      </c>
      <c r="N150" s="188" t="s">
        <v>38</v>
      </c>
      <c r="O150" s="71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1" t="s">
        <v>135</v>
      </c>
      <c r="AT150" s="191" t="s">
        <v>131</v>
      </c>
      <c r="AU150" s="191" t="s">
        <v>80</v>
      </c>
      <c r="AY150" s="17" t="s">
        <v>130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7" t="s">
        <v>80</v>
      </c>
      <c r="BK150" s="192">
        <f>ROUND(I150*H150,2)</f>
        <v>0</v>
      </c>
      <c r="BL150" s="17" t="s">
        <v>135</v>
      </c>
      <c r="BM150" s="191" t="s">
        <v>158</v>
      </c>
    </row>
    <row r="151" spans="1:65" s="2" customFormat="1" ht="29.25">
      <c r="A151" s="34"/>
      <c r="B151" s="35"/>
      <c r="C151" s="36"/>
      <c r="D151" s="193" t="s">
        <v>137</v>
      </c>
      <c r="E151" s="36"/>
      <c r="F151" s="194" t="s">
        <v>156</v>
      </c>
      <c r="G151" s="36"/>
      <c r="H151" s="36"/>
      <c r="I151" s="195"/>
      <c r="J151" s="36"/>
      <c r="K151" s="36"/>
      <c r="L151" s="39"/>
      <c r="M151" s="196"/>
      <c r="N151" s="197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137</v>
      </c>
      <c r="AU151" s="17" t="s">
        <v>80</v>
      </c>
    </row>
    <row r="152" spans="1:65" s="12" customFormat="1">
      <c r="B152" s="198"/>
      <c r="C152" s="199"/>
      <c r="D152" s="193" t="s">
        <v>138</v>
      </c>
      <c r="E152" s="200" t="s">
        <v>1</v>
      </c>
      <c r="F152" s="201" t="s">
        <v>159</v>
      </c>
      <c r="G152" s="199"/>
      <c r="H152" s="200" t="s">
        <v>1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138</v>
      </c>
      <c r="AU152" s="207" t="s">
        <v>80</v>
      </c>
      <c r="AV152" s="12" t="s">
        <v>80</v>
      </c>
      <c r="AW152" s="12" t="s">
        <v>30</v>
      </c>
      <c r="AX152" s="12" t="s">
        <v>73</v>
      </c>
      <c r="AY152" s="207" t="s">
        <v>130</v>
      </c>
    </row>
    <row r="153" spans="1:65" s="13" customFormat="1">
      <c r="B153" s="208"/>
      <c r="C153" s="209"/>
      <c r="D153" s="193" t="s">
        <v>138</v>
      </c>
      <c r="E153" s="210" t="s">
        <v>1</v>
      </c>
      <c r="F153" s="211" t="s">
        <v>160</v>
      </c>
      <c r="G153" s="209"/>
      <c r="H153" s="212">
        <v>1.8080000000000001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138</v>
      </c>
      <c r="AU153" s="218" t="s">
        <v>80</v>
      </c>
      <c r="AV153" s="13" t="s">
        <v>82</v>
      </c>
      <c r="AW153" s="13" t="s">
        <v>30</v>
      </c>
      <c r="AX153" s="13" t="s">
        <v>73</v>
      </c>
      <c r="AY153" s="218" t="s">
        <v>130</v>
      </c>
    </row>
    <row r="154" spans="1:65" s="13" customFormat="1">
      <c r="B154" s="208"/>
      <c r="C154" s="209"/>
      <c r="D154" s="193" t="s">
        <v>138</v>
      </c>
      <c r="E154" s="210" t="s">
        <v>1</v>
      </c>
      <c r="F154" s="211" t="s">
        <v>161</v>
      </c>
      <c r="G154" s="209"/>
      <c r="H154" s="212">
        <v>0.109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138</v>
      </c>
      <c r="AU154" s="218" t="s">
        <v>80</v>
      </c>
      <c r="AV154" s="13" t="s">
        <v>82</v>
      </c>
      <c r="AW154" s="13" t="s">
        <v>30</v>
      </c>
      <c r="AX154" s="13" t="s">
        <v>73</v>
      </c>
      <c r="AY154" s="218" t="s">
        <v>130</v>
      </c>
    </row>
    <row r="155" spans="1:65" s="13" customFormat="1">
      <c r="B155" s="208"/>
      <c r="C155" s="209"/>
      <c r="D155" s="193" t="s">
        <v>138</v>
      </c>
      <c r="E155" s="210" t="s">
        <v>1</v>
      </c>
      <c r="F155" s="211" t="s">
        <v>162</v>
      </c>
      <c r="G155" s="209"/>
      <c r="H155" s="212">
        <v>0.10299999999999999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138</v>
      </c>
      <c r="AU155" s="218" t="s">
        <v>80</v>
      </c>
      <c r="AV155" s="13" t="s">
        <v>82</v>
      </c>
      <c r="AW155" s="13" t="s">
        <v>30</v>
      </c>
      <c r="AX155" s="13" t="s">
        <v>73</v>
      </c>
      <c r="AY155" s="218" t="s">
        <v>130</v>
      </c>
    </row>
    <row r="156" spans="1:65" s="13" customFormat="1">
      <c r="B156" s="208"/>
      <c r="C156" s="209"/>
      <c r="D156" s="193" t="s">
        <v>138</v>
      </c>
      <c r="E156" s="210" t="s">
        <v>1</v>
      </c>
      <c r="F156" s="211" t="s">
        <v>163</v>
      </c>
      <c r="G156" s="209"/>
      <c r="H156" s="212">
        <v>7.0999999999999994E-2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138</v>
      </c>
      <c r="AU156" s="218" t="s">
        <v>80</v>
      </c>
      <c r="AV156" s="13" t="s">
        <v>82</v>
      </c>
      <c r="AW156" s="13" t="s">
        <v>30</v>
      </c>
      <c r="AX156" s="13" t="s">
        <v>73</v>
      </c>
      <c r="AY156" s="218" t="s">
        <v>130</v>
      </c>
    </row>
    <row r="157" spans="1:65" s="13" customFormat="1">
      <c r="B157" s="208"/>
      <c r="C157" s="209"/>
      <c r="D157" s="193" t="s">
        <v>138</v>
      </c>
      <c r="E157" s="210" t="s">
        <v>1</v>
      </c>
      <c r="F157" s="211" t="s">
        <v>164</v>
      </c>
      <c r="G157" s="209"/>
      <c r="H157" s="212">
        <v>6.7000000000000004E-2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138</v>
      </c>
      <c r="AU157" s="218" t="s">
        <v>80</v>
      </c>
      <c r="AV157" s="13" t="s">
        <v>82</v>
      </c>
      <c r="AW157" s="13" t="s">
        <v>30</v>
      </c>
      <c r="AX157" s="13" t="s">
        <v>73</v>
      </c>
      <c r="AY157" s="218" t="s">
        <v>130</v>
      </c>
    </row>
    <row r="158" spans="1:65" s="13" customFormat="1">
      <c r="B158" s="208"/>
      <c r="C158" s="209"/>
      <c r="D158" s="193" t="s">
        <v>138</v>
      </c>
      <c r="E158" s="210" t="s">
        <v>1</v>
      </c>
      <c r="F158" s="211" t="s">
        <v>165</v>
      </c>
      <c r="G158" s="209"/>
      <c r="H158" s="212">
        <v>3.6999999999999998E-2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138</v>
      </c>
      <c r="AU158" s="218" t="s">
        <v>80</v>
      </c>
      <c r="AV158" s="13" t="s">
        <v>82</v>
      </c>
      <c r="AW158" s="13" t="s">
        <v>30</v>
      </c>
      <c r="AX158" s="13" t="s">
        <v>73</v>
      </c>
      <c r="AY158" s="218" t="s">
        <v>130</v>
      </c>
    </row>
    <row r="159" spans="1:65" s="13" customFormat="1">
      <c r="B159" s="208"/>
      <c r="C159" s="209"/>
      <c r="D159" s="193" t="s">
        <v>138</v>
      </c>
      <c r="E159" s="210" t="s">
        <v>1</v>
      </c>
      <c r="F159" s="211" t="s">
        <v>166</v>
      </c>
      <c r="G159" s="209"/>
      <c r="H159" s="212">
        <v>3.1E-2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138</v>
      </c>
      <c r="AU159" s="218" t="s">
        <v>80</v>
      </c>
      <c r="AV159" s="13" t="s">
        <v>82</v>
      </c>
      <c r="AW159" s="13" t="s">
        <v>30</v>
      </c>
      <c r="AX159" s="13" t="s">
        <v>73</v>
      </c>
      <c r="AY159" s="218" t="s">
        <v>130</v>
      </c>
    </row>
    <row r="160" spans="1:65" s="12" customFormat="1">
      <c r="B160" s="198"/>
      <c r="C160" s="199"/>
      <c r="D160" s="193" t="s">
        <v>138</v>
      </c>
      <c r="E160" s="200" t="s">
        <v>1</v>
      </c>
      <c r="F160" s="201" t="s">
        <v>167</v>
      </c>
      <c r="G160" s="199"/>
      <c r="H160" s="200" t="s">
        <v>1</v>
      </c>
      <c r="I160" s="202"/>
      <c r="J160" s="199"/>
      <c r="K160" s="199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138</v>
      </c>
      <c r="AU160" s="207" t="s">
        <v>80</v>
      </c>
      <c r="AV160" s="12" t="s">
        <v>80</v>
      </c>
      <c r="AW160" s="12" t="s">
        <v>30</v>
      </c>
      <c r="AX160" s="12" t="s">
        <v>73</v>
      </c>
      <c r="AY160" s="207" t="s">
        <v>130</v>
      </c>
    </row>
    <row r="161" spans="1:65" s="13" customFormat="1">
      <c r="B161" s="208"/>
      <c r="C161" s="209"/>
      <c r="D161" s="193" t="s">
        <v>138</v>
      </c>
      <c r="E161" s="210" t="s">
        <v>1</v>
      </c>
      <c r="F161" s="211" t="s">
        <v>168</v>
      </c>
      <c r="G161" s="209"/>
      <c r="H161" s="212">
        <v>3.7999999999999999E-2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138</v>
      </c>
      <c r="AU161" s="218" t="s">
        <v>80</v>
      </c>
      <c r="AV161" s="13" t="s">
        <v>82</v>
      </c>
      <c r="AW161" s="13" t="s">
        <v>30</v>
      </c>
      <c r="AX161" s="13" t="s">
        <v>73</v>
      </c>
      <c r="AY161" s="218" t="s">
        <v>130</v>
      </c>
    </row>
    <row r="162" spans="1:65" s="14" customFormat="1">
      <c r="B162" s="219"/>
      <c r="C162" s="220"/>
      <c r="D162" s="193" t="s">
        <v>138</v>
      </c>
      <c r="E162" s="221" t="s">
        <v>1</v>
      </c>
      <c r="F162" s="222" t="s">
        <v>143</v>
      </c>
      <c r="G162" s="220"/>
      <c r="H162" s="223">
        <v>2.2640000000000002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138</v>
      </c>
      <c r="AU162" s="229" t="s">
        <v>80</v>
      </c>
      <c r="AV162" s="14" t="s">
        <v>135</v>
      </c>
      <c r="AW162" s="14" t="s">
        <v>30</v>
      </c>
      <c r="AX162" s="14" t="s">
        <v>80</v>
      </c>
      <c r="AY162" s="229" t="s">
        <v>130</v>
      </c>
    </row>
    <row r="163" spans="1:65" s="2" customFormat="1" ht="14.45" customHeight="1">
      <c r="A163" s="34"/>
      <c r="B163" s="35"/>
      <c r="C163" s="230" t="s">
        <v>135</v>
      </c>
      <c r="D163" s="230" t="s">
        <v>169</v>
      </c>
      <c r="E163" s="231" t="s">
        <v>170</v>
      </c>
      <c r="F163" s="232" t="s">
        <v>171</v>
      </c>
      <c r="G163" s="233" t="s">
        <v>157</v>
      </c>
      <c r="H163" s="234">
        <v>2.4900000000000002</v>
      </c>
      <c r="I163" s="235"/>
      <c r="J163" s="236">
        <f>ROUND(I163*H163,2)</f>
        <v>0</v>
      </c>
      <c r="K163" s="237"/>
      <c r="L163" s="238"/>
      <c r="M163" s="239" t="s">
        <v>1</v>
      </c>
      <c r="N163" s="240" t="s">
        <v>38</v>
      </c>
      <c r="O163" s="71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1" t="s">
        <v>172</v>
      </c>
      <c r="AT163" s="191" t="s">
        <v>169</v>
      </c>
      <c r="AU163" s="191" t="s">
        <v>80</v>
      </c>
      <c r="AY163" s="17" t="s">
        <v>130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80</v>
      </c>
      <c r="BK163" s="192">
        <f>ROUND(I163*H163,2)</f>
        <v>0</v>
      </c>
      <c r="BL163" s="17" t="s">
        <v>135</v>
      </c>
      <c r="BM163" s="191" t="s">
        <v>173</v>
      </c>
    </row>
    <row r="164" spans="1:65" s="2" customFormat="1">
      <c r="A164" s="34"/>
      <c r="B164" s="35"/>
      <c r="C164" s="36"/>
      <c r="D164" s="193" t="s">
        <v>137</v>
      </c>
      <c r="E164" s="36"/>
      <c r="F164" s="194" t="s">
        <v>171</v>
      </c>
      <c r="G164" s="36"/>
      <c r="H164" s="36"/>
      <c r="I164" s="195"/>
      <c r="J164" s="36"/>
      <c r="K164" s="36"/>
      <c r="L164" s="39"/>
      <c r="M164" s="196"/>
      <c r="N164" s="197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137</v>
      </c>
      <c r="AU164" s="17" t="s">
        <v>80</v>
      </c>
    </row>
    <row r="165" spans="1:65" s="13" customFormat="1">
      <c r="B165" s="208"/>
      <c r="C165" s="209"/>
      <c r="D165" s="193" t="s">
        <v>138</v>
      </c>
      <c r="E165" s="210" t="s">
        <v>1</v>
      </c>
      <c r="F165" s="211" t="s">
        <v>174</v>
      </c>
      <c r="G165" s="209"/>
      <c r="H165" s="212">
        <v>2.4900000000000002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138</v>
      </c>
      <c r="AU165" s="218" t="s">
        <v>80</v>
      </c>
      <c r="AV165" s="13" t="s">
        <v>82</v>
      </c>
      <c r="AW165" s="13" t="s">
        <v>30</v>
      </c>
      <c r="AX165" s="13" t="s">
        <v>73</v>
      </c>
      <c r="AY165" s="218" t="s">
        <v>130</v>
      </c>
    </row>
    <row r="166" spans="1:65" s="14" customFormat="1">
      <c r="B166" s="219"/>
      <c r="C166" s="220"/>
      <c r="D166" s="193" t="s">
        <v>138</v>
      </c>
      <c r="E166" s="221" t="s">
        <v>1</v>
      </c>
      <c r="F166" s="222" t="s">
        <v>143</v>
      </c>
      <c r="G166" s="220"/>
      <c r="H166" s="223">
        <v>2.4900000000000002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138</v>
      </c>
      <c r="AU166" s="229" t="s">
        <v>80</v>
      </c>
      <c r="AV166" s="14" t="s">
        <v>135</v>
      </c>
      <c r="AW166" s="14" t="s">
        <v>30</v>
      </c>
      <c r="AX166" s="14" t="s">
        <v>80</v>
      </c>
      <c r="AY166" s="229" t="s">
        <v>130</v>
      </c>
    </row>
    <row r="167" spans="1:65" s="2" customFormat="1" ht="24.2" customHeight="1">
      <c r="A167" s="34"/>
      <c r="B167" s="35"/>
      <c r="C167" s="179" t="s">
        <v>175</v>
      </c>
      <c r="D167" s="179" t="s">
        <v>131</v>
      </c>
      <c r="E167" s="180" t="s">
        <v>176</v>
      </c>
      <c r="F167" s="181" t="s">
        <v>177</v>
      </c>
      <c r="G167" s="182" t="s">
        <v>157</v>
      </c>
      <c r="H167" s="183">
        <v>0.623</v>
      </c>
      <c r="I167" s="184"/>
      <c r="J167" s="185">
        <f>ROUND(I167*H167,2)</f>
        <v>0</v>
      </c>
      <c r="K167" s="186"/>
      <c r="L167" s="39"/>
      <c r="M167" s="187" t="s">
        <v>1</v>
      </c>
      <c r="N167" s="188" t="s">
        <v>38</v>
      </c>
      <c r="O167" s="71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1" t="s">
        <v>135</v>
      </c>
      <c r="AT167" s="191" t="s">
        <v>131</v>
      </c>
      <c r="AU167" s="191" t="s">
        <v>80</v>
      </c>
      <c r="AY167" s="17" t="s">
        <v>130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7" t="s">
        <v>80</v>
      </c>
      <c r="BK167" s="192">
        <f>ROUND(I167*H167,2)</f>
        <v>0</v>
      </c>
      <c r="BL167" s="17" t="s">
        <v>135</v>
      </c>
      <c r="BM167" s="191" t="s">
        <v>178</v>
      </c>
    </row>
    <row r="168" spans="1:65" s="2" customFormat="1" ht="19.5">
      <c r="A168" s="34"/>
      <c r="B168" s="35"/>
      <c r="C168" s="36"/>
      <c r="D168" s="193" t="s">
        <v>137</v>
      </c>
      <c r="E168" s="36"/>
      <c r="F168" s="194" t="s">
        <v>177</v>
      </c>
      <c r="G168" s="36"/>
      <c r="H168" s="36"/>
      <c r="I168" s="195"/>
      <c r="J168" s="36"/>
      <c r="K168" s="36"/>
      <c r="L168" s="39"/>
      <c r="M168" s="196"/>
      <c r="N168" s="197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137</v>
      </c>
      <c r="AU168" s="17" t="s">
        <v>80</v>
      </c>
    </row>
    <row r="169" spans="1:65" s="12" customFormat="1">
      <c r="B169" s="198"/>
      <c r="C169" s="199"/>
      <c r="D169" s="193" t="s">
        <v>138</v>
      </c>
      <c r="E169" s="200" t="s">
        <v>1</v>
      </c>
      <c r="F169" s="201" t="s">
        <v>179</v>
      </c>
      <c r="G169" s="199"/>
      <c r="H169" s="200" t="s">
        <v>1</v>
      </c>
      <c r="I169" s="202"/>
      <c r="J169" s="199"/>
      <c r="K169" s="199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138</v>
      </c>
      <c r="AU169" s="207" t="s">
        <v>80</v>
      </c>
      <c r="AV169" s="12" t="s">
        <v>80</v>
      </c>
      <c r="AW169" s="12" t="s">
        <v>30</v>
      </c>
      <c r="AX169" s="12" t="s">
        <v>73</v>
      </c>
      <c r="AY169" s="207" t="s">
        <v>130</v>
      </c>
    </row>
    <row r="170" spans="1:65" s="12" customFormat="1">
      <c r="B170" s="198"/>
      <c r="C170" s="199"/>
      <c r="D170" s="193" t="s">
        <v>138</v>
      </c>
      <c r="E170" s="200" t="s">
        <v>1</v>
      </c>
      <c r="F170" s="201" t="s">
        <v>180</v>
      </c>
      <c r="G170" s="199"/>
      <c r="H170" s="200" t="s">
        <v>1</v>
      </c>
      <c r="I170" s="202"/>
      <c r="J170" s="199"/>
      <c r="K170" s="199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138</v>
      </c>
      <c r="AU170" s="207" t="s">
        <v>80</v>
      </c>
      <c r="AV170" s="12" t="s">
        <v>80</v>
      </c>
      <c r="AW170" s="12" t="s">
        <v>30</v>
      </c>
      <c r="AX170" s="12" t="s">
        <v>73</v>
      </c>
      <c r="AY170" s="207" t="s">
        <v>130</v>
      </c>
    </row>
    <row r="171" spans="1:65" s="13" customFormat="1">
      <c r="B171" s="208"/>
      <c r="C171" s="209"/>
      <c r="D171" s="193" t="s">
        <v>138</v>
      </c>
      <c r="E171" s="210" t="s">
        <v>1</v>
      </c>
      <c r="F171" s="211" t="s">
        <v>181</v>
      </c>
      <c r="G171" s="209"/>
      <c r="H171" s="212">
        <v>5.0000000000000001E-3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138</v>
      </c>
      <c r="AU171" s="218" t="s">
        <v>80</v>
      </c>
      <c r="AV171" s="13" t="s">
        <v>82</v>
      </c>
      <c r="AW171" s="13" t="s">
        <v>30</v>
      </c>
      <c r="AX171" s="13" t="s">
        <v>73</v>
      </c>
      <c r="AY171" s="218" t="s">
        <v>130</v>
      </c>
    </row>
    <row r="172" spans="1:65" s="12" customFormat="1">
      <c r="B172" s="198"/>
      <c r="C172" s="199"/>
      <c r="D172" s="193" t="s">
        <v>138</v>
      </c>
      <c r="E172" s="200" t="s">
        <v>1</v>
      </c>
      <c r="F172" s="201" t="s">
        <v>182</v>
      </c>
      <c r="G172" s="199"/>
      <c r="H172" s="200" t="s">
        <v>1</v>
      </c>
      <c r="I172" s="202"/>
      <c r="J172" s="199"/>
      <c r="K172" s="199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138</v>
      </c>
      <c r="AU172" s="207" t="s">
        <v>80</v>
      </c>
      <c r="AV172" s="12" t="s">
        <v>80</v>
      </c>
      <c r="AW172" s="12" t="s">
        <v>30</v>
      </c>
      <c r="AX172" s="12" t="s">
        <v>73</v>
      </c>
      <c r="AY172" s="207" t="s">
        <v>130</v>
      </c>
    </row>
    <row r="173" spans="1:65" s="12" customFormat="1">
      <c r="B173" s="198"/>
      <c r="C173" s="199"/>
      <c r="D173" s="193" t="s">
        <v>138</v>
      </c>
      <c r="E173" s="200" t="s">
        <v>1</v>
      </c>
      <c r="F173" s="201" t="s">
        <v>183</v>
      </c>
      <c r="G173" s="199"/>
      <c r="H173" s="200" t="s">
        <v>1</v>
      </c>
      <c r="I173" s="202"/>
      <c r="J173" s="199"/>
      <c r="K173" s="199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138</v>
      </c>
      <c r="AU173" s="207" t="s">
        <v>80</v>
      </c>
      <c r="AV173" s="12" t="s">
        <v>80</v>
      </c>
      <c r="AW173" s="12" t="s">
        <v>30</v>
      </c>
      <c r="AX173" s="12" t="s">
        <v>73</v>
      </c>
      <c r="AY173" s="207" t="s">
        <v>130</v>
      </c>
    </row>
    <row r="174" spans="1:65" s="13" customFormat="1">
      <c r="B174" s="208"/>
      <c r="C174" s="209"/>
      <c r="D174" s="193" t="s">
        <v>138</v>
      </c>
      <c r="E174" s="210" t="s">
        <v>1</v>
      </c>
      <c r="F174" s="211" t="s">
        <v>184</v>
      </c>
      <c r="G174" s="209"/>
      <c r="H174" s="212">
        <v>0.51900000000000002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138</v>
      </c>
      <c r="AU174" s="218" t="s">
        <v>80</v>
      </c>
      <c r="AV174" s="13" t="s">
        <v>82</v>
      </c>
      <c r="AW174" s="13" t="s">
        <v>30</v>
      </c>
      <c r="AX174" s="13" t="s">
        <v>73</v>
      </c>
      <c r="AY174" s="218" t="s">
        <v>130</v>
      </c>
    </row>
    <row r="175" spans="1:65" s="12" customFormat="1">
      <c r="B175" s="198"/>
      <c r="C175" s="199"/>
      <c r="D175" s="193" t="s">
        <v>138</v>
      </c>
      <c r="E175" s="200" t="s">
        <v>1</v>
      </c>
      <c r="F175" s="201" t="s">
        <v>185</v>
      </c>
      <c r="G175" s="199"/>
      <c r="H175" s="200" t="s">
        <v>1</v>
      </c>
      <c r="I175" s="202"/>
      <c r="J175" s="199"/>
      <c r="K175" s="199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138</v>
      </c>
      <c r="AU175" s="207" t="s">
        <v>80</v>
      </c>
      <c r="AV175" s="12" t="s">
        <v>80</v>
      </c>
      <c r="AW175" s="12" t="s">
        <v>30</v>
      </c>
      <c r="AX175" s="12" t="s">
        <v>73</v>
      </c>
      <c r="AY175" s="207" t="s">
        <v>130</v>
      </c>
    </row>
    <row r="176" spans="1:65" s="13" customFormat="1">
      <c r="B176" s="208"/>
      <c r="C176" s="209"/>
      <c r="D176" s="193" t="s">
        <v>138</v>
      </c>
      <c r="E176" s="210" t="s">
        <v>1</v>
      </c>
      <c r="F176" s="211" t="s">
        <v>186</v>
      </c>
      <c r="G176" s="209"/>
      <c r="H176" s="212">
        <v>3.5000000000000003E-2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138</v>
      </c>
      <c r="AU176" s="218" t="s">
        <v>80</v>
      </c>
      <c r="AV176" s="13" t="s">
        <v>82</v>
      </c>
      <c r="AW176" s="13" t="s">
        <v>30</v>
      </c>
      <c r="AX176" s="13" t="s">
        <v>73</v>
      </c>
      <c r="AY176" s="218" t="s">
        <v>130</v>
      </c>
    </row>
    <row r="177" spans="1:65" s="12" customFormat="1">
      <c r="B177" s="198"/>
      <c r="C177" s="199"/>
      <c r="D177" s="193" t="s">
        <v>138</v>
      </c>
      <c r="E177" s="200" t="s">
        <v>1</v>
      </c>
      <c r="F177" s="201" t="s">
        <v>187</v>
      </c>
      <c r="G177" s="199"/>
      <c r="H177" s="200" t="s">
        <v>1</v>
      </c>
      <c r="I177" s="202"/>
      <c r="J177" s="199"/>
      <c r="K177" s="199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138</v>
      </c>
      <c r="AU177" s="207" t="s">
        <v>80</v>
      </c>
      <c r="AV177" s="12" t="s">
        <v>80</v>
      </c>
      <c r="AW177" s="12" t="s">
        <v>30</v>
      </c>
      <c r="AX177" s="12" t="s">
        <v>73</v>
      </c>
      <c r="AY177" s="207" t="s">
        <v>130</v>
      </c>
    </row>
    <row r="178" spans="1:65" s="13" customFormat="1">
      <c r="B178" s="208"/>
      <c r="C178" s="209"/>
      <c r="D178" s="193" t="s">
        <v>138</v>
      </c>
      <c r="E178" s="210" t="s">
        <v>1</v>
      </c>
      <c r="F178" s="211" t="s">
        <v>188</v>
      </c>
      <c r="G178" s="209"/>
      <c r="H178" s="212">
        <v>1.7000000000000001E-2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138</v>
      </c>
      <c r="AU178" s="218" t="s">
        <v>80</v>
      </c>
      <c r="AV178" s="13" t="s">
        <v>82</v>
      </c>
      <c r="AW178" s="13" t="s">
        <v>30</v>
      </c>
      <c r="AX178" s="13" t="s">
        <v>73</v>
      </c>
      <c r="AY178" s="218" t="s">
        <v>130</v>
      </c>
    </row>
    <row r="179" spans="1:65" s="12" customFormat="1">
      <c r="B179" s="198"/>
      <c r="C179" s="199"/>
      <c r="D179" s="193" t="s">
        <v>138</v>
      </c>
      <c r="E179" s="200" t="s">
        <v>1</v>
      </c>
      <c r="F179" s="201" t="s">
        <v>189</v>
      </c>
      <c r="G179" s="199"/>
      <c r="H179" s="200" t="s">
        <v>1</v>
      </c>
      <c r="I179" s="202"/>
      <c r="J179" s="199"/>
      <c r="K179" s="199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138</v>
      </c>
      <c r="AU179" s="207" t="s">
        <v>80</v>
      </c>
      <c r="AV179" s="12" t="s">
        <v>80</v>
      </c>
      <c r="AW179" s="12" t="s">
        <v>30</v>
      </c>
      <c r="AX179" s="12" t="s">
        <v>73</v>
      </c>
      <c r="AY179" s="207" t="s">
        <v>130</v>
      </c>
    </row>
    <row r="180" spans="1:65" s="13" customFormat="1">
      <c r="B180" s="208"/>
      <c r="C180" s="209"/>
      <c r="D180" s="193" t="s">
        <v>138</v>
      </c>
      <c r="E180" s="210" t="s">
        <v>1</v>
      </c>
      <c r="F180" s="211" t="s">
        <v>190</v>
      </c>
      <c r="G180" s="209"/>
      <c r="H180" s="212">
        <v>4.7E-2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138</v>
      </c>
      <c r="AU180" s="218" t="s">
        <v>80</v>
      </c>
      <c r="AV180" s="13" t="s">
        <v>82</v>
      </c>
      <c r="AW180" s="13" t="s">
        <v>30</v>
      </c>
      <c r="AX180" s="13" t="s">
        <v>73</v>
      </c>
      <c r="AY180" s="218" t="s">
        <v>130</v>
      </c>
    </row>
    <row r="181" spans="1:65" s="14" customFormat="1">
      <c r="B181" s="219"/>
      <c r="C181" s="220"/>
      <c r="D181" s="193" t="s">
        <v>138</v>
      </c>
      <c r="E181" s="221" t="s">
        <v>1</v>
      </c>
      <c r="F181" s="222" t="s">
        <v>143</v>
      </c>
      <c r="G181" s="220"/>
      <c r="H181" s="223">
        <v>0.62300000000000011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138</v>
      </c>
      <c r="AU181" s="229" t="s">
        <v>80</v>
      </c>
      <c r="AV181" s="14" t="s">
        <v>135</v>
      </c>
      <c r="AW181" s="14" t="s">
        <v>30</v>
      </c>
      <c r="AX181" s="14" t="s">
        <v>80</v>
      </c>
      <c r="AY181" s="229" t="s">
        <v>130</v>
      </c>
    </row>
    <row r="182" spans="1:65" s="2" customFormat="1" ht="24.2" customHeight="1">
      <c r="A182" s="34"/>
      <c r="B182" s="35"/>
      <c r="C182" s="230" t="s">
        <v>191</v>
      </c>
      <c r="D182" s="230" t="s">
        <v>169</v>
      </c>
      <c r="E182" s="231" t="s">
        <v>192</v>
      </c>
      <c r="F182" s="232" t="s">
        <v>193</v>
      </c>
      <c r="G182" s="233" t="s">
        <v>157</v>
      </c>
      <c r="H182" s="234">
        <v>6.0000000000000001E-3</v>
      </c>
      <c r="I182" s="235"/>
      <c r="J182" s="236">
        <f>ROUND(I182*H182,2)</f>
        <v>0</v>
      </c>
      <c r="K182" s="237"/>
      <c r="L182" s="238"/>
      <c r="M182" s="239" t="s">
        <v>1</v>
      </c>
      <c r="N182" s="240" t="s">
        <v>38</v>
      </c>
      <c r="O182" s="71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1" t="s">
        <v>172</v>
      </c>
      <c r="AT182" s="191" t="s">
        <v>169</v>
      </c>
      <c r="AU182" s="191" t="s">
        <v>80</v>
      </c>
      <c r="AY182" s="17" t="s">
        <v>130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7" t="s">
        <v>80</v>
      </c>
      <c r="BK182" s="192">
        <f>ROUND(I182*H182,2)</f>
        <v>0</v>
      </c>
      <c r="BL182" s="17" t="s">
        <v>135</v>
      </c>
      <c r="BM182" s="191" t="s">
        <v>194</v>
      </c>
    </row>
    <row r="183" spans="1:65" s="2" customFormat="1" ht="19.5">
      <c r="A183" s="34"/>
      <c r="B183" s="35"/>
      <c r="C183" s="36"/>
      <c r="D183" s="193" t="s">
        <v>137</v>
      </c>
      <c r="E183" s="36"/>
      <c r="F183" s="194" t="s">
        <v>193</v>
      </c>
      <c r="G183" s="36"/>
      <c r="H183" s="36"/>
      <c r="I183" s="195"/>
      <c r="J183" s="36"/>
      <c r="K183" s="36"/>
      <c r="L183" s="39"/>
      <c r="M183" s="196"/>
      <c r="N183" s="197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137</v>
      </c>
      <c r="AU183" s="17" t="s">
        <v>80</v>
      </c>
    </row>
    <row r="184" spans="1:65" s="12" customFormat="1">
      <c r="B184" s="198"/>
      <c r="C184" s="199"/>
      <c r="D184" s="193" t="s">
        <v>138</v>
      </c>
      <c r="E184" s="200" t="s">
        <v>1</v>
      </c>
      <c r="F184" s="201" t="s">
        <v>179</v>
      </c>
      <c r="G184" s="199"/>
      <c r="H184" s="200" t="s">
        <v>1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138</v>
      </c>
      <c r="AU184" s="207" t="s">
        <v>80</v>
      </c>
      <c r="AV184" s="12" t="s">
        <v>80</v>
      </c>
      <c r="AW184" s="12" t="s">
        <v>30</v>
      </c>
      <c r="AX184" s="12" t="s">
        <v>73</v>
      </c>
      <c r="AY184" s="207" t="s">
        <v>130</v>
      </c>
    </row>
    <row r="185" spans="1:65" s="12" customFormat="1">
      <c r="B185" s="198"/>
      <c r="C185" s="199"/>
      <c r="D185" s="193" t="s">
        <v>138</v>
      </c>
      <c r="E185" s="200" t="s">
        <v>1</v>
      </c>
      <c r="F185" s="201" t="s">
        <v>195</v>
      </c>
      <c r="G185" s="199"/>
      <c r="H185" s="200" t="s">
        <v>1</v>
      </c>
      <c r="I185" s="202"/>
      <c r="J185" s="199"/>
      <c r="K185" s="199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138</v>
      </c>
      <c r="AU185" s="207" t="s">
        <v>80</v>
      </c>
      <c r="AV185" s="12" t="s">
        <v>80</v>
      </c>
      <c r="AW185" s="12" t="s">
        <v>30</v>
      </c>
      <c r="AX185" s="12" t="s">
        <v>73</v>
      </c>
      <c r="AY185" s="207" t="s">
        <v>130</v>
      </c>
    </row>
    <row r="186" spans="1:65" s="13" customFormat="1">
      <c r="B186" s="208"/>
      <c r="C186" s="209"/>
      <c r="D186" s="193" t="s">
        <v>138</v>
      </c>
      <c r="E186" s="210" t="s">
        <v>1</v>
      </c>
      <c r="F186" s="211" t="s">
        <v>196</v>
      </c>
      <c r="G186" s="209"/>
      <c r="H186" s="212">
        <v>6.0000000000000001E-3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138</v>
      </c>
      <c r="AU186" s="218" t="s">
        <v>80</v>
      </c>
      <c r="AV186" s="13" t="s">
        <v>82</v>
      </c>
      <c r="AW186" s="13" t="s">
        <v>30</v>
      </c>
      <c r="AX186" s="13" t="s">
        <v>73</v>
      </c>
      <c r="AY186" s="218" t="s">
        <v>130</v>
      </c>
    </row>
    <row r="187" spans="1:65" s="14" customFormat="1">
      <c r="B187" s="219"/>
      <c r="C187" s="220"/>
      <c r="D187" s="193" t="s">
        <v>138</v>
      </c>
      <c r="E187" s="221" t="s">
        <v>1</v>
      </c>
      <c r="F187" s="222" t="s">
        <v>143</v>
      </c>
      <c r="G187" s="220"/>
      <c r="H187" s="223">
        <v>6.0000000000000001E-3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138</v>
      </c>
      <c r="AU187" s="229" t="s">
        <v>80</v>
      </c>
      <c r="AV187" s="14" t="s">
        <v>135</v>
      </c>
      <c r="AW187" s="14" t="s">
        <v>30</v>
      </c>
      <c r="AX187" s="14" t="s">
        <v>80</v>
      </c>
      <c r="AY187" s="229" t="s">
        <v>130</v>
      </c>
    </row>
    <row r="188" spans="1:65" s="2" customFormat="1" ht="24.2" customHeight="1">
      <c r="A188" s="34"/>
      <c r="B188" s="35"/>
      <c r="C188" s="230" t="s">
        <v>197</v>
      </c>
      <c r="D188" s="230" t="s">
        <v>169</v>
      </c>
      <c r="E188" s="231" t="s">
        <v>198</v>
      </c>
      <c r="F188" s="232" t="s">
        <v>199</v>
      </c>
      <c r="G188" s="233" t="s">
        <v>157</v>
      </c>
      <c r="H188" s="234">
        <v>1.9E-2</v>
      </c>
      <c r="I188" s="235"/>
      <c r="J188" s="236">
        <f>ROUND(I188*H188,2)</f>
        <v>0</v>
      </c>
      <c r="K188" s="237"/>
      <c r="L188" s="238"/>
      <c r="M188" s="239" t="s">
        <v>1</v>
      </c>
      <c r="N188" s="240" t="s">
        <v>38</v>
      </c>
      <c r="O188" s="71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1" t="s">
        <v>172</v>
      </c>
      <c r="AT188" s="191" t="s">
        <v>169</v>
      </c>
      <c r="AU188" s="191" t="s">
        <v>80</v>
      </c>
      <c r="AY188" s="17" t="s">
        <v>130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7" t="s">
        <v>80</v>
      </c>
      <c r="BK188" s="192">
        <f>ROUND(I188*H188,2)</f>
        <v>0</v>
      </c>
      <c r="BL188" s="17" t="s">
        <v>135</v>
      </c>
      <c r="BM188" s="191" t="s">
        <v>200</v>
      </c>
    </row>
    <row r="189" spans="1:65" s="2" customFormat="1">
      <c r="A189" s="34"/>
      <c r="B189" s="35"/>
      <c r="C189" s="36"/>
      <c r="D189" s="193" t="s">
        <v>137</v>
      </c>
      <c r="E189" s="36"/>
      <c r="F189" s="194" t="s">
        <v>199</v>
      </c>
      <c r="G189" s="36"/>
      <c r="H189" s="36"/>
      <c r="I189" s="195"/>
      <c r="J189" s="36"/>
      <c r="K189" s="36"/>
      <c r="L189" s="39"/>
      <c r="M189" s="196"/>
      <c r="N189" s="197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137</v>
      </c>
      <c r="AU189" s="17" t="s">
        <v>80</v>
      </c>
    </row>
    <row r="190" spans="1:65" s="12" customFormat="1">
      <c r="B190" s="198"/>
      <c r="C190" s="199"/>
      <c r="D190" s="193" t="s">
        <v>138</v>
      </c>
      <c r="E190" s="200" t="s">
        <v>1</v>
      </c>
      <c r="F190" s="201" t="s">
        <v>201</v>
      </c>
      <c r="G190" s="199"/>
      <c r="H190" s="200" t="s">
        <v>1</v>
      </c>
      <c r="I190" s="202"/>
      <c r="J190" s="199"/>
      <c r="K190" s="199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138</v>
      </c>
      <c r="AU190" s="207" t="s">
        <v>80</v>
      </c>
      <c r="AV190" s="12" t="s">
        <v>80</v>
      </c>
      <c r="AW190" s="12" t="s">
        <v>30</v>
      </c>
      <c r="AX190" s="12" t="s">
        <v>73</v>
      </c>
      <c r="AY190" s="207" t="s">
        <v>130</v>
      </c>
    </row>
    <row r="191" spans="1:65" s="13" customFormat="1">
      <c r="B191" s="208"/>
      <c r="C191" s="209"/>
      <c r="D191" s="193" t="s">
        <v>138</v>
      </c>
      <c r="E191" s="210" t="s">
        <v>1</v>
      </c>
      <c r="F191" s="211" t="s">
        <v>202</v>
      </c>
      <c r="G191" s="209"/>
      <c r="H191" s="212">
        <v>1.9E-2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138</v>
      </c>
      <c r="AU191" s="218" t="s">
        <v>80</v>
      </c>
      <c r="AV191" s="13" t="s">
        <v>82</v>
      </c>
      <c r="AW191" s="13" t="s">
        <v>30</v>
      </c>
      <c r="AX191" s="13" t="s">
        <v>73</v>
      </c>
      <c r="AY191" s="218" t="s">
        <v>130</v>
      </c>
    </row>
    <row r="192" spans="1:65" s="14" customFormat="1">
      <c r="B192" s="219"/>
      <c r="C192" s="220"/>
      <c r="D192" s="193" t="s">
        <v>138</v>
      </c>
      <c r="E192" s="221" t="s">
        <v>1</v>
      </c>
      <c r="F192" s="222" t="s">
        <v>143</v>
      </c>
      <c r="G192" s="220"/>
      <c r="H192" s="223">
        <v>1.9E-2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138</v>
      </c>
      <c r="AU192" s="229" t="s">
        <v>80</v>
      </c>
      <c r="AV192" s="14" t="s">
        <v>135</v>
      </c>
      <c r="AW192" s="14" t="s">
        <v>30</v>
      </c>
      <c r="AX192" s="14" t="s">
        <v>80</v>
      </c>
      <c r="AY192" s="229" t="s">
        <v>130</v>
      </c>
    </row>
    <row r="193" spans="1:65" s="2" customFormat="1" ht="14.45" customHeight="1">
      <c r="A193" s="34"/>
      <c r="B193" s="35"/>
      <c r="C193" s="230" t="s">
        <v>172</v>
      </c>
      <c r="D193" s="230" t="s">
        <v>169</v>
      </c>
      <c r="E193" s="231" t="s">
        <v>203</v>
      </c>
      <c r="F193" s="232" t="s">
        <v>204</v>
      </c>
      <c r="G193" s="233" t="s">
        <v>157</v>
      </c>
      <c r="H193" s="234">
        <v>5.1999999999999998E-2</v>
      </c>
      <c r="I193" s="235"/>
      <c r="J193" s="236">
        <f>ROUND(I193*H193,2)</f>
        <v>0</v>
      </c>
      <c r="K193" s="237"/>
      <c r="L193" s="238"/>
      <c r="M193" s="239" t="s">
        <v>1</v>
      </c>
      <c r="N193" s="240" t="s">
        <v>38</v>
      </c>
      <c r="O193" s="71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1" t="s">
        <v>172</v>
      </c>
      <c r="AT193" s="191" t="s">
        <v>169</v>
      </c>
      <c r="AU193" s="191" t="s">
        <v>80</v>
      </c>
      <c r="AY193" s="17" t="s">
        <v>130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7" t="s">
        <v>80</v>
      </c>
      <c r="BK193" s="192">
        <f>ROUND(I193*H193,2)</f>
        <v>0</v>
      </c>
      <c r="BL193" s="17" t="s">
        <v>135</v>
      </c>
      <c r="BM193" s="191" t="s">
        <v>205</v>
      </c>
    </row>
    <row r="194" spans="1:65" s="2" customFormat="1">
      <c r="A194" s="34"/>
      <c r="B194" s="35"/>
      <c r="C194" s="36"/>
      <c r="D194" s="193" t="s">
        <v>137</v>
      </c>
      <c r="E194" s="36"/>
      <c r="F194" s="194" t="s">
        <v>204</v>
      </c>
      <c r="G194" s="36"/>
      <c r="H194" s="36"/>
      <c r="I194" s="195"/>
      <c r="J194" s="36"/>
      <c r="K194" s="36"/>
      <c r="L194" s="39"/>
      <c r="M194" s="196"/>
      <c r="N194" s="197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137</v>
      </c>
      <c r="AU194" s="17" t="s">
        <v>80</v>
      </c>
    </row>
    <row r="195" spans="1:65" s="13" customFormat="1">
      <c r="B195" s="208"/>
      <c r="C195" s="209"/>
      <c r="D195" s="193" t="s">
        <v>138</v>
      </c>
      <c r="E195" s="210" t="s">
        <v>1</v>
      </c>
      <c r="F195" s="211" t="s">
        <v>206</v>
      </c>
      <c r="G195" s="209"/>
      <c r="H195" s="212">
        <v>5.1999999999999998E-2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138</v>
      </c>
      <c r="AU195" s="218" t="s">
        <v>80</v>
      </c>
      <c r="AV195" s="13" t="s">
        <v>82</v>
      </c>
      <c r="AW195" s="13" t="s">
        <v>30</v>
      </c>
      <c r="AX195" s="13" t="s">
        <v>73</v>
      </c>
      <c r="AY195" s="218" t="s">
        <v>130</v>
      </c>
    </row>
    <row r="196" spans="1:65" s="14" customFormat="1">
      <c r="B196" s="219"/>
      <c r="C196" s="220"/>
      <c r="D196" s="193" t="s">
        <v>138</v>
      </c>
      <c r="E196" s="221" t="s">
        <v>1</v>
      </c>
      <c r="F196" s="222" t="s">
        <v>143</v>
      </c>
      <c r="G196" s="220"/>
      <c r="H196" s="223">
        <v>5.1999999999999998E-2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138</v>
      </c>
      <c r="AU196" s="229" t="s">
        <v>80</v>
      </c>
      <c r="AV196" s="14" t="s">
        <v>135</v>
      </c>
      <c r="AW196" s="14" t="s">
        <v>30</v>
      </c>
      <c r="AX196" s="14" t="s">
        <v>80</v>
      </c>
      <c r="AY196" s="229" t="s">
        <v>130</v>
      </c>
    </row>
    <row r="197" spans="1:65" s="2" customFormat="1" ht="14.45" customHeight="1">
      <c r="A197" s="34"/>
      <c r="B197" s="35"/>
      <c r="C197" s="230" t="s">
        <v>207</v>
      </c>
      <c r="D197" s="230" t="s">
        <v>169</v>
      </c>
      <c r="E197" s="231" t="s">
        <v>208</v>
      </c>
      <c r="F197" s="232" t="s">
        <v>209</v>
      </c>
      <c r="G197" s="233" t="s">
        <v>157</v>
      </c>
      <c r="H197" s="234">
        <v>0.57099999999999995</v>
      </c>
      <c r="I197" s="235"/>
      <c r="J197" s="236">
        <f>ROUND(I197*H197,2)</f>
        <v>0</v>
      </c>
      <c r="K197" s="237"/>
      <c r="L197" s="238"/>
      <c r="M197" s="239" t="s">
        <v>1</v>
      </c>
      <c r="N197" s="240" t="s">
        <v>38</v>
      </c>
      <c r="O197" s="71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1" t="s">
        <v>172</v>
      </c>
      <c r="AT197" s="191" t="s">
        <v>169</v>
      </c>
      <c r="AU197" s="191" t="s">
        <v>80</v>
      </c>
      <c r="AY197" s="17" t="s">
        <v>130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7" t="s">
        <v>80</v>
      </c>
      <c r="BK197" s="192">
        <f>ROUND(I197*H197,2)</f>
        <v>0</v>
      </c>
      <c r="BL197" s="17" t="s">
        <v>135</v>
      </c>
      <c r="BM197" s="191" t="s">
        <v>210</v>
      </c>
    </row>
    <row r="198" spans="1:65" s="2" customFormat="1">
      <c r="A198" s="34"/>
      <c r="B198" s="35"/>
      <c r="C198" s="36"/>
      <c r="D198" s="193" t="s">
        <v>137</v>
      </c>
      <c r="E198" s="36"/>
      <c r="F198" s="194" t="s">
        <v>209</v>
      </c>
      <c r="G198" s="36"/>
      <c r="H198" s="36"/>
      <c r="I198" s="195"/>
      <c r="J198" s="36"/>
      <c r="K198" s="36"/>
      <c r="L198" s="39"/>
      <c r="M198" s="196"/>
      <c r="N198" s="197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137</v>
      </c>
      <c r="AU198" s="17" t="s">
        <v>80</v>
      </c>
    </row>
    <row r="199" spans="1:65" s="13" customFormat="1">
      <c r="B199" s="208"/>
      <c r="C199" s="209"/>
      <c r="D199" s="193" t="s">
        <v>138</v>
      </c>
      <c r="E199" s="210" t="s">
        <v>1</v>
      </c>
      <c r="F199" s="211" t="s">
        <v>211</v>
      </c>
      <c r="G199" s="209"/>
      <c r="H199" s="212">
        <v>0.57099999999999995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138</v>
      </c>
      <c r="AU199" s="218" t="s">
        <v>80</v>
      </c>
      <c r="AV199" s="13" t="s">
        <v>82</v>
      </c>
      <c r="AW199" s="13" t="s">
        <v>30</v>
      </c>
      <c r="AX199" s="13" t="s">
        <v>73</v>
      </c>
      <c r="AY199" s="218" t="s">
        <v>130</v>
      </c>
    </row>
    <row r="200" spans="1:65" s="14" customFormat="1">
      <c r="B200" s="219"/>
      <c r="C200" s="220"/>
      <c r="D200" s="193" t="s">
        <v>138</v>
      </c>
      <c r="E200" s="221" t="s">
        <v>1</v>
      </c>
      <c r="F200" s="222" t="s">
        <v>143</v>
      </c>
      <c r="G200" s="220"/>
      <c r="H200" s="223">
        <v>0.57099999999999995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138</v>
      </c>
      <c r="AU200" s="229" t="s">
        <v>80</v>
      </c>
      <c r="AV200" s="14" t="s">
        <v>135</v>
      </c>
      <c r="AW200" s="14" t="s">
        <v>30</v>
      </c>
      <c r="AX200" s="14" t="s">
        <v>80</v>
      </c>
      <c r="AY200" s="229" t="s">
        <v>130</v>
      </c>
    </row>
    <row r="201" spans="1:65" s="2" customFormat="1" ht="14.45" customHeight="1">
      <c r="A201" s="34"/>
      <c r="B201" s="35"/>
      <c r="C201" s="230" t="s">
        <v>212</v>
      </c>
      <c r="D201" s="230" t="s">
        <v>169</v>
      </c>
      <c r="E201" s="231" t="s">
        <v>213</v>
      </c>
      <c r="F201" s="232" t="s">
        <v>214</v>
      </c>
      <c r="G201" s="233" t="s">
        <v>157</v>
      </c>
      <c r="H201" s="234">
        <v>3.9E-2</v>
      </c>
      <c r="I201" s="235"/>
      <c r="J201" s="236">
        <f>ROUND(I201*H201,2)</f>
        <v>0</v>
      </c>
      <c r="K201" s="237"/>
      <c r="L201" s="238"/>
      <c r="M201" s="239" t="s">
        <v>1</v>
      </c>
      <c r="N201" s="240" t="s">
        <v>38</v>
      </c>
      <c r="O201" s="71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1" t="s">
        <v>172</v>
      </c>
      <c r="AT201" s="191" t="s">
        <v>169</v>
      </c>
      <c r="AU201" s="191" t="s">
        <v>80</v>
      </c>
      <c r="AY201" s="17" t="s">
        <v>130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7" t="s">
        <v>80</v>
      </c>
      <c r="BK201" s="192">
        <f>ROUND(I201*H201,2)</f>
        <v>0</v>
      </c>
      <c r="BL201" s="17" t="s">
        <v>135</v>
      </c>
      <c r="BM201" s="191" t="s">
        <v>215</v>
      </c>
    </row>
    <row r="202" spans="1:65" s="2" customFormat="1">
      <c r="A202" s="34"/>
      <c r="B202" s="35"/>
      <c r="C202" s="36"/>
      <c r="D202" s="193" t="s">
        <v>137</v>
      </c>
      <c r="E202" s="36"/>
      <c r="F202" s="194" t="s">
        <v>214</v>
      </c>
      <c r="G202" s="36"/>
      <c r="H202" s="36"/>
      <c r="I202" s="195"/>
      <c r="J202" s="36"/>
      <c r="K202" s="36"/>
      <c r="L202" s="39"/>
      <c r="M202" s="196"/>
      <c r="N202" s="197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137</v>
      </c>
      <c r="AU202" s="17" t="s">
        <v>80</v>
      </c>
    </row>
    <row r="203" spans="1:65" s="13" customFormat="1">
      <c r="B203" s="208"/>
      <c r="C203" s="209"/>
      <c r="D203" s="193" t="s">
        <v>138</v>
      </c>
      <c r="E203" s="210" t="s">
        <v>1</v>
      </c>
      <c r="F203" s="211" t="s">
        <v>216</v>
      </c>
      <c r="G203" s="209"/>
      <c r="H203" s="212">
        <v>3.9E-2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138</v>
      </c>
      <c r="AU203" s="218" t="s">
        <v>80</v>
      </c>
      <c r="AV203" s="13" t="s">
        <v>82</v>
      </c>
      <c r="AW203" s="13" t="s">
        <v>30</v>
      </c>
      <c r="AX203" s="13" t="s">
        <v>73</v>
      </c>
      <c r="AY203" s="218" t="s">
        <v>130</v>
      </c>
    </row>
    <row r="204" spans="1:65" s="14" customFormat="1">
      <c r="B204" s="219"/>
      <c r="C204" s="220"/>
      <c r="D204" s="193" t="s">
        <v>138</v>
      </c>
      <c r="E204" s="221" t="s">
        <v>1</v>
      </c>
      <c r="F204" s="222" t="s">
        <v>143</v>
      </c>
      <c r="G204" s="220"/>
      <c r="H204" s="223">
        <v>3.9E-2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138</v>
      </c>
      <c r="AU204" s="229" t="s">
        <v>80</v>
      </c>
      <c r="AV204" s="14" t="s">
        <v>135</v>
      </c>
      <c r="AW204" s="14" t="s">
        <v>30</v>
      </c>
      <c r="AX204" s="14" t="s">
        <v>80</v>
      </c>
      <c r="AY204" s="229" t="s">
        <v>130</v>
      </c>
    </row>
    <row r="205" spans="1:65" s="11" customFormat="1" ht="25.9" customHeight="1">
      <c r="B205" s="165"/>
      <c r="C205" s="166"/>
      <c r="D205" s="167" t="s">
        <v>72</v>
      </c>
      <c r="E205" s="168" t="s">
        <v>217</v>
      </c>
      <c r="F205" s="168" t="s">
        <v>218</v>
      </c>
      <c r="G205" s="166"/>
      <c r="H205" s="166"/>
      <c r="I205" s="169"/>
      <c r="J205" s="170">
        <f>BK205</f>
        <v>0</v>
      </c>
      <c r="K205" s="166"/>
      <c r="L205" s="171"/>
      <c r="M205" s="172"/>
      <c r="N205" s="173"/>
      <c r="O205" s="173"/>
      <c r="P205" s="174">
        <f>SUM(P206:P273)</f>
        <v>0</v>
      </c>
      <c r="Q205" s="173"/>
      <c r="R205" s="174">
        <f>SUM(R206:R273)</f>
        <v>0</v>
      </c>
      <c r="S205" s="173"/>
      <c r="T205" s="175">
        <f>SUM(T206:T273)</f>
        <v>0</v>
      </c>
      <c r="AR205" s="176" t="s">
        <v>80</v>
      </c>
      <c r="AT205" s="177" t="s">
        <v>72</v>
      </c>
      <c r="AU205" s="177" t="s">
        <v>73</v>
      </c>
      <c r="AY205" s="176" t="s">
        <v>130</v>
      </c>
      <c r="BK205" s="178">
        <f>SUM(BK206:BK273)</f>
        <v>0</v>
      </c>
    </row>
    <row r="206" spans="1:65" s="2" customFormat="1" ht="24.2" customHeight="1">
      <c r="A206" s="34"/>
      <c r="B206" s="35"/>
      <c r="C206" s="179" t="s">
        <v>219</v>
      </c>
      <c r="D206" s="179" t="s">
        <v>131</v>
      </c>
      <c r="E206" s="180" t="s">
        <v>220</v>
      </c>
      <c r="F206" s="181" t="s">
        <v>221</v>
      </c>
      <c r="G206" s="182" t="s">
        <v>134</v>
      </c>
      <c r="H206" s="183">
        <v>0.46100000000000002</v>
      </c>
      <c r="I206" s="184"/>
      <c r="J206" s="185">
        <f>ROUND(I206*H206,2)</f>
        <v>0</v>
      </c>
      <c r="K206" s="186"/>
      <c r="L206" s="39"/>
      <c r="M206" s="187" t="s">
        <v>1</v>
      </c>
      <c r="N206" s="188" t="s">
        <v>38</v>
      </c>
      <c r="O206" s="71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1" t="s">
        <v>135</v>
      </c>
      <c r="AT206" s="191" t="s">
        <v>131</v>
      </c>
      <c r="AU206" s="191" t="s">
        <v>80</v>
      </c>
      <c r="AY206" s="17" t="s">
        <v>130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7" t="s">
        <v>80</v>
      </c>
      <c r="BK206" s="192">
        <f>ROUND(I206*H206,2)</f>
        <v>0</v>
      </c>
      <c r="BL206" s="17" t="s">
        <v>135</v>
      </c>
      <c r="BM206" s="191" t="s">
        <v>222</v>
      </c>
    </row>
    <row r="207" spans="1:65" s="2" customFormat="1" ht="19.5">
      <c r="A207" s="34"/>
      <c r="B207" s="35"/>
      <c r="C207" s="36"/>
      <c r="D207" s="193" t="s">
        <v>137</v>
      </c>
      <c r="E207" s="36"/>
      <c r="F207" s="194" t="s">
        <v>221</v>
      </c>
      <c r="G207" s="36"/>
      <c r="H207" s="36"/>
      <c r="I207" s="195"/>
      <c r="J207" s="36"/>
      <c r="K207" s="36"/>
      <c r="L207" s="39"/>
      <c r="M207" s="196"/>
      <c r="N207" s="197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137</v>
      </c>
      <c r="AU207" s="17" t="s">
        <v>80</v>
      </c>
    </row>
    <row r="208" spans="1:65" s="2" customFormat="1" ht="24.2" customHeight="1">
      <c r="A208" s="34"/>
      <c r="B208" s="35"/>
      <c r="C208" s="179" t="s">
        <v>223</v>
      </c>
      <c r="D208" s="179" t="s">
        <v>131</v>
      </c>
      <c r="E208" s="180" t="s">
        <v>224</v>
      </c>
      <c r="F208" s="181" t="s">
        <v>225</v>
      </c>
      <c r="G208" s="182" t="s">
        <v>226</v>
      </c>
      <c r="H208" s="183">
        <v>10</v>
      </c>
      <c r="I208" s="184"/>
      <c r="J208" s="185">
        <f>ROUND(I208*H208,2)</f>
        <v>0</v>
      </c>
      <c r="K208" s="186"/>
      <c r="L208" s="39"/>
      <c r="M208" s="187" t="s">
        <v>1</v>
      </c>
      <c r="N208" s="188" t="s">
        <v>38</v>
      </c>
      <c r="O208" s="71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1" t="s">
        <v>135</v>
      </c>
      <c r="AT208" s="191" t="s">
        <v>131</v>
      </c>
      <c r="AU208" s="191" t="s">
        <v>80</v>
      </c>
      <c r="AY208" s="17" t="s">
        <v>130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7" t="s">
        <v>80</v>
      </c>
      <c r="BK208" s="192">
        <f>ROUND(I208*H208,2)</f>
        <v>0</v>
      </c>
      <c r="BL208" s="17" t="s">
        <v>135</v>
      </c>
      <c r="BM208" s="191" t="s">
        <v>227</v>
      </c>
    </row>
    <row r="209" spans="1:65" s="2" customFormat="1" ht="19.5">
      <c r="A209" s="34"/>
      <c r="B209" s="35"/>
      <c r="C209" s="36"/>
      <c r="D209" s="193" t="s">
        <v>137</v>
      </c>
      <c r="E209" s="36"/>
      <c r="F209" s="194" t="s">
        <v>225</v>
      </c>
      <c r="G209" s="36"/>
      <c r="H209" s="36"/>
      <c r="I209" s="195"/>
      <c r="J209" s="36"/>
      <c r="K209" s="36"/>
      <c r="L209" s="39"/>
      <c r="M209" s="196"/>
      <c r="N209" s="197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137</v>
      </c>
      <c r="AU209" s="17" t="s">
        <v>80</v>
      </c>
    </row>
    <row r="210" spans="1:65" s="12" customFormat="1">
      <c r="B210" s="198"/>
      <c r="C210" s="199"/>
      <c r="D210" s="193" t="s">
        <v>138</v>
      </c>
      <c r="E210" s="200" t="s">
        <v>1</v>
      </c>
      <c r="F210" s="201" t="s">
        <v>228</v>
      </c>
      <c r="G210" s="199"/>
      <c r="H210" s="200" t="s">
        <v>1</v>
      </c>
      <c r="I210" s="202"/>
      <c r="J210" s="199"/>
      <c r="K210" s="199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138</v>
      </c>
      <c r="AU210" s="207" t="s">
        <v>80</v>
      </c>
      <c r="AV210" s="12" t="s">
        <v>80</v>
      </c>
      <c r="AW210" s="12" t="s">
        <v>30</v>
      </c>
      <c r="AX210" s="12" t="s">
        <v>73</v>
      </c>
      <c r="AY210" s="207" t="s">
        <v>130</v>
      </c>
    </row>
    <row r="211" spans="1:65" s="13" customFormat="1">
      <c r="B211" s="208"/>
      <c r="C211" s="209"/>
      <c r="D211" s="193" t="s">
        <v>138</v>
      </c>
      <c r="E211" s="210" t="s">
        <v>1</v>
      </c>
      <c r="F211" s="211" t="s">
        <v>212</v>
      </c>
      <c r="G211" s="209"/>
      <c r="H211" s="212">
        <v>10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138</v>
      </c>
      <c r="AU211" s="218" t="s">
        <v>80</v>
      </c>
      <c r="AV211" s="13" t="s">
        <v>82</v>
      </c>
      <c r="AW211" s="13" t="s">
        <v>30</v>
      </c>
      <c r="AX211" s="13" t="s">
        <v>73</v>
      </c>
      <c r="AY211" s="218" t="s">
        <v>130</v>
      </c>
    </row>
    <row r="212" spans="1:65" s="14" customFormat="1">
      <c r="B212" s="219"/>
      <c r="C212" s="220"/>
      <c r="D212" s="193" t="s">
        <v>138</v>
      </c>
      <c r="E212" s="221" t="s">
        <v>1</v>
      </c>
      <c r="F212" s="222" t="s">
        <v>143</v>
      </c>
      <c r="G212" s="220"/>
      <c r="H212" s="223">
        <v>10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138</v>
      </c>
      <c r="AU212" s="229" t="s">
        <v>80</v>
      </c>
      <c r="AV212" s="14" t="s">
        <v>135</v>
      </c>
      <c r="AW212" s="14" t="s">
        <v>30</v>
      </c>
      <c r="AX212" s="14" t="s">
        <v>80</v>
      </c>
      <c r="AY212" s="229" t="s">
        <v>130</v>
      </c>
    </row>
    <row r="213" spans="1:65" s="2" customFormat="1" ht="24.2" customHeight="1">
      <c r="A213" s="34"/>
      <c r="B213" s="35"/>
      <c r="C213" s="179" t="s">
        <v>229</v>
      </c>
      <c r="D213" s="179" t="s">
        <v>131</v>
      </c>
      <c r="E213" s="180" t="s">
        <v>230</v>
      </c>
      <c r="F213" s="181" t="s">
        <v>231</v>
      </c>
      <c r="G213" s="182" t="s">
        <v>226</v>
      </c>
      <c r="H213" s="183">
        <v>1</v>
      </c>
      <c r="I213" s="184"/>
      <c r="J213" s="185">
        <f>ROUND(I213*H213,2)</f>
        <v>0</v>
      </c>
      <c r="K213" s="186"/>
      <c r="L213" s="39"/>
      <c r="M213" s="187" t="s">
        <v>1</v>
      </c>
      <c r="N213" s="188" t="s">
        <v>38</v>
      </c>
      <c r="O213" s="71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1" t="s">
        <v>135</v>
      </c>
      <c r="AT213" s="191" t="s">
        <v>131</v>
      </c>
      <c r="AU213" s="191" t="s">
        <v>80</v>
      </c>
      <c r="AY213" s="17" t="s">
        <v>130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7" t="s">
        <v>80</v>
      </c>
      <c r="BK213" s="192">
        <f>ROUND(I213*H213,2)</f>
        <v>0</v>
      </c>
      <c r="BL213" s="17" t="s">
        <v>135</v>
      </c>
      <c r="BM213" s="191" t="s">
        <v>232</v>
      </c>
    </row>
    <row r="214" spans="1:65" s="2" customFormat="1" ht="19.5">
      <c r="A214" s="34"/>
      <c r="B214" s="35"/>
      <c r="C214" s="36"/>
      <c r="D214" s="193" t="s">
        <v>137</v>
      </c>
      <c r="E214" s="36"/>
      <c r="F214" s="194" t="s">
        <v>231</v>
      </c>
      <c r="G214" s="36"/>
      <c r="H214" s="36"/>
      <c r="I214" s="195"/>
      <c r="J214" s="36"/>
      <c r="K214" s="36"/>
      <c r="L214" s="39"/>
      <c r="M214" s="196"/>
      <c r="N214" s="197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137</v>
      </c>
      <c r="AU214" s="17" t="s">
        <v>80</v>
      </c>
    </row>
    <row r="215" spans="1:65" s="12" customFormat="1">
      <c r="B215" s="198"/>
      <c r="C215" s="199"/>
      <c r="D215" s="193" t="s">
        <v>138</v>
      </c>
      <c r="E215" s="200" t="s">
        <v>1</v>
      </c>
      <c r="F215" s="201" t="s">
        <v>233</v>
      </c>
      <c r="G215" s="199"/>
      <c r="H215" s="200" t="s">
        <v>1</v>
      </c>
      <c r="I215" s="202"/>
      <c r="J215" s="199"/>
      <c r="K215" s="199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138</v>
      </c>
      <c r="AU215" s="207" t="s">
        <v>80</v>
      </c>
      <c r="AV215" s="12" t="s">
        <v>80</v>
      </c>
      <c r="AW215" s="12" t="s">
        <v>30</v>
      </c>
      <c r="AX215" s="12" t="s">
        <v>73</v>
      </c>
      <c r="AY215" s="207" t="s">
        <v>130</v>
      </c>
    </row>
    <row r="216" spans="1:65" s="13" customFormat="1">
      <c r="B216" s="208"/>
      <c r="C216" s="209"/>
      <c r="D216" s="193" t="s">
        <v>138</v>
      </c>
      <c r="E216" s="210" t="s">
        <v>1</v>
      </c>
      <c r="F216" s="211" t="s">
        <v>80</v>
      </c>
      <c r="G216" s="209"/>
      <c r="H216" s="212">
        <v>1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138</v>
      </c>
      <c r="AU216" s="218" t="s">
        <v>80</v>
      </c>
      <c r="AV216" s="13" t="s">
        <v>82</v>
      </c>
      <c r="AW216" s="13" t="s">
        <v>30</v>
      </c>
      <c r="AX216" s="13" t="s">
        <v>73</v>
      </c>
      <c r="AY216" s="218" t="s">
        <v>130</v>
      </c>
    </row>
    <row r="217" spans="1:65" s="14" customFormat="1">
      <c r="B217" s="219"/>
      <c r="C217" s="220"/>
      <c r="D217" s="193" t="s">
        <v>138</v>
      </c>
      <c r="E217" s="221" t="s">
        <v>1</v>
      </c>
      <c r="F217" s="222" t="s">
        <v>143</v>
      </c>
      <c r="G217" s="220"/>
      <c r="H217" s="223">
        <v>1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138</v>
      </c>
      <c r="AU217" s="229" t="s">
        <v>80</v>
      </c>
      <c r="AV217" s="14" t="s">
        <v>135</v>
      </c>
      <c r="AW217" s="14" t="s">
        <v>30</v>
      </c>
      <c r="AX217" s="14" t="s">
        <v>80</v>
      </c>
      <c r="AY217" s="229" t="s">
        <v>130</v>
      </c>
    </row>
    <row r="218" spans="1:65" s="2" customFormat="1" ht="24.2" customHeight="1">
      <c r="A218" s="34"/>
      <c r="B218" s="35"/>
      <c r="C218" s="230" t="s">
        <v>234</v>
      </c>
      <c r="D218" s="230" t="s">
        <v>169</v>
      </c>
      <c r="E218" s="231" t="s">
        <v>235</v>
      </c>
      <c r="F218" s="232" t="s">
        <v>236</v>
      </c>
      <c r="G218" s="233" t="s">
        <v>226</v>
      </c>
      <c r="H218" s="234">
        <v>1</v>
      </c>
      <c r="I218" s="235"/>
      <c r="J218" s="236">
        <f>ROUND(I218*H218,2)</f>
        <v>0</v>
      </c>
      <c r="K218" s="237"/>
      <c r="L218" s="238"/>
      <c r="M218" s="239" t="s">
        <v>1</v>
      </c>
      <c r="N218" s="240" t="s">
        <v>38</v>
      </c>
      <c r="O218" s="71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1" t="s">
        <v>172</v>
      </c>
      <c r="AT218" s="191" t="s">
        <v>169</v>
      </c>
      <c r="AU218" s="191" t="s">
        <v>80</v>
      </c>
      <c r="AY218" s="17" t="s">
        <v>130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7" t="s">
        <v>80</v>
      </c>
      <c r="BK218" s="192">
        <f>ROUND(I218*H218,2)</f>
        <v>0</v>
      </c>
      <c r="BL218" s="17" t="s">
        <v>135</v>
      </c>
      <c r="BM218" s="191" t="s">
        <v>237</v>
      </c>
    </row>
    <row r="219" spans="1:65" s="2" customFormat="1">
      <c r="A219" s="34"/>
      <c r="B219" s="35"/>
      <c r="C219" s="36"/>
      <c r="D219" s="193" t="s">
        <v>137</v>
      </c>
      <c r="E219" s="36"/>
      <c r="F219" s="194" t="s">
        <v>236</v>
      </c>
      <c r="G219" s="36"/>
      <c r="H219" s="36"/>
      <c r="I219" s="195"/>
      <c r="J219" s="36"/>
      <c r="K219" s="36"/>
      <c r="L219" s="39"/>
      <c r="M219" s="196"/>
      <c r="N219" s="197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137</v>
      </c>
      <c r="AU219" s="17" t="s">
        <v>80</v>
      </c>
    </row>
    <row r="220" spans="1:65" s="12" customFormat="1">
      <c r="B220" s="198"/>
      <c r="C220" s="199"/>
      <c r="D220" s="193" t="s">
        <v>138</v>
      </c>
      <c r="E220" s="200" t="s">
        <v>1</v>
      </c>
      <c r="F220" s="201" t="s">
        <v>233</v>
      </c>
      <c r="G220" s="199"/>
      <c r="H220" s="200" t="s">
        <v>1</v>
      </c>
      <c r="I220" s="202"/>
      <c r="J220" s="199"/>
      <c r="K220" s="199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138</v>
      </c>
      <c r="AU220" s="207" t="s">
        <v>80</v>
      </c>
      <c r="AV220" s="12" t="s">
        <v>80</v>
      </c>
      <c r="AW220" s="12" t="s">
        <v>30</v>
      </c>
      <c r="AX220" s="12" t="s">
        <v>73</v>
      </c>
      <c r="AY220" s="207" t="s">
        <v>130</v>
      </c>
    </row>
    <row r="221" spans="1:65" s="13" customFormat="1">
      <c r="B221" s="208"/>
      <c r="C221" s="209"/>
      <c r="D221" s="193" t="s">
        <v>138</v>
      </c>
      <c r="E221" s="210" t="s">
        <v>1</v>
      </c>
      <c r="F221" s="211" t="s">
        <v>80</v>
      </c>
      <c r="G221" s="209"/>
      <c r="H221" s="212">
        <v>1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138</v>
      </c>
      <c r="AU221" s="218" t="s">
        <v>80</v>
      </c>
      <c r="AV221" s="13" t="s">
        <v>82</v>
      </c>
      <c r="AW221" s="13" t="s">
        <v>30</v>
      </c>
      <c r="AX221" s="13" t="s">
        <v>73</v>
      </c>
      <c r="AY221" s="218" t="s">
        <v>130</v>
      </c>
    </row>
    <row r="222" spans="1:65" s="14" customFormat="1">
      <c r="B222" s="219"/>
      <c r="C222" s="220"/>
      <c r="D222" s="193" t="s">
        <v>138</v>
      </c>
      <c r="E222" s="221" t="s">
        <v>1</v>
      </c>
      <c r="F222" s="222" t="s">
        <v>143</v>
      </c>
      <c r="G222" s="220"/>
      <c r="H222" s="223">
        <v>1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138</v>
      </c>
      <c r="AU222" s="229" t="s">
        <v>80</v>
      </c>
      <c r="AV222" s="14" t="s">
        <v>135</v>
      </c>
      <c r="AW222" s="14" t="s">
        <v>30</v>
      </c>
      <c r="AX222" s="14" t="s">
        <v>80</v>
      </c>
      <c r="AY222" s="229" t="s">
        <v>130</v>
      </c>
    </row>
    <row r="223" spans="1:65" s="2" customFormat="1" ht="24.2" customHeight="1">
      <c r="A223" s="34"/>
      <c r="B223" s="35"/>
      <c r="C223" s="179" t="s">
        <v>8</v>
      </c>
      <c r="D223" s="179" t="s">
        <v>131</v>
      </c>
      <c r="E223" s="180" t="s">
        <v>238</v>
      </c>
      <c r="F223" s="181" t="s">
        <v>239</v>
      </c>
      <c r="G223" s="182" t="s">
        <v>226</v>
      </c>
      <c r="H223" s="183">
        <v>1.98</v>
      </c>
      <c r="I223" s="184"/>
      <c r="J223" s="185">
        <f>ROUND(I223*H223,2)</f>
        <v>0</v>
      </c>
      <c r="K223" s="186"/>
      <c r="L223" s="39"/>
      <c r="M223" s="187" t="s">
        <v>1</v>
      </c>
      <c r="N223" s="188" t="s">
        <v>38</v>
      </c>
      <c r="O223" s="71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1" t="s">
        <v>135</v>
      </c>
      <c r="AT223" s="191" t="s">
        <v>131</v>
      </c>
      <c r="AU223" s="191" t="s">
        <v>80</v>
      </c>
      <c r="AY223" s="17" t="s">
        <v>130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7" t="s">
        <v>80</v>
      </c>
      <c r="BK223" s="192">
        <f>ROUND(I223*H223,2)</f>
        <v>0</v>
      </c>
      <c r="BL223" s="17" t="s">
        <v>135</v>
      </c>
      <c r="BM223" s="191" t="s">
        <v>240</v>
      </c>
    </row>
    <row r="224" spans="1:65" s="2" customFormat="1" ht="19.5">
      <c r="A224" s="34"/>
      <c r="B224" s="35"/>
      <c r="C224" s="36"/>
      <c r="D224" s="193" t="s">
        <v>137</v>
      </c>
      <c r="E224" s="36"/>
      <c r="F224" s="194" t="s">
        <v>239</v>
      </c>
      <c r="G224" s="36"/>
      <c r="H224" s="36"/>
      <c r="I224" s="195"/>
      <c r="J224" s="36"/>
      <c r="K224" s="36"/>
      <c r="L224" s="39"/>
      <c r="M224" s="196"/>
      <c r="N224" s="197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137</v>
      </c>
      <c r="AU224" s="17" t="s">
        <v>80</v>
      </c>
    </row>
    <row r="225" spans="1:65" s="12" customFormat="1">
      <c r="B225" s="198"/>
      <c r="C225" s="199"/>
      <c r="D225" s="193" t="s">
        <v>138</v>
      </c>
      <c r="E225" s="200" t="s">
        <v>1</v>
      </c>
      <c r="F225" s="201" t="s">
        <v>241</v>
      </c>
      <c r="G225" s="199"/>
      <c r="H225" s="200" t="s">
        <v>1</v>
      </c>
      <c r="I225" s="202"/>
      <c r="J225" s="199"/>
      <c r="K225" s="199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138</v>
      </c>
      <c r="AU225" s="207" t="s">
        <v>80</v>
      </c>
      <c r="AV225" s="12" t="s">
        <v>80</v>
      </c>
      <c r="AW225" s="12" t="s">
        <v>30</v>
      </c>
      <c r="AX225" s="12" t="s">
        <v>73</v>
      </c>
      <c r="AY225" s="207" t="s">
        <v>130</v>
      </c>
    </row>
    <row r="226" spans="1:65" s="12" customFormat="1">
      <c r="B226" s="198"/>
      <c r="C226" s="199"/>
      <c r="D226" s="193" t="s">
        <v>138</v>
      </c>
      <c r="E226" s="200" t="s">
        <v>1</v>
      </c>
      <c r="F226" s="201" t="s">
        <v>242</v>
      </c>
      <c r="G226" s="199"/>
      <c r="H226" s="200" t="s">
        <v>1</v>
      </c>
      <c r="I226" s="202"/>
      <c r="J226" s="199"/>
      <c r="K226" s="199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138</v>
      </c>
      <c r="AU226" s="207" t="s">
        <v>80</v>
      </c>
      <c r="AV226" s="12" t="s">
        <v>80</v>
      </c>
      <c r="AW226" s="12" t="s">
        <v>30</v>
      </c>
      <c r="AX226" s="12" t="s">
        <v>73</v>
      </c>
      <c r="AY226" s="207" t="s">
        <v>130</v>
      </c>
    </row>
    <row r="227" spans="1:65" s="13" customFormat="1">
      <c r="B227" s="208"/>
      <c r="C227" s="209"/>
      <c r="D227" s="193" t="s">
        <v>138</v>
      </c>
      <c r="E227" s="210" t="s">
        <v>1</v>
      </c>
      <c r="F227" s="211" t="s">
        <v>243</v>
      </c>
      <c r="G227" s="209"/>
      <c r="H227" s="212">
        <v>1.98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138</v>
      </c>
      <c r="AU227" s="218" t="s">
        <v>80</v>
      </c>
      <c r="AV227" s="13" t="s">
        <v>82</v>
      </c>
      <c r="AW227" s="13" t="s">
        <v>30</v>
      </c>
      <c r="AX227" s="13" t="s">
        <v>73</v>
      </c>
      <c r="AY227" s="218" t="s">
        <v>130</v>
      </c>
    </row>
    <row r="228" spans="1:65" s="14" customFormat="1">
      <c r="B228" s="219"/>
      <c r="C228" s="220"/>
      <c r="D228" s="193" t="s">
        <v>138</v>
      </c>
      <c r="E228" s="221" t="s">
        <v>1</v>
      </c>
      <c r="F228" s="222" t="s">
        <v>143</v>
      </c>
      <c r="G228" s="220"/>
      <c r="H228" s="223">
        <v>1.98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138</v>
      </c>
      <c r="AU228" s="229" t="s">
        <v>80</v>
      </c>
      <c r="AV228" s="14" t="s">
        <v>135</v>
      </c>
      <c r="AW228" s="14" t="s">
        <v>30</v>
      </c>
      <c r="AX228" s="14" t="s">
        <v>80</v>
      </c>
      <c r="AY228" s="229" t="s">
        <v>130</v>
      </c>
    </row>
    <row r="229" spans="1:65" s="2" customFormat="1" ht="24.2" customHeight="1">
      <c r="A229" s="34"/>
      <c r="B229" s="35"/>
      <c r="C229" s="179" t="s">
        <v>244</v>
      </c>
      <c r="D229" s="179" t="s">
        <v>131</v>
      </c>
      <c r="E229" s="180" t="s">
        <v>245</v>
      </c>
      <c r="F229" s="181" t="s">
        <v>246</v>
      </c>
      <c r="G229" s="182" t="s">
        <v>146</v>
      </c>
      <c r="H229" s="183">
        <v>4.2240000000000002</v>
      </c>
      <c r="I229" s="184"/>
      <c r="J229" s="185">
        <f>ROUND(I229*H229,2)</f>
        <v>0</v>
      </c>
      <c r="K229" s="186"/>
      <c r="L229" s="39"/>
      <c r="M229" s="187" t="s">
        <v>1</v>
      </c>
      <c r="N229" s="188" t="s">
        <v>38</v>
      </c>
      <c r="O229" s="71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1" t="s">
        <v>135</v>
      </c>
      <c r="AT229" s="191" t="s">
        <v>131</v>
      </c>
      <c r="AU229" s="191" t="s">
        <v>80</v>
      </c>
      <c r="AY229" s="17" t="s">
        <v>130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7" t="s">
        <v>80</v>
      </c>
      <c r="BK229" s="192">
        <f>ROUND(I229*H229,2)</f>
        <v>0</v>
      </c>
      <c r="BL229" s="17" t="s">
        <v>135</v>
      </c>
      <c r="BM229" s="191" t="s">
        <v>247</v>
      </c>
    </row>
    <row r="230" spans="1:65" s="2" customFormat="1" ht="19.5">
      <c r="A230" s="34"/>
      <c r="B230" s="35"/>
      <c r="C230" s="36"/>
      <c r="D230" s="193" t="s">
        <v>137</v>
      </c>
      <c r="E230" s="36"/>
      <c r="F230" s="194" t="s">
        <v>246</v>
      </c>
      <c r="G230" s="36"/>
      <c r="H230" s="36"/>
      <c r="I230" s="195"/>
      <c r="J230" s="36"/>
      <c r="K230" s="36"/>
      <c r="L230" s="39"/>
      <c r="M230" s="196"/>
      <c r="N230" s="197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137</v>
      </c>
      <c r="AU230" s="17" t="s">
        <v>80</v>
      </c>
    </row>
    <row r="231" spans="1:65" s="12" customFormat="1">
      <c r="B231" s="198"/>
      <c r="C231" s="199"/>
      <c r="D231" s="193" t="s">
        <v>138</v>
      </c>
      <c r="E231" s="200" t="s">
        <v>1</v>
      </c>
      <c r="F231" s="201" t="s">
        <v>248</v>
      </c>
      <c r="G231" s="199"/>
      <c r="H231" s="200" t="s">
        <v>1</v>
      </c>
      <c r="I231" s="202"/>
      <c r="J231" s="199"/>
      <c r="K231" s="199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138</v>
      </c>
      <c r="AU231" s="207" t="s">
        <v>80</v>
      </c>
      <c r="AV231" s="12" t="s">
        <v>80</v>
      </c>
      <c r="AW231" s="12" t="s">
        <v>30</v>
      </c>
      <c r="AX231" s="12" t="s">
        <v>73</v>
      </c>
      <c r="AY231" s="207" t="s">
        <v>130</v>
      </c>
    </row>
    <row r="232" spans="1:65" s="13" customFormat="1">
      <c r="B232" s="208"/>
      <c r="C232" s="209"/>
      <c r="D232" s="193" t="s">
        <v>138</v>
      </c>
      <c r="E232" s="210" t="s">
        <v>1</v>
      </c>
      <c r="F232" s="211" t="s">
        <v>249</v>
      </c>
      <c r="G232" s="209"/>
      <c r="H232" s="212">
        <v>4.2240000000000002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138</v>
      </c>
      <c r="AU232" s="218" t="s">
        <v>80</v>
      </c>
      <c r="AV232" s="13" t="s">
        <v>82</v>
      </c>
      <c r="AW232" s="13" t="s">
        <v>30</v>
      </c>
      <c r="AX232" s="13" t="s">
        <v>73</v>
      </c>
      <c r="AY232" s="218" t="s">
        <v>130</v>
      </c>
    </row>
    <row r="233" spans="1:65" s="14" customFormat="1">
      <c r="B233" s="219"/>
      <c r="C233" s="220"/>
      <c r="D233" s="193" t="s">
        <v>138</v>
      </c>
      <c r="E233" s="221" t="s">
        <v>1</v>
      </c>
      <c r="F233" s="222" t="s">
        <v>143</v>
      </c>
      <c r="G233" s="220"/>
      <c r="H233" s="223">
        <v>4.2240000000000002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138</v>
      </c>
      <c r="AU233" s="229" t="s">
        <v>80</v>
      </c>
      <c r="AV233" s="14" t="s">
        <v>135</v>
      </c>
      <c r="AW233" s="14" t="s">
        <v>30</v>
      </c>
      <c r="AX233" s="14" t="s">
        <v>80</v>
      </c>
      <c r="AY233" s="229" t="s">
        <v>130</v>
      </c>
    </row>
    <row r="234" spans="1:65" s="2" customFormat="1" ht="24.2" customHeight="1">
      <c r="A234" s="34"/>
      <c r="B234" s="35"/>
      <c r="C234" s="179" t="s">
        <v>250</v>
      </c>
      <c r="D234" s="179" t="s">
        <v>131</v>
      </c>
      <c r="E234" s="180" t="s">
        <v>251</v>
      </c>
      <c r="F234" s="181" t="s">
        <v>252</v>
      </c>
      <c r="G234" s="182" t="s">
        <v>146</v>
      </c>
      <c r="H234" s="183">
        <v>4.2240000000000002</v>
      </c>
      <c r="I234" s="184"/>
      <c r="J234" s="185">
        <f>ROUND(I234*H234,2)</f>
        <v>0</v>
      </c>
      <c r="K234" s="186"/>
      <c r="L234" s="39"/>
      <c r="M234" s="187" t="s">
        <v>1</v>
      </c>
      <c r="N234" s="188" t="s">
        <v>38</v>
      </c>
      <c r="O234" s="71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1" t="s">
        <v>135</v>
      </c>
      <c r="AT234" s="191" t="s">
        <v>131</v>
      </c>
      <c r="AU234" s="191" t="s">
        <v>80</v>
      </c>
      <c r="AY234" s="17" t="s">
        <v>130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7" t="s">
        <v>80</v>
      </c>
      <c r="BK234" s="192">
        <f>ROUND(I234*H234,2)</f>
        <v>0</v>
      </c>
      <c r="BL234" s="17" t="s">
        <v>135</v>
      </c>
      <c r="BM234" s="191" t="s">
        <v>253</v>
      </c>
    </row>
    <row r="235" spans="1:65" s="2" customFormat="1" ht="19.5">
      <c r="A235" s="34"/>
      <c r="B235" s="35"/>
      <c r="C235" s="36"/>
      <c r="D235" s="193" t="s">
        <v>137</v>
      </c>
      <c r="E235" s="36"/>
      <c r="F235" s="194" t="s">
        <v>252</v>
      </c>
      <c r="G235" s="36"/>
      <c r="H235" s="36"/>
      <c r="I235" s="195"/>
      <c r="J235" s="36"/>
      <c r="K235" s="36"/>
      <c r="L235" s="39"/>
      <c r="M235" s="196"/>
      <c r="N235" s="197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137</v>
      </c>
      <c r="AU235" s="17" t="s">
        <v>80</v>
      </c>
    </row>
    <row r="236" spans="1:65" s="12" customFormat="1">
      <c r="B236" s="198"/>
      <c r="C236" s="199"/>
      <c r="D236" s="193" t="s">
        <v>138</v>
      </c>
      <c r="E236" s="200" t="s">
        <v>1</v>
      </c>
      <c r="F236" s="201" t="s">
        <v>254</v>
      </c>
      <c r="G236" s="199"/>
      <c r="H236" s="200" t="s">
        <v>1</v>
      </c>
      <c r="I236" s="202"/>
      <c r="J236" s="199"/>
      <c r="K236" s="199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138</v>
      </c>
      <c r="AU236" s="207" t="s">
        <v>80</v>
      </c>
      <c r="AV236" s="12" t="s">
        <v>80</v>
      </c>
      <c r="AW236" s="12" t="s">
        <v>30</v>
      </c>
      <c r="AX236" s="12" t="s">
        <v>73</v>
      </c>
      <c r="AY236" s="207" t="s">
        <v>130</v>
      </c>
    </row>
    <row r="237" spans="1:65" s="13" customFormat="1">
      <c r="B237" s="208"/>
      <c r="C237" s="209"/>
      <c r="D237" s="193" t="s">
        <v>138</v>
      </c>
      <c r="E237" s="210" t="s">
        <v>1</v>
      </c>
      <c r="F237" s="211" t="s">
        <v>249</v>
      </c>
      <c r="G237" s="209"/>
      <c r="H237" s="212">
        <v>4.2240000000000002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138</v>
      </c>
      <c r="AU237" s="218" t="s">
        <v>80</v>
      </c>
      <c r="AV237" s="13" t="s">
        <v>82</v>
      </c>
      <c r="AW237" s="13" t="s">
        <v>30</v>
      </c>
      <c r="AX237" s="13" t="s">
        <v>73</v>
      </c>
      <c r="AY237" s="218" t="s">
        <v>130</v>
      </c>
    </row>
    <row r="238" spans="1:65" s="14" customFormat="1">
      <c r="B238" s="219"/>
      <c r="C238" s="220"/>
      <c r="D238" s="193" t="s">
        <v>138</v>
      </c>
      <c r="E238" s="221" t="s">
        <v>1</v>
      </c>
      <c r="F238" s="222" t="s">
        <v>143</v>
      </c>
      <c r="G238" s="220"/>
      <c r="H238" s="223">
        <v>4.2240000000000002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138</v>
      </c>
      <c r="AU238" s="229" t="s">
        <v>80</v>
      </c>
      <c r="AV238" s="14" t="s">
        <v>135</v>
      </c>
      <c r="AW238" s="14" t="s">
        <v>30</v>
      </c>
      <c r="AX238" s="14" t="s">
        <v>80</v>
      </c>
      <c r="AY238" s="229" t="s">
        <v>130</v>
      </c>
    </row>
    <row r="239" spans="1:65" s="2" customFormat="1" ht="24.2" customHeight="1">
      <c r="A239" s="34"/>
      <c r="B239" s="35"/>
      <c r="C239" s="179" t="s">
        <v>255</v>
      </c>
      <c r="D239" s="179" t="s">
        <v>131</v>
      </c>
      <c r="E239" s="180" t="s">
        <v>256</v>
      </c>
      <c r="F239" s="181" t="s">
        <v>257</v>
      </c>
      <c r="G239" s="182" t="s">
        <v>146</v>
      </c>
      <c r="H239" s="183">
        <v>8.4480000000000004</v>
      </c>
      <c r="I239" s="184"/>
      <c r="J239" s="185">
        <f>ROUND(I239*H239,2)</f>
        <v>0</v>
      </c>
      <c r="K239" s="186"/>
      <c r="L239" s="39"/>
      <c r="M239" s="187" t="s">
        <v>1</v>
      </c>
      <c r="N239" s="188" t="s">
        <v>38</v>
      </c>
      <c r="O239" s="71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1" t="s">
        <v>135</v>
      </c>
      <c r="AT239" s="191" t="s">
        <v>131</v>
      </c>
      <c r="AU239" s="191" t="s">
        <v>80</v>
      </c>
      <c r="AY239" s="17" t="s">
        <v>130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7" t="s">
        <v>80</v>
      </c>
      <c r="BK239" s="192">
        <f>ROUND(I239*H239,2)</f>
        <v>0</v>
      </c>
      <c r="BL239" s="17" t="s">
        <v>135</v>
      </c>
      <c r="BM239" s="191" t="s">
        <v>258</v>
      </c>
    </row>
    <row r="240" spans="1:65" s="2" customFormat="1">
      <c r="A240" s="34"/>
      <c r="B240" s="35"/>
      <c r="C240" s="36"/>
      <c r="D240" s="193" t="s">
        <v>137</v>
      </c>
      <c r="E240" s="36"/>
      <c r="F240" s="194" t="s">
        <v>257</v>
      </c>
      <c r="G240" s="36"/>
      <c r="H240" s="36"/>
      <c r="I240" s="195"/>
      <c r="J240" s="36"/>
      <c r="K240" s="36"/>
      <c r="L240" s="39"/>
      <c r="M240" s="196"/>
      <c r="N240" s="197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137</v>
      </c>
      <c r="AU240" s="17" t="s">
        <v>80</v>
      </c>
    </row>
    <row r="241" spans="1:65" s="12" customFormat="1" ht="22.5">
      <c r="B241" s="198"/>
      <c r="C241" s="199"/>
      <c r="D241" s="193" t="s">
        <v>138</v>
      </c>
      <c r="E241" s="200" t="s">
        <v>1</v>
      </c>
      <c r="F241" s="201" t="s">
        <v>259</v>
      </c>
      <c r="G241" s="199"/>
      <c r="H241" s="200" t="s">
        <v>1</v>
      </c>
      <c r="I241" s="202"/>
      <c r="J241" s="199"/>
      <c r="K241" s="199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138</v>
      </c>
      <c r="AU241" s="207" t="s">
        <v>80</v>
      </c>
      <c r="AV241" s="12" t="s">
        <v>80</v>
      </c>
      <c r="AW241" s="12" t="s">
        <v>30</v>
      </c>
      <c r="AX241" s="12" t="s">
        <v>73</v>
      </c>
      <c r="AY241" s="207" t="s">
        <v>130</v>
      </c>
    </row>
    <row r="242" spans="1:65" s="13" customFormat="1">
      <c r="B242" s="208"/>
      <c r="C242" s="209"/>
      <c r="D242" s="193" t="s">
        <v>138</v>
      </c>
      <c r="E242" s="210" t="s">
        <v>1</v>
      </c>
      <c r="F242" s="211" t="s">
        <v>260</v>
      </c>
      <c r="G242" s="209"/>
      <c r="H242" s="212">
        <v>8.4480000000000004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138</v>
      </c>
      <c r="AU242" s="218" t="s">
        <v>80</v>
      </c>
      <c r="AV242" s="13" t="s">
        <v>82</v>
      </c>
      <c r="AW242" s="13" t="s">
        <v>30</v>
      </c>
      <c r="AX242" s="13" t="s">
        <v>73</v>
      </c>
      <c r="AY242" s="218" t="s">
        <v>130</v>
      </c>
    </row>
    <row r="243" spans="1:65" s="14" customFormat="1">
      <c r="B243" s="219"/>
      <c r="C243" s="220"/>
      <c r="D243" s="193" t="s">
        <v>138</v>
      </c>
      <c r="E243" s="221" t="s">
        <v>1</v>
      </c>
      <c r="F243" s="222" t="s">
        <v>143</v>
      </c>
      <c r="G243" s="220"/>
      <c r="H243" s="223">
        <v>8.4480000000000004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138</v>
      </c>
      <c r="AU243" s="229" t="s">
        <v>80</v>
      </c>
      <c r="AV243" s="14" t="s">
        <v>135</v>
      </c>
      <c r="AW243" s="14" t="s">
        <v>30</v>
      </c>
      <c r="AX243" s="14" t="s">
        <v>80</v>
      </c>
      <c r="AY243" s="229" t="s">
        <v>130</v>
      </c>
    </row>
    <row r="244" spans="1:65" s="2" customFormat="1" ht="14.45" customHeight="1">
      <c r="A244" s="34"/>
      <c r="B244" s="35"/>
      <c r="C244" s="179" t="s">
        <v>261</v>
      </c>
      <c r="D244" s="179" t="s">
        <v>131</v>
      </c>
      <c r="E244" s="180" t="s">
        <v>262</v>
      </c>
      <c r="F244" s="181" t="s">
        <v>263</v>
      </c>
      <c r="G244" s="182" t="s">
        <v>146</v>
      </c>
      <c r="H244" s="183">
        <v>21.774000000000001</v>
      </c>
      <c r="I244" s="184"/>
      <c r="J244" s="185">
        <f>ROUND(I244*H244,2)</f>
        <v>0</v>
      </c>
      <c r="K244" s="186"/>
      <c r="L244" s="39"/>
      <c r="M244" s="187" t="s">
        <v>1</v>
      </c>
      <c r="N244" s="188" t="s">
        <v>38</v>
      </c>
      <c r="O244" s="71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1" t="s">
        <v>135</v>
      </c>
      <c r="AT244" s="191" t="s">
        <v>131</v>
      </c>
      <c r="AU244" s="191" t="s">
        <v>80</v>
      </c>
      <c r="AY244" s="17" t="s">
        <v>130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7" t="s">
        <v>80</v>
      </c>
      <c r="BK244" s="192">
        <f>ROUND(I244*H244,2)</f>
        <v>0</v>
      </c>
      <c r="BL244" s="17" t="s">
        <v>135</v>
      </c>
      <c r="BM244" s="191" t="s">
        <v>264</v>
      </c>
    </row>
    <row r="245" spans="1:65" s="2" customFormat="1">
      <c r="A245" s="34"/>
      <c r="B245" s="35"/>
      <c r="C245" s="36"/>
      <c r="D245" s="193" t="s">
        <v>137</v>
      </c>
      <c r="E245" s="36"/>
      <c r="F245" s="194" t="s">
        <v>263</v>
      </c>
      <c r="G245" s="36"/>
      <c r="H245" s="36"/>
      <c r="I245" s="195"/>
      <c r="J245" s="36"/>
      <c r="K245" s="36"/>
      <c r="L245" s="39"/>
      <c r="M245" s="196"/>
      <c r="N245" s="197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137</v>
      </c>
      <c r="AU245" s="17" t="s">
        <v>80</v>
      </c>
    </row>
    <row r="246" spans="1:65" s="12" customFormat="1">
      <c r="B246" s="198"/>
      <c r="C246" s="199"/>
      <c r="D246" s="193" t="s">
        <v>138</v>
      </c>
      <c r="E246" s="200" t="s">
        <v>1</v>
      </c>
      <c r="F246" s="201" t="s">
        <v>265</v>
      </c>
      <c r="G246" s="199"/>
      <c r="H246" s="200" t="s">
        <v>1</v>
      </c>
      <c r="I246" s="202"/>
      <c r="J246" s="199"/>
      <c r="K246" s="199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138</v>
      </c>
      <c r="AU246" s="207" t="s">
        <v>80</v>
      </c>
      <c r="AV246" s="12" t="s">
        <v>80</v>
      </c>
      <c r="AW246" s="12" t="s">
        <v>30</v>
      </c>
      <c r="AX246" s="12" t="s">
        <v>73</v>
      </c>
      <c r="AY246" s="207" t="s">
        <v>130</v>
      </c>
    </row>
    <row r="247" spans="1:65" s="13" customFormat="1">
      <c r="B247" s="208"/>
      <c r="C247" s="209"/>
      <c r="D247" s="193" t="s">
        <v>138</v>
      </c>
      <c r="E247" s="210" t="s">
        <v>1</v>
      </c>
      <c r="F247" s="211" t="s">
        <v>266</v>
      </c>
      <c r="G247" s="209"/>
      <c r="H247" s="212">
        <v>21.774000000000001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138</v>
      </c>
      <c r="AU247" s="218" t="s">
        <v>80</v>
      </c>
      <c r="AV247" s="13" t="s">
        <v>82</v>
      </c>
      <c r="AW247" s="13" t="s">
        <v>30</v>
      </c>
      <c r="AX247" s="13" t="s">
        <v>73</v>
      </c>
      <c r="AY247" s="218" t="s">
        <v>130</v>
      </c>
    </row>
    <row r="248" spans="1:65" s="14" customFormat="1">
      <c r="B248" s="219"/>
      <c r="C248" s="220"/>
      <c r="D248" s="193" t="s">
        <v>138</v>
      </c>
      <c r="E248" s="221" t="s">
        <v>1</v>
      </c>
      <c r="F248" s="222" t="s">
        <v>143</v>
      </c>
      <c r="G248" s="220"/>
      <c r="H248" s="223">
        <v>21.774000000000001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138</v>
      </c>
      <c r="AU248" s="229" t="s">
        <v>80</v>
      </c>
      <c r="AV248" s="14" t="s">
        <v>135</v>
      </c>
      <c r="AW248" s="14" t="s">
        <v>30</v>
      </c>
      <c r="AX248" s="14" t="s">
        <v>80</v>
      </c>
      <c r="AY248" s="229" t="s">
        <v>130</v>
      </c>
    </row>
    <row r="249" spans="1:65" s="2" customFormat="1" ht="14.45" customHeight="1">
      <c r="A249" s="34"/>
      <c r="B249" s="35"/>
      <c r="C249" s="179" t="s">
        <v>267</v>
      </c>
      <c r="D249" s="179" t="s">
        <v>131</v>
      </c>
      <c r="E249" s="180" t="s">
        <v>268</v>
      </c>
      <c r="F249" s="181" t="s">
        <v>269</v>
      </c>
      <c r="G249" s="182" t="s">
        <v>157</v>
      </c>
      <c r="H249" s="183">
        <v>8.4000000000000005E-2</v>
      </c>
      <c r="I249" s="184"/>
      <c r="J249" s="185">
        <f>ROUND(I249*H249,2)</f>
        <v>0</v>
      </c>
      <c r="K249" s="186"/>
      <c r="L249" s="39"/>
      <c r="M249" s="187" t="s">
        <v>1</v>
      </c>
      <c r="N249" s="188" t="s">
        <v>38</v>
      </c>
      <c r="O249" s="71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1" t="s">
        <v>135</v>
      </c>
      <c r="AT249" s="191" t="s">
        <v>131</v>
      </c>
      <c r="AU249" s="191" t="s">
        <v>80</v>
      </c>
      <c r="AY249" s="17" t="s">
        <v>130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7" t="s">
        <v>80</v>
      </c>
      <c r="BK249" s="192">
        <f>ROUND(I249*H249,2)</f>
        <v>0</v>
      </c>
      <c r="BL249" s="17" t="s">
        <v>135</v>
      </c>
      <c r="BM249" s="191" t="s">
        <v>270</v>
      </c>
    </row>
    <row r="250" spans="1:65" s="2" customFormat="1">
      <c r="A250" s="34"/>
      <c r="B250" s="35"/>
      <c r="C250" s="36"/>
      <c r="D250" s="193" t="s">
        <v>137</v>
      </c>
      <c r="E250" s="36"/>
      <c r="F250" s="194" t="s">
        <v>271</v>
      </c>
      <c r="G250" s="36"/>
      <c r="H250" s="36"/>
      <c r="I250" s="195"/>
      <c r="J250" s="36"/>
      <c r="K250" s="36"/>
      <c r="L250" s="39"/>
      <c r="M250" s="196"/>
      <c r="N250" s="197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137</v>
      </c>
      <c r="AU250" s="17" t="s">
        <v>80</v>
      </c>
    </row>
    <row r="251" spans="1:65" s="12" customFormat="1">
      <c r="B251" s="198"/>
      <c r="C251" s="199"/>
      <c r="D251" s="193" t="s">
        <v>138</v>
      </c>
      <c r="E251" s="200" t="s">
        <v>1</v>
      </c>
      <c r="F251" s="201" t="s">
        <v>272</v>
      </c>
      <c r="G251" s="199"/>
      <c r="H251" s="200" t="s">
        <v>1</v>
      </c>
      <c r="I251" s="202"/>
      <c r="J251" s="199"/>
      <c r="K251" s="199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138</v>
      </c>
      <c r="AU251" s="207" t="s">
        <v>80</v>
      </c>
      <c r="AV251" s="12" t="s">
        <v>80</v>
      </c>
      <c r="AW251" s="12" t="s">
        <v>30</v>
      </c>
      <c r="AX251" s="12" t="s">
        <v>73</v>
      </c>
      <c r="AY251" s="207" t="s">
        <v>130</v>
      </c>
    </row>
    <row r="252" spans="1:65" s="13" customFormat="1">
      <c r="B252" s="208"/>
      <c r="C252" s="209"/>
      <c r="D252" s="193" t="s">
        <v>138</v>
      </c>
      <c r="E252" s="210" t="s">
        <v>1</v>
      </c>
      <c r="F252" s="211" t="s">
        <v>273</v>
      </c>
      <c r="G252" s="209"/>
      <c r="H252" s="212">
        <v>8.4000000000000005E-2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138</v>
      </c>
      <c r="AU252" s="218" t="s">
        <v>80</v>
      </c>
      <c r="AV252" s="13" t="s">
        <v>82</v>
      </c>
      <c r="AW252" s="13" t="s">
        <v>30</v>
      </c>
      <c r="AX252" s="13" t="s">
        <v>73</v>
      </c>
      <c r="AY252" s="218" t="s">
        <v>130</v>
      </c>
    </row>
    <row r="253" spans="1:65" s="14" customFormat="1">
      <c r="B253" s="219"/>
      <c r="C253" s="220"/>
      <c r="D253" s="193" t="s">
        <v>138</v>
      </c>
      <c r="E253" s="221" t="s">
        <v>1</v>
      </c>
      <c r="F253" s="222" t="s">
        <v>143</v>
      </c>
      <c r="G253" s="220"/>
      <c r="H253" s="223">
        <v>8.4000000000000005E-2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138</v>
      </c>
      <c r="AU253" s="229" t="s">
        <v>80</v>
      </c>
      <c r="AV253" s="14" t="s">
        <v>135</v>
      </c>
      <c r="AW253" s="14" t="s">
        <v>30</v>
      </c>
      <c r="AX253" s="14" t="s">
        <v>80</v>
      </c>
      <c r="AY253" s="229" t="s">
        <v>130</v>
      </c>
    </row>
    <row r="254" spans="1:65" s="2" customFormat="1" ht="14.45" customHeight="1">
      <c r="A254" s="34"/>
      <c r="B254" s="35"/>
      <c r="C254" s="179" t="s">
        <v>7</v>
      </c>
      <c r="D254" s="179" t="s">
        <v>131</v>
      </c>
      <c r="E254" s="180" t="s">
        <v>274</v>
      </c>
      <c r="F254" s="181" t="s">
        <v>275</v>
      </c>
      <c r="G254" s="182" t="s">
        <v>146</v>
      </c>
      <c r="H254" s="183">
        <v>21.774000000000001</v>
      </c>
      <c r="I254" s="184"/>
      <c r="J254" s="185">
        <f>ROUND(I254*H254,2)</f>
        <v>0</v>
      </c>
      <c r="K254" s="186"/>
      <c r="L254" s="39"/>
      <c r="M254" s="187" t="s">
        <v>1</v>
      </c>
      <c r="N254" s="188" t="s">
        <v>38</v>
      </c>
      <c r="O254" s="71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1" t="s">
        <v>135</v>
      </c>
      <c r="AT254" s="191" t="s">
        <v>131</v>
      </c>
      <c r="AU254" s="191" t="s">
        <v>80</v>
      </c>
      <c r="AY254" s="17" t="s">
        <v>130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7" t="s">
        <v>80</v>
      </c>
      <c r="BK254" s="192">
        <f>ROUND(I254*H254,2)</f>
        <v>0</v>
      </c>
      <c r="BL254" s="17" t="s">
        <v>135</v>
      </c>
      <c r="BM254" s="191" t="s">
        <v>276</v>
      </c>
    </row>
    <row r="255" spans="1:65" s="2" customFormat="1">
      <c r="A255" s="34"/>
      <c r="B255" s="35"/>
      <c r="C255" s="36"/>
      <c r="D255" s="193" t="s">
        <v>137</v>
      </c>
      <c r="E255" s="36"/>
      <c r="F255" s="194" t="s">
        <v>275</v>
      </c>
      <c r="G255" s="36"/>
      <c r="H255" s="36"/>
      <c r="I255" s="195"/>
      <c r="J255" s="36"/>
      <c r="K255" s="36"/>
      <c r="L255" s="39"/>
      <c r="M255" s="196"/>
      <c r="N255" s="197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137</v>
      </c>
      <c r="AU255" s="17" t="s">
        <v>80</v>
      </c>
    </row>
    <row r="256" spans="1:65" s="12" customFormat="1">
      <c r="B256" s="198"/>
      <c r="C256" s="199"/>
      <c r="D256" s="193" t="s">
        <v>138</v>
      </c>
      <c r="E256" s="200" t="s">
        <v>1</v>
      </c>
      <c r="F256" s="201" t="s">
        <v>277</v>
      </c>
      <c r="G256" s="199"/>
      <c r="H256" s="200" t="s">
        <v>1</v>
      </c>
      <c r="I256" s="202"/>
      <c r="J256" s="199"/>
      <c r="K256" s="199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138</v>
      </c>
      <c r="AU256" s="207" t="s">
        <v>80</v>
      </c>
      <c r="AV256" s="12" t="s">
        <v>80</v>
      </c>
      <c r="AW256" s="12" t="s">
        <v>30</v>
      </c>
      <c r="AX256" s="12" t="s">
        <v>73</v>
      </c>
      <c r="AY256" s="207" t="s">
        <v>130</v>
      </c>
    </row>
    <row r="257" spans="1:65" s="13" customFormat="1">
      <c r="B257" s="208"/>
      <c r="C257" s="209"/>
      <c r="D257" s="193" t="s">
        <v>138</v>
      </c>
      <c r="E257" s="210" t="s">
        <v>1</v>
      </c>
      <c r="F257" s="211" t="s">
        <v>278</v>
      </c>
      <c r="G257" s="209"/>
      <c r="H257" s="212">
        <v>21.774000000000001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138</v>
      </c>
      <c r="AU257" s="218" t="s">
        <v>80</v>
      </c>
      <c r="AV257" s="13" t="s">
        <v>82</v>
      </c>
      <c r="AW257" s="13" t="s">
        <v>30</v>
      </c>
      <c r="AX257" s="13" t="s">
        <v>73</v>
      </c>
      <c r="AY257" s="218" t="s">
        <v>130</v>
      </c>
    </row>
    <row r="258" spans="1:65" s="14" customFormat="1">
      <c r="B258" s="219"/>
      <c r="C258" s="220"/>
      <c r="D258" s="193" t="s">
        <v>138</v>
      </c>
      <c r="E258" s="221" t="s">
        <v>1</v>
      </c>
      <c r="F258" s="222" t="s">
        <v>143</v>
      </c>
      <c r="G258" s="220"/>
      <c r="H258" s="223">
        <v>21.774000000000001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138</v>
      </c>
      <c r="AU258" s="229" t="s">
        <v>80</v>
      </c>
      <c r="AV258" s="14" t="s">
        <v>135</v>
      </c>
      <c r="AW258" s="14" t="s">
        <v>30</v>
      </c>
      <c r="AX258" s="14" t="s">
        <v>80</v>
      </c>
      <c r="AY258" s="229" t="s">
        <v>130</v>
      </c>
    </row>
    <row r="259" spans="1:65" s="2" customFormat="1" ht="14.45" customHeight="1">
      <c r="A259" s="34"/>
      <c r="B259" s="35"/>
      <c r="C259" s="179" t="s">
        <v>279</v>
      </c>
      <c r="D259" s="179" t="s">
        <v>131</v>
      </c>
      <c r="E259" s="180" t="s">
        <v>280</v>
      </c>
      <c r="F259" s="181" t="s">
        <v>281</v>
      </c>
      <c r="G259" s="182" t="s">
        <v>146</v>
      </c>
      <c r="H259" s="183">
        <v>17.928999999999998</v>
      </c>
      <c r="I259" s="184"/>
      <c r="J259" s="185">
        <f>ROUND(I259*H259,2)</f>
        <v>0</v>
      </c>
      <c r="K259" s="186"/>
      <c r="L259" s="39"/>
      <c r="M259" s="187" t="s">
        <v>1</v>
      </c>
      <c r="N259" s="188" t="s">
        <v>38</v>
      </c>
      <c r="O259" s="71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1" t="s">
        <v>135</v>
      </c>
      <c r="AT259" s="191" t="s">
        <v>131</v>
      </c>
      <c r="AU259" s="191" t="s">
        <v>80</v>
      </c>
      <c r="AY259" s="17" t="s">
        <v>130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7" t="s">
        <v>80</v>
      </c>
      <c r="BK259" s="192">
        <f>ROUND(I259*H259,2)</f>
        <v>0</v>
      </c>
      <c r="BL259" s="17" t="s">
        <v>135</v>
      </c>
      <c r="BM259" s="191" t="s">
        <v>282</v>
      </c>
    </row>
    <row r="260" spans="1:65" s="2" customFormat="1">
      <c r="A260" s="34"/>
      <c r="B260" s="35"/>
      <c r="C260" s="36"/>
      <c r="D260" s="193" t="s">
        <v>137</v>
      </c>
      <c r="E260" s="36"/>
      <c r="F260" s="194" t="s">
        <v>281</v>
      </c>
      <c r="G260" s="36"/>
      <c r="H260" s="36"/>
      <c r="I260" s="195"/>
      <c r="J260" s="36"/>
      <c r="K260" s="36"/>
      <c r="L260" s="39"/>
      <c r="M260" s="196"/>
      <c r="N260" s="197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137</v>
      </c>
      <c r="AU260" s="17" t="s">
        <v>80</v>
      </c>
    </row>
    <row r="261" spans="1:65" s="12" customFormat="1">
      <c r="B261" s="198"/>
      <c r="C261" s="199"/>
      <c r="D261" s="193" t="s">
        <v>138</v>
      </c>
      <c r="E261" s="200" t="s">
        <v>1</v>
      </c>
      <c r="F261" s="201" t="s">
        <v>283</v>
      </c>
      <c r="G261" s="199"/>
      <c r="H261" s="200" t="s">
        <v>1</v>
      </c>
      <c r="I261" s="202"/>
      <c r="J261" s="199"/>
      <c r="K261" s="199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138</v>
      </c>
      <c r="AU261" s="207" t="s">
        <v>80</v>
      </c>
      <c r="AV261" s="12" t="s">
        <v>80</v>
      </c>
      <c r="AW261" s="12" t="s">
        <v>30</v>
      </c>
      <c r="AX261" s="12" t="s">
        <v>73</v>
      </c>
      <c r="AY261" s="207" t="s">
        <v>130</v>
      </c>
    </row>
    <row r="262" spans="1:65" s="13" customFormat="1">
      <c r="B262" s="208"/>
      <c r="C262" s="209"/>
      <c r="D262" s="193" t="s">
        <v>138</v>
      </c>
      <c r="E262" s="210" t="s">
        <v>1</v>
      </c>
      <c r="F262" s="211" t="s">
        <v>284</v>
      </c>
      <c r="G262" s="209"/>
      <c r="H262" s="212">
        <v>17.928999999999998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138</v>
      </c>
      <c r="AU262" s="218" t="s">
        <v>80</v>
      </c>
      <c r="AV262" s="13" t="s">
        <v>82</v>
      </c>
      <c r="AW262" s="13" t="s">
        <v>30</v>
      </c>
      <c r="AX262" s="13" t="s">
        <v>73</v>
      </c>
      <c r="AY262" s="218" t="s">
        <v>130</v>
      </c>
    </row>
    <row r="263" spans="1:65" s="14" customFormat="1">
      <c r="B263" s="219"/>
      <c r="C263" s="220"/>
      <c r="D263" s="193" t="s">
        <v>138</v>
      </c>
      <c r="E263" s="221" t="s">
        <v>1</v>
      </c>
      <c r="F263" s="222" t="s">
        <v>143</v>
      </c>
      <c r="G263" s="220"/>
      <c r="H263" s="223">
        <v>17.928999999999998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138</v>
      </c>
      <c r="AU263" s="229" t="s">
        <v>80</v>
      </c>
      <c r="AV263" s="14" t="s">
        <v>135</v>
      </c>
      <c r="AW263" s="14" t="s">
        <v>30</v>
      </c>
      <c r="AX263" s="14" t="s">
        <v>80</v>
      </c>
      <c r="AY263" s="229" t="s">
        <v>130</v>
      </c>
    </row>
    <row r="264" spans="1:65" s="2" customFormat="1" ht="24.2" customHeight="1">
      <c r="A264" s="34"/>
      <c r="B264" s="35"/>
      <c r="C264" s="179" t="s">
        <v>285</v>
      </c>
      <c r="D264" s="179" t="s">
        <v>131</v>
      </c>
      <c r="E264" s="180" t="s">
        <v>286</v>
      </c>
      <c r="F264" s="181" t="s">
        <v>287</v>
      </c>
      <c r="G264" s="182" t="s">
        <v>146</v>
      </c>
      <c r="H264" s="183">
        <v>1.8</v>
      </c>
      <c r="I264" s="184"/>
      <c r="J264" s="185">
        <f>ROUND(I264*H264,2)</f>
        <v>0</v>
      </c>
      <c r="K264" s="186"/>
      <c r="L264" s="39"/>
      <c r="M264" s="187" t="s">
        <v>1</v>
      </c>
      <c r="N264" s="188" t="s">
        <v>38</v>
      </c>
      <c r="O264" s="71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1" t="s">
        <v>135</v>
      </c>
      <c r="AT264" s="191" t="s">
        <v>131</v>
      </c>
      <c r="AU264" s="191" t="s">
        <v>80</v>
      </c>
      <c r="AY264" s="17" t="s">
        <v>130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7" t="s">
        <v>80</v>
      </c>
      <c r="BK264" s="192">
        <f>ROUND(I264*H264,2)</f>
        <v>0</v>
      </c>
      <c r="BL264" s="17" t="s">
        <v>135</v>
      </c>
      <c r="BM264" s="191" t="s">
        <v>288</v>
      </c>
    </row>
    <row r="265" spans="1:65" s="2" customFormat="1" ht="19.5">
      <c r="A265" s="34"/>
      <c r="B265" s="35"/>
      <c r="C265" s="36"/>
      <c r="D265" s="193" t="s">
        <v>137</v>
      </c>
      <c r="E265" s="36"/>
      <c r="F265" s="194" t="s">
        <v>287</v>
      </c>
      <c r="G265" s="36"/>
      <c r="H265" s="36"/>
      <c r="I265" s="195"/>
      <c r="J265" s="36"/>
      <c r="K265" s="36"/>
      <c r="L265" s="39"/>
      <c r="M265" s="196"/>
      <c r="N265" s="197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137</v>
      </c>
      <c r="AU265" s="17" t="s">
        <v>80</v>
      </c>
    </row>
    <row r="266" spans="1:65" s="12" customFormat="1">
      <c r="B266" s="198"/>
      <c r="C266" s="199"/>
      <c r="D266" s="193" t="s">
        <v>138</v>
      </c>
      <c r="E266" s="200" t="s">
        <v>1</v>
      </c>
      <c r="F266" s="201" t="s">
        <v>289</v>
      </c>
      <c r="G266" s="199"/>
      <c r="H266" s="200" t="s">
        <v>1</v>
      </c>
      <c r="I266" s="202"/>
      <c r="J266" s="199"/>
      <c r="K266" s="199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138</v>
      </c>
      <c r="AU266" s="207" t="s">
        <v>80</v>
      </c>
      <c r="AV266" s="12" t="s">
        <v>80</v>
      </c>
      <c r="AW266" s="12" t="s">
        <v>30</v>
      </c>
      <c r="AX266" s="12" t="s">
        <v>73</v>
      </c>
      <c r="AY266" s="207" t="s">
        <v>130</v>
      </c>
    </row>
    <row r="267" spans="1:65" s="13" customFormat="1">
      <c r="B267" s="208"/>
      <c r="C267" s="209"/>
      <c r="D267" s="193" t="s">
        <v>138</v>
      </c>
      <c r="E267" s="210" t="s">
        <v>1</v>
      </c>
      <c r="F267" s="211" t="s">
        <v>151</v>
      </c>
      <c r="G267" s="209"/>
      <c r="H267" s="212">
        <v>1.8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138</v>
      </c>
      <c r="AU267" s="218" t="s">
        <v>80</v>
      </c>
      <c r="AV267" s="13" t="s">
        <v>82</v>
      </c>
      <c r="AW267" s="13" t="s">
        <v>30</v>
      </c>
      <c r="AX267" s="13" t="s">
        <v>73</v>
      </c>
      <c r="AY267" s="218" t="s">
        <v>130</v>
      </c>
    </row>
    <row r="268" spans="1:65" s="14" customFormat="1">
      <c r="B268" s="219"/>
      <c r="C268" s="220"/>
      <c r="D268" s="193" t="s">
        <v>138</v>
      </c>
      <c r="E268" s="221" t="s">
        <v>1</v>
      </c>
      <c r="F268" s="222" t="s">
        <v>143</v>
      </c>
      <c r="G268" s="220"/>
      <c r="H268" s="223">
        <v>1.8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138</v>
      </c>
      <c r="AU268" s="229" t="s">
        <v>80</v>
      </c>
      <c r="AV268" s="14" t="s">
        <v>135</v>
      </c>
      <c r="AW268" s="14" t="s">
        <v>30</v>
      </c>
      <c r="AX268" s="14" t="s">
        <v>80</v>
      </c>
      <c r="AY268" s="229" t="s">
        <v>130</v>
      </c>
    </row>
    <row r="269" spans="1:65" s="2" customFormat="1" ht="24.2" customHeight="1">
      <c r="A269" s="34"/>
      <c r="B269" s="35"/>
      <c r="C269" s="179" t="s">
        <v>290</v>
      </c>
      <c r="D269" s="179" t="s">
        <v>131</v>
      </c>
      <c r="E269" s="180" t="s">
        <v>291</v>
      </c>
      <c r="F269" s="181" t="s">
        <v>292</v>
      </c>
      <c r="G269" s="182" t="s">
        <v>146</v>
      </c>
      <c r="H269" s="183">
        <v>16.545000000000002</v>
      </c>
      <c r="I269" s="184"/>
      <c r="J269" s="185">
        <f>ROUND(I269*H269,2)</f>
        <v>0</v>
      </c>
      <c r="K269" s="186"/>
      <c r="L269" s="39"/>
      <c r="M269" s="187" t="s">
        <v>1</v>
      </c>
      <c r="N269" s="188" t="s">
        <v>38</v>
      </c>
      <c r="O269" s="71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1" t="s">
        <v>135</v>
      </c>
      <c r="AT269" s="191" t="s">
        <v>131</v>
      </c>
      <c r="AU269" s="191" t="s">
        <v>80</v>
      </c>
      <c r="AY269" s="17" t="s">
        <v>130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7" t="s">
        <v>80</v>
      </c>
      <c r="BK269" s="192">
        <f>ROUND(I269*H269,2)</f>
        <v>0</v>
      </c>
      <c r="BL269" s="17" t="s">
        <v>135</v>
      </c>
      <c r="BM269" s="191" t="s">
        <v>293</v>
      </c>
    </row>
    <row r="270" spans="1:65" s="2" customFormat="1">
      <c r="A270" s="34"/>
      <c r="B270" s="35"/>
      <c r="C270" s="36"/>
      <c r="D270" s="193" t="s">
        <v>137</v>
      </c>
      <c r="E270" s="36"/>
      <c r="F270" s="194" t="s">
        <v>292</v>
      </c>
      <c r="G270" s="36"/>
      <c r="H270" s="36"/>
      <c r="I270" s="195"/>
      <c r="J270" s="36"/>
      <c r="K270" s="36"/>
      <c r="L270" s="39"/>
      <c r="M270" s="196"/>
      <c r="N270" s="197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137</v>
      </c>
      <c r="AU270" s="17" t="s">
        <v>80</v>
      </c>
    </row>
    <row r="271" spans="1:65" s="12" customFormat="1">
      <c r="B271" s="198"/>
      <c r="C271" s="199"/>
      <c r="D271" s="193" t="s">
        <v>138</v>
      </c>
      <c r="E271" s="200" t="s">
        <v>1</v>
      </c>
      <c r="F271" s="201" t="s">
        <v>294</v>
      </c>
      <c r="G271" s="199"/>
      <c r="H271" s="200" t="s">
        <v>1</v>
      </c>
      <c r="I271" s="202"/>
      <c r="J271" s="199"/>
      <c r="K271" s="199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138</v>
      </c>
      <c r="AU271" s="207" t="s">
        <v>80</v>
      </c>
      <c r="AV271" s="12" t="s">
        <v>80</v>
      </c>
      <c r="AW271" s="12" t="s">
        <v>30</v>
      </c>
      <c r="AX271" s="12" t="s">
        <v>73</v>
      </c>
      <c r="AY271" s="207" t="s">
        <v>130</v>
      </c>
    </row>
    <row r="272" spans="1:65" s="13" customFormat="1">
      <c r="B272" s="208"/>
      <c r="C272" s="209"/>
      <c r="D272" s="193" t="s">
        <v>138</v>
      </c>
      <c r="E272" s="210" t="s">
        <v>1</v>
      </c>
      <c r="F272" s="211" t="s">
        <v>295</v>
      </c>
      <c r="G272" s="209"/>
      <c r="H272" s="212">
        <v>16.545000000000002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138</v>
      </c>
      <c r="AU272" s="218" t="s">
        <v>80</v>
      </c>
      <c r="AV272" s="13" t="s">
        <v>82</v>
      </c>
      <c r="AW272" s="13" t="s">
        <v>30</v>
      </c>
      <c r="AX272" s="13" t="s">
        <v>73</v>
      </c>
      <c r="AY272" s="218" t="s">
        <v>130</v>
      </c>
    </row>
    <row r="273" spans="1:65" s="14" customFormat="1">
      <c r="B273" s="219"/>
      <c r="C273" s="220"/>
      <c r="D273" s="193" t="s">
        <v>138</v>
      </c>
      <c r="E273" s="221" t="s">
        <v>1</v>
      </c>
      <c r="F273" s="222" t="s">
        <v>143</v>
      </c>
      <c r="G273" s="220"/>
      <c r="H273" s="223">
        <v>16.545000000000002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138</v>
      </c>
      <c r="AU273" s="229" t="s">
        <v>80</v>
      </c>
      <c r="AV273" s="14" t="s">
        <v>135</v>
      </c>
      <c r="AW273" s="14" t="s">
        <v>30</v>
      </c>
      <c r="AX273" s="14" t="s">
        <v>80</v>
      </c>
      <c r="AY273" s="229" t="s">
        <v>130</v>
      </c>
    </row>
    <row r="274" spans="1:65" s="11" customFormat="1" ht="25.9" customHeight="1">
      <c r="B274" s="165"/>
      <c r="C274" s="166"/>
      <c r="D274" s="167" t="s">
        <v>72</v>
      </c>
      <c r="E274" s="168" t="s">
        <v>296</v>
      </c>
      <c r="F274" s="168" t="s">
        <v>297</v>
      </c>
      <c r="G274" s="166"/>
      <c r="H274" s="166"/>
      <c r="I274" s="169"/>
      <c r="J274" s="170">
        <f>BK274</f>
        <v>0</v>
      </c>
      <c r="K274" s="166"/>
      <c r="L274" s="171"/>
      <c r="M274" s="172"/>
      <c r="N274" s="173"/>
      <c r="O274" s="173"/>
      <c r="P274" s="174">
        <f>SUM(P275:P407)</f>
        <v>0</v>
      </c>
      <c r="Q274" s="173"/>
      <c r="R274" s="174">
        <f>SUM(R275:R407)</f>
        <v>0</v>
      </c>
      <c r="S274" s="173"/>
      <c r="T274" s="175">
        <f>SUM(T275:T407)</f>
        <v>0</v>
      </c>
      <c r="AR274" s="176" t="s">
        <v>80</v>
      </c>
      <c r="AT274" s="177" t="s">
        <v>72</v>
      </c>
      <c r="AU274" s="177" t="s">
        <v>73</v>
      </c>
      <c r="AY274" s="176" t="s">
        <v>130</v>
      </c>
      <c r="BK274" s="178">
        <f>SUM(BK275:BK407)</f>
        <v>0</v>
      </c>
    </row>
    <row r="275" spans="1:65" s="2" customFormat="1" ht="14.45" customHeight="1">
      <c r="A275" s="34"/>
      <c r="B275" s="35"/>
      <c r="C275" s="179" t="s">
        <v>298</v>
      </c>
      <c r="D275" s="179" t="s">
        <v>131</v>
      </c>
      <c r="E275" s="180" t="s">
        <v>299</v>
      </c>
      <c r="F275" s="181" t="s">
        <v>300</v>
      </c>
      <c r="G275" s="182" t="s">
        <v>146</v>
      </c>
      <c r="H275" s="183">
        <v>96.417000000000002</v>
      </c>
      <c r="I275" s="184"/>
      <c r="J275" s="185">
        <f>ROUND(I275*H275,2)</f>
        <v>0</v>
      </c>
      <c r="K275" s="186"/>
      <c r="L275" s="39"/>
      <c r="M275" s="187" t="s">
        <v>1</v>
      </c>
      <c r="N275" s="188" t="s">
        <v>38</v>
      </c>
      <c r="O275" s="71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1" t="s">
        <v>135</v>
      </c>
      <c r="AT275" s="191" t="s">
        <v>131</v>
      </c>
      <c r="AU275" s="191" t="s">
        <v>80</v>
      </c>
      <c r="AY275" s="17" t="s">
        <v>130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7" t="s">
        <v>80</v>
      </c>
      <c r="BK275" s="192">
        <f>ROUND(I275*H275,2)</f>
        <v>0</v>
      </c>
      <c r="BL275" s="17" t="s">
        <v>135</v>
      </c>
      <c r="BM275" s="191" t="s">
        <v>301</v>
      </c>
    </row>
    <row r="276" spans="1:65" s="2" customFormat="1">
      <c r="A276" s="34"/>
      <c r="B276" s="35"/>
      <c r="C276" s="36"/>
      <c r="D276" s="193" t="s">
        <v>137</v>
      </c>
      <c r="E276" s="36"/>
      <c r="F276" s="194" t="s">
        <v>300</v>
      </c>
      <c r="G276" s="36"/>
      <c r="H276" s="36"/>
      <c r="I276" s="195"/>
      <c r="J276" s="36"/>
      <c r="K276" s="36"/>
      <c r="L276" s="39"/>
      <c r="M276" s="196"/>
      <c r="N276" s="197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137</v>
      </c>
      <c r="AU276" s="17" t="s">
        <v>80</v>
      </c>
    </row>
    <row r="277" spans="1:65" s="12" customFormat="1">
      <c r="B277" s="198"/>
      <c r="C277" s="199"/>
      <c r="D277" s="193" t="s">
        <v>138</v>
      </c>
      <c r="E277" s="200" t="s">
        <v>1</v>
      </c>
      <c r="F277" s="201" t="s">
        <v>302</v>
      </c>
      <c r="G277" s="199"/>
      <c r="H277" s="200" t="s">
        <v>1</v>
      </c>
      <c r="I277" s="202"/>
      <c r="J277" s="199"/>
      <c r="K277" s="199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138</v>
      </c>
      <c r="AU277" s="207" t="s">
        <v>80</v>
      </c>
      <c r="AV277" s="12" t="s">
        <v>80</v>
      </c>
      <c r="AW277" s="12" t="s">
        <v>30</v>
      </c>
      <c r="AX277" s="12" t="s">
        <v>73</v>
      </c>
      <c r="AY277" s="207" t="s">
        <v>130</v>
      </c>
    </row>
    <row r="278" spans="1:65" s="13" customFormat="1">
      <c r="B278" s="208"/>
      <c r="C278" s="209"/>
      <c r="D278" s="193" t="s">
        <v>138</v>
      </c>
      <c r="E278" s="210" t="s">
        <v>1</v>
      </c>
      <c r="F278" s="211" t="s">
        <v>303</v>
      </c>
      <c r="G278" s="209"/>
      <c r="H278" s="212">
        <v>3.2930000000000001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138</v>
      </c>
      <c r="AU278" s="218" t="s">
        <v>80</v>
      </c>
      <c r="AV278" s="13" t="s">
        <v>82</v>
      </c>
      <c r="AW278" s="13" t="s">
        <v>30</v>
      </c>
      <c r="AX278" s="13" t="s">
        <v>73</v>
      </c>
      <c r="AY278" s="218" t="s">
        <v>130</v>
      </c>
    </row>
    <row r="279" spans="1:65" s="13" customFormat="1">
      <c r="B279" s="208"/>
      <c r="C279" s="209"/>
      <c r="D279" s="193" t="s">
        <v>138</v>
      </c>
      <c r="E279" s="210" t="s">
        <v>1</v>
      </c>
      <c r="F279" s="211" t="s">
        <v>304</v>
      </c>
      <c r="G279" s="209"/>
      <c r="H279" s="212">
        <v>2.6520000000000001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138</v>
      </c>
      <c r="AU279" s="218" t="s">
        <v>80</v>
      </c>
      <c r="AV279" s="13" t="s">
        <v>82</v>
      </c>
      <c r="AW279" s="13" t="s">
        <v>30</v>
      </c>
      <c r="AX279" s="13" t="s">
        <v>73</v>
      </c>
      <c r="AY279" s="218" t="s">
        <v>130</v>
      </c>
    </row>
    <row r="280" spans="1:65" s="13" customFormat="1">
      <c r="B280" s="208"/>
      <c r="C280" s="209"/>
      <c r="D280" s="193" t="s">
        <v>138</v>
      </c>
      <c r="E280" s="210" t="s">
        <v>1</v>
      </c>
      <c r="F280" s="211" t="s">
        <v>305</v>
      </c>
      <c r="G280" s="209"/>
      <c r="H280" s="212">
        <v>5.3479999999999999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138</v>
      </c>
      <c r="AU280" s="218" t="s">
        <v>80</v>
      </c>
      <c r="AV280" s="13" t="s">
        <v>82</v>
      </c>
      <c r="AW280" s="13" t="s">
        <v>30</v>
      </c>
      <c r="AX280" s="13" t="s">
        <v>73</v>
      </c>
      <c r="AY280" s="218" t="s">
        <v>130</v>
      </c>
    </row>
    <row r="281" spans="1:65" s="13" customFormat="1">
      <c r="B281" s="208"/>
      <c r="C281" s="209"/>
      <c r="D281" s="193" t="s">
        <v>138</v>
      </c>
      <c r="E281" s="210" t="s">
        <v>1</v>
      </c>
      <c r="F281" s="211" t="s">
        <v>306</v>
      </c>
      <c r="G281" s="209"/>
      <c r="H281" s="212">
        <v>-2.4239999999999999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138</v>
      </c>
      <c r="AU281" s="218" t="s">
        <v>80</v>
      </c>
      <c r="AV281" s="13" t="s">
        <v>82</v>
      </c>
      <c r="AW281" s="13" t="s">
        <v>30</v>
      </c>
      <c r="AX281" s="13" t="s">
        <v>73</v>
      </c>
      <c r="AY281" s="218" t="s">
        <v>130</v>
      </c>
    </row>
    <row r="282" spans="1:65" s="12" customFormat="1">
      <c r="B282" s="198"/>
      <c r="C282" s="199"/>
      <c r="D282" s="193" t="s">
        <v>138</v>
      </c>
      <c r="E282" s="200" t="s">
        <v>1</v>
      </c>
      <c r="F282" s="201" t="s">
        <v>307</v>
      </c>
      <c r="G282" s="199"/>
      <c r="H282" s="200" t="s">
        <v>1</v>
      </c>
      <c r="I282" s="202"/>
      <c r="J282" s="199"/>
      <c r="K282" s="199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138</v>
      </c>
      <c r="AU282" s="207" t="s">
        <v>80</v>
      </c>
      <c r="AV282" s="12" t="s">
        <v>80</v>
      </c>
      <c r="AW282" s="12" t="s">
        <v>30</v>
      </c>
      <c r="AX282" s="12" t="s">
        <v>73</v>
      </c>
      <c r="AY282" s="207" t="s">
        <v>130</v>
      </c>
    </row>
    <row r="283" spans="1:65" s="13" customFormat="1">
      <c r="B283" s="208"/>
      <c r="C283" s="209"/>
      <c r="D283" s="193" t="s">
        <v>138</v>
      </c>
      <c r="E283" s="210" t="s">
        <v>1</v>
      </c>
      <c r="F283" s="211" t="s">
        <v>308</v>
      </c>
      <c r="G283" s="209"/>
      <c r="H283" s="212">
        <v>16.623999999999999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138</v>
      </c>
      <c r="AU283" s="218" t="s">
        <v>80</v>
      </c>
      <c r="AV283" s="13" t="s">
        <v>82</v>
      </c>
      <c r="AW283" s="13" t="s">
        <v>30</v>
      </c>
      <c r="AX283" s="13" t="s">
        <v>73</v>
      </c>
      <c r="AY283" s="218" t="s">
        <v>130</v>
      </c>
    </row>
    <row r="284" spans="1:65" s="13" customFormat="1">
      <c r="B284" s="208"/>
      <c r="C284" s="209"/>
      <c r="D284" s="193" t="s">
        <v>138</v>
      </c>
      <c r="E284" s="210" t="s">
        <v>1</v>
      </c>
      <c r="F284" s="211" t="s">
        <v>309</v>
      </c>
      <c r="G284" s="209"/>
      <c r="H284" s="212">
        <v>11.696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138</v>
      </c>
      <c r="AU284" s="218" t="s">
        <v>80</v>
      </c>
      <c r="AV284" s="13" t="s">
        <v>82</v>
      </c>
      <c r="AW284" s="13" t="s">
        <v>30</v>
      </c>
      <c r="AX284" s="13" t="s">
        <v>73</v>
      </c>
      <c r="AY284" s="218" t="s">
        <v>130</v>
      </c>
    </row>
    <row r="285" spans="1:65" s="12" customFormat="1">
      <c r="B285" s="198"/>
      <c r="C285" s="199"/>
      <c r="D285" s="193" t="s">
        <v>138</v>
      </c>
      <c r="E285" s="200" t="s">
        <v>1</v>
      </c>
      <c r="F285" s="201" t="s">
        <v>310</v>
      </c>
      <c r="G285" s="199"/>
      <c r="H285" s="200" t="s">
        <v>1</v>
      </c>
      <c r="I285" s="202"/>
      <c r="J285" s="199"/>
      <c r="K285" s="199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138</v>
      </c>
      <c r="AU285" s="207" t="s">
        <v>80</v>
      </c>
      <c r="AV285" s="12" t="s">
        <v>80</v>
      </c>
      <c r="AW285" s="12" t="s">
        <v>30</v>
      </c>
      <c r="AX285" s="12" t="s">
        <v>73</v>
      </c>
      <c r="AY285" s="207" t="s">
        <v>130</v>
      </c>
    </row>
    <row r="286" spans="1:65" s="13" customFormat="1">
      <c r="B286" s="208"/>
      <c r="C286" s="209"/>
      <c r="D286" s="193" t="s">
        <v>138</v>
      </c>
      <c r="E286" s="210" t="s">
        <v>1</v>
      </c>
      <c r="F286" s="211" t="s">
        <v>311</v>
      </c>
      <c r="G286" s="209"/>
      <c r="H286" s="212">
        <v>19.228000000000002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138</v>
      </c>
      <c r="AU286" s="218" t="s">
        <v>80</v>
      </c>
      <c r="AV286" s="13" t="s">
        <v>82</v>
      </c>
      <c r="AW286" s="13" t="s">
        <v>30</v>
      </c>
      <c r="AX286" s="13" t="s">
        <v>73</v>
      </c>
      <c r="AY286" s="218" t="s">
        <v>130</v>
      </c>
    </row>
    <row r="287" spans="1:65" s="13" customFormat="1">
      <c r="B287" s="208"/>
      <c r="C287" s="209"/>
      <c r="D287" s="193" t="s">
        <v>138</v>
      </c>
      <c r="E287" s="210" t="s">
        <v>1</v>
      </c>
      <c r="F287" s="211" t="s">
        <v>312</v>
      </c>
      <c r="G287" s="209"/>
      <c r="H287" s="212">
        <v>-4.444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138</v>
      </c>
      <c r="AU287" s="218" t="s">
        <v>80</v>
      </c>
      <c r="AV287" s="13" t="s">
        <v>82</v>
      </c>
      <c r="AW287" s="13" t="s">
        <v>30</v>
      </c>
      <c r="AX287" s="13" t="s">
        <v>73</v>
      </c>
      <c r="AY287" s="218" t="s">
        <v>130</v>
      </c>
    </row>
    <row r="288" spans="1:65" s="13" customFormat="1">
      <c r="B288" s="208"/>
      <c r="C288" s="209"/>
      <c r="D288" s="193" t="s">
        <v>138</v>
      </c>
      <c r="E288" s="210" t="s">
        <v>1</v>
      </c>
      <c r="F288" s="211" t="s">
        <v>313</v>
      </c>
      <c r="G288" s="209"/>
      <c r="H288" s="212">
        <v>14.06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138</v>
      </c>
      <c r="AU288" s="218" t="s">
        <v>80</v>
      </c>
      <c r="AV288" s="13" t="s">
        <v>82</v>
      </c>
      <c r="AW288" s="13" t="s">
        <v>30</v>
      </c>
      <c r="AX288" s="13" t="s">
        <v>73</v>
      </c>
      <c r="AY288" s="218" t="s">
        <v>130</v>
      </c>
    </row>
    <row r="289" spans="1:65" s="13" customFormat="1">
      <c r="B289" s="208"/>
      <c r="C289" s="209"/>
      <c r="D289" s="193" t="s">
        <v>138</v>
      </c>
      <c r="E289" s="210" t="s">
        <v>1</v>
      </c>
      <c r="F289" s="211" t="s">
        <v>314</v>
      </c>
      <c r="G289" s="209"/>
      <c r="H289" s="212">
        <v>14.44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138</v>
      </c>
      <c r="AU289" s="218" t="s">
        <v>80</v>
      </c>
      <c r="AV289" s="13" t="s">
        <v>82</v>
      </c>
      <c r="AW289" s="13" t="s">
        <v>30</v>
      </c>
      <c r="AX289" s="13" t="s">
        <v>73</v>
      </c>
      <c r="AY289" s="218" t="s">
        <v>130</v>
      </c>
    </row>
    <row r="290" spans="1:65" s="13" customFormat="1">
      <c r="B290" s="208"/>
      <c r="C290" s="209"/>
      <c r="D290" s="193" t="s">
        <v>138</v>
      </c>
      <c r="E290" s="210" t="s">
        <v>1</v>
      </c>
      <c r="F290" s="211" t="s">
        <v>315</v>
      </c>
      <c r="G290" s="209"/>
      <c r="H290" s="212">
        <v>5.99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138</v>
      </c>
      <c r="AU290" s="218" t="s">
        <v>80</v>
      </c>
      <c r="AV290" s="13" t="s">
        <v>82</v>
      </c>
      <c r="AW290" s="13" t="s">
        <v>30</v>
      </c>
      <c r="AX290" s="13" t="s">
        <v>73</v>
      </c>
      <c r="AY290" s="218" t="s">
        <v>130</v>
      </c>
    </row>
    <row r="291" spans="1:65" s="13" customFormat="1">
      <c r="B291" s="208"/>
      <c r="C291" s="209"/>
      <c r="D291" s="193" t="s">
        <v>138</v>
      </c>
      <c r="E291" s="210" t="s">
        <v>1</v>
      </c>
      <c r="F291" s="211" t="s">
        <v>316</v>
      </c>
      <c r="G291" s="209"/>
      <c r="H291" s="212">
        <v>7.41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138</v>
      </c>
      <c r="AU291" s="218" t="s">
        <v>80</v>
      </c>
      <c r="AV291" s="13" t="s">
        <v>82</v>
      </c>
      <c r="AW291" s="13" t="s">
        <v>30</v>
      </c>
      <c r="AX291" s="13" t="s">
        <v>73</v>
      </c>
      <c r="AY291" s="218" t="s">
        <v>130</v>
      </c>
    </row>
    <row r="292" spans="1:65" s="13" customFormat="1">
      <c r="B292" s="208"/>
      <c r="C292" s="209"/>
      <c r="D292" s="193" t="s">
        <v>138</v>
      </c>
      <c r="E292" s="210" t="s">
        <v>1</v>
      </c>
      <c r="F292" s="211" t="s">
        <v>317</v>
      </c>
      <c r="G292" s="209"/>
      <c r="H292" s="212">
        <v>2.544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138</v>
      </c>
      <c r="AU292" s="218" t="s">
        <v>80</v>
      </c>
      <c r="AV292" s="13" t="s">
        <v>82</v>
      </c>
      <c r="AW292" s="13" t="s">
        <v>30</v>
      </c>
      <c r="AX292" s="13" t="s">
        <v>73</v>
      </c>
      <c r="AY292" s="218" t="s">
        <v>130</v>
      </c>
    </row>
    <row r="293" spans="1:65" s="14" customFormat="1">
      <c r="B293" s="219"/>
      <c r="C293" s="220"/>
      <c r="D293" s="193" t="s">
        <v>138</v>
      </c>
      <c r="E293" s="221" t="s">
        <v>1</v>
      </c>
      <c r="F293" s="222" t="s">
        <v>143</v>
      </c>
      <c r="G293" s="220"/>
      <c r="H293" s="223">
        <v>96.416999999999987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138</v>
      </c>
      <c r="AU293" s="229" t="s">
        <v>80</v>
      </c>
      <c r="AV293" s="14" t="s">
        <v>135</v>
      </c>
      <c r="AW293" s="14" t="s">
        <v>30</v>
      </c>
      <c r="AX293" s="14" t="s">
        <v>80</v>
      </c>
      <c r="AY293" s="229" t="s">
        <v>130</v>
      </c>
    </row>
    <row r="294" spans="1:65" s="2" customFormat="1" ht="14.45" customHeight="1">
      <c r="A294" s="34"/>
      <c r="B294" s="35"/>
      <c r="C294" s="179" t="s">
        <v>318</v>
      </c>
      <c r="D294" s="179" t="s">
        <v>131</v>
      </c>
      <c r="E294" s="180" t="s">
        <v>319</v>
      </c>
      <c r="F294" s="181" t="s">
        <v>320</v>
      </c>
      <c r="G294" s="182" t="s">
        <v>146</v>
      </c>
      <c r="H294" s="183">
        <v>60.085000000000001</v>
      </c>
      <c r="I294" s="184"/>
      <c r="J294" s="185">
        <f>ROUND(I294*H294,2)</f>
        <v>0</v>
      </c>
      <c r="K294" s="186"/>
      <c r="L294" s="39"/>
      <c r="M294" s="187" t="s">
        <v>1</v>
      </c>
      <c r="N294" s="188" t="s">
        <v>38</v>
      </c>
      <c r="O294" s="71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1" t="s">
        <v>135</v>
      </c>
      <c r="AT294" s="191" t="s">
        <v>131</v>
      </c>
      <c r="AU294" s="191" t="s">
        <v>80</v>
      </c>
      <c r="AY294" s="17" t="s">
        <v>130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7" t="s">
        <v>80</v>
      </c>
      <c r="BK294" s="192">
        <f>ROUND(I294*H294,2)</f>
        <v>0</v>
      </c>
      <c r="BL294" s="17" t="s">
        <v>135</v>
      </c>
      <c r="BM294" s="191" t="s">
        <v>321</v>
      </c>
    </row>
    <row r="295" spans="1:65" s="2" customFormat="1">
      <c r="A295" s="34"/>
      <c r="B295" s="35"/>
      <c r="C295" s="36"/>
      <c r="D295" s="193" t="s">
        <v>137</v>
      </c>
      <c r="E295" s="36"/>
      <c r="F295" s="194" t="s">
        <v>320</v>
      </c>
      <c r="G295" s="36"/>
      <c r="H295" s="36"/>
      <c r="I295" s="195"/>
      <c r="J295" s="36"/>
      <c r="K295" s="36"/>
      <c r="L295" s="39"/>
      <c r="M295" s="196"/>
      <c r="N295" s="197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137</v>
      </c>
      <c r="AU295" s="17" t="s">
        <v>80</v>
      </c>
    </row>
    <row r="296" spans="1:65" s="12" customFormat="1">
      <c r="B296" s="198"/>
      <c r="C296" s="199"/>
      <c r="D296" s="193" t="s">
        <v>138</v>
      </c>
      <c r="E296" s="200" t="s">
        <v>1</v>
      </c>
      <c r="F296" s="201" t="s">
        <v>322</v>
      </c>
      <c r="G296" s="199"/>
      <c r="H296" s="200" t="s">
        <v>1</v>
      </c>
      <c r="I296" s="202"/>
      <c r="J296" s="199"/>
      <c r="K296" s="199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138</v>
      </c>
      <c r="AU296" s="207" t="s">
        <v>80</v>
      </c>
      <c r="AV296" s="12" t="s">
        <v>80</v>
      </c>
      <c r="AW296" s="12" t="s">
        <v>30</v>
      </c>
      <c r="AX296" s="12" t="s">
        <v>73</v>
      </c>
      <c r="AY296" s="207" t="s">
        <v>130</v>
      </c>
    </row>
    <row r="297" spans="1:65" s="13" customFormat="1">
      <c r="B297" s="208"/>
      <c r="C297" s="209"/>
      <c r="D297" s="193" t="s">
        <v>138</v>
      </c>
      <c r="E297" s="210" t="s">
        <v>1</v>
      </c>
      <c r="F297" s="211" t="s">
        <v>323</v>
      </c>
      <c r="G297" s="209"/>
      <c r="H297" s="212">
        <v>6.93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138</v>
      </c>
      <c r="AU297" s="218" t="s">
        <v>80</v>
      </c>
      <c r="AV297" s="13" t="s">
        <v>82</v>
      </c>
      <c r="AW297" s="13" t="s">
        <v>30</v>
      </c>
      <c r="AX297" s="13" t="s">
        <v>73</v>
      </c>
      <c r="AY297" s="218" t="s">
        <v>130</v>
      </c>
    </row>
    <row r="298" spans="1:65" s="13" customFormat="1">
      <c r="B298" s="208"/>
      <c r="C298" s="209"/>
      <c r="D298" s="193" t="s">
        <v>138</v>
      </c>
      <c r="E298" s="210" t="s">
        <v>1</v>
      </c>
      <c r="F298" s="211" t="s">
        <v>324</v>
      </c>
      <c r="G298" s="209"/>
      <c r="H298" s="212">
        <v>2.31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138</v>
      </c>
      <c r="AU298" s="218" t="s">
        <v>80</v>
      </c>
      <c r="AV298" s="13" t="s">
        <v>82</v>
      </c>
      <c r="AW298" s="13" t="s">
        <v>30</v>
      </c>
      <c r="AX298" s="13" t="s">
        <v>73</v>
      </c>
      <c r="AY298" s="218" t="s">
        <v>130</v>
      </c>
    </row>
    <row r="299" spans="1:65" s="12" customFormat="1">
      <c r="B299" s="198"/>
      <c r="C299" s="199"/>
      <c r="D299" s="193" t="s">
        <v>138</v>
      </c>
      <c r="E299" s="200" t="s">
        <v>1</v>
      </c>
      <c r="F299" s="201" t="s">
        <v>310</v>
      </c>
      <c r="G299" s="199"/>
      <c r="H299" s="200" t="s">
        <v>1</v>
      </c>
      <c r="I299" s="202"/>
      <c r="J299" s="199"/>
      <c r="K299" s="199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138</v>
      </c>
      <c r="AU299" s="207" t="s">
        <v>80</v>
      </c>
      <c r="AV299" s="12" t="s">
        <v>80</v>
      </c>
      <c r="AW299" s="12" t="s">
        <v>30</v>
      </c>
      <c r="AX299" s="12" t="s">
        <v>73</v>
      </c>
      <c r="AY299" s="207" t="s">
        <v>130</v>
      </c>
    </row>
    <row r="300" spans="1:65" s="13" customFormat="1">
      <c r="B300" s="208"/>
      <c r="C300" s="209"/>
      <c r="D300" s="193" t="s">
        <v>138</v>
      </c>
      <c r="E300" s="210" t="s">
        <v>1</v>
      </c>
      <c r="F300" s="211" t="s">
        <v>325</v>
      </c>
      <c r="G300" s="209"/>
      <c r="H300" s="212">
        <v>31.844000000000001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138</v>
      </c>
      <c r="AU300" s="218" t="s">
        <v>80</v>
      </c>
      <c r="AV300" s="13" t="s">
        <v>82</v>
      </c>
      <c r="AW300" s="13" t="s">
        <v>30</v>
      </c>
      <c r="AX300" s="13" t="s">
        <v>73</v>
      </c>
      <c r="AY300" s="218" t="s">
        <v>130</v>
      </c>
    </row>
    <row r="301" spans="1:65" s="13" customFormat="1">
      <c r="B301" s="208"/>
      <c r="C301" s="209"/>
      <c r="D301" s="193" t="s">
        <v>138</v>
      </c>
      <c r="E301" s="210" t="s">
        <v>1</v>
      </c>
      <c r="F301" s="211" t="s">
        <v>326</v>
      </c>
      <c r="G301" s="209"/>
      <c r="H301" s="212">
        <v>-1.6160000000000001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138</v>
      </c>
      <c r="AU301" s="218" t="s">
        <v>80</v>
      </c>
      <c r="AV301" s="13" t="s">
        <v>82</v>
      </c>
      <c r="AW301" s="13" t="s">
        <v>30</v>
      </c>
      <c r="AX301" s="13" t="s">
        <v>73</v>
      </c>
      <c r="AY301" s="218" t="s">
        <v>130</v>
      </c>
    </row>
    <row r="302" spans="1:65" s="13" customFormat="1">
      <c r="B302" s="208"/>
      <c r="C302" s="209"/>
      <c r="D302" s="193" t="s">
        <v>138</v>
      </c>
      <c r="E302" s="210" t="s">
        <v>1</v>
      </c>
      <c r="F302" s="211" t="s">
        <v>327</v>
      </c>
      <c r="G302" s="209"/>
      <c r="H302" s="212">
        <v>26.79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138</v>
      </c>
      <c r="AU302" s="218" t="s">
        <v>80</v>
      </c>
      <c r="AV302" s="13" t="s">
        <v>82</v>
      </c>
      <c r="AW302" s="13" t="s">
        <v>30</v>
      </c>
      <c r="AX302" s="13" t="s">
        <v>73</v>
      </c>
      <c r="AY302" s="218" t="s">
        <v>130</v>
      </c>
    </row>
    <row r="303" spans="1:65" s="13" customFormat="1">
      <c r="B303" s="208"/>
      <c r="C303" s="209"/>
      <c r="D303" s="193" t="s">
        <v>138</v>
      </c>
      <c r="E303" s="210" t="s">
        <v>1</v>
      </c>
      <c r="F303" s="211" t="s">
        <v>328</v>
      </c>
      <c r="G303" s="209"/>
      <c r="H303" s="212">
        <v>-6.173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138</v>
      </c>
      <c r="AU303" s="218" t="s">
        <v>80</v>
      </c>
      <c r="AV303" s="13" t="s">
        <v>82</v>
      </c>
      <c r="AW303" s="13" t="s">
        <v>30</v>
      </c>
      <c r="AX303" s="13" t="s">
        <v>73</v>
      </c>
      <c r="AY303" s="218" t="s">
        <v>130</v>
      </c>
    </row>
    <row r="304" spans="1:65" s="14" customFormat="1">
      <c r="B304" s="219"/>
      <c r="C304" s="220"/>
      <c r="D304" s="193" t="s">
        <v>138</v>
      </c>
      <c r="E304" s="221" t="s">
        <v>1</v>
      </c>
      <c r="F304" s="222" t="s">
        <v>143</v>
      </c>
      <c r="G304" s="220"/>
      <c r="H304" s="223">
        <v>60.085000000000008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138</v>
      </c>
      <c r="AU304" s="229" t="s">
        <v>80</v>
      </c>
      <c r="AV304" s="14" t="s">
        <v>135</v>
      </c>
      <c r="AW304" s="14" t="s">
        <v>30</v>
      </c>
      <c r="AX304" s="14" t="s">
        <v>80</v>
      </c>
      <c r="AY304" s="229" t="s">
        <v>130</v>
      </c>
    </row>
    <row r="305" spans="1:65" s="2" customFormat="1" ht="14.45" customHeight="1">
      <c r="A305" s="34"/>
      <c r="B305" s="35"/>
      <c r="C305" s="179" t="s">
        <v>329</v>
      </c>
      <c r="D305" s="179" t="s">
        <v>131</v>
      </c>
      <c r="E305" s="180" t="s">
        <v>330</v>
      </c>
      <c r="F305" s="181" t="s">
        <v>331</v>
      </c>
      <c r="G305" s="182" t="s">
        <v>146</v>
      </c>
      <c r="H305" s="183">
        <v>0.39100000000000001</v>
      </c>
      <c r="I305" s="184"/>
      <c r="J305" s="185">
        <f>ROUND(I305*H305,2)</f>
        <v>0</v>
      </c>
      <c r="K305" s="186"/>
      <c r="L305" s="39"/>
      <c r="M305" s="187" t="s">
        <v>1</v>
      </c>
      <c r="N305" s="188" t="s">
        <v>38</v>
      </c>
      <c r="O305" s="71"/>
      <c r="P305" s="189">
        <f>O305*H305</f>
        <v>0</v>
      </c>
      <c r="Q305" s="189">
        <v>0</v>
      </c>
      <c r="R305" s="189">
        <f>Q305*H305</f>
        <v>0</v>
      </c>
      <c r="S305" s="189">
        <v>0</v>
      </c>
      <c r="T305" s="19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1" t="s">
        <v>135</v>
      </c>
      <c r="AT305" s="191" t="s">
        <v>131</v>
      </c>
      <c r="AU305" s="191" t="s">
        <v>80</v>
      </c>
      <c r="AY305" s="17" t="s">
        <v>130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7" t="s">
        <v>80</v>
      </c>
      <c r="BK305" s="192">
        <f>ROUND(I305*H305,2)</f>
        <v>0</v>
      </c>
      <c r="BL305" s="17" t="s">
        <v>135</v>
      </c>
      <c r="BM305" s="191" t="s">
        <v>332</v>
      </c>
    </row>
    <row r="306" spans="1:65" s="2" customFormat="1">
      <c r="A306" s="34"/>
      <c r="B306" s="35"/>
      <c r="C306" s="36"/>
      <c r="D306" s="193" t="s">
        <v>137</v>
      </c>
      <c r="E306" s="36"/>
      <c r="F306" s="194" t="s">
        <v>331</v>
      </c>
      <c r="G306" s="36"/>
      <c r="H306" s="36"/>
      <c r="I306" s="195"/>
      <c r="J306" s="36"/>
      <c r="K306" s="36"/>
      <c r="L306" s="39"/>
      <c r="M306" s="196"/>
      <c r="N306" s="197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137</v>
      </c>
      <c r="AU306" s="17" t="s">
        <v>80</v>
      </c>
    </row>
    <row r="307" spans="1:65" s="12" customFormat="1">
      <c r="B307" s="198"/>
      <c r="C307" s="199"/>
      <c r="D307" s="193" t="s">
        <v>138</v>
      </c>
      <c r="E307" s="200" t="s">
        <v>1</v>
      </c>
      <c r="F307" s="201" t="s">
        <v>302</v>
      </c>
      <c r="G307" s="199"/>
      <c r="H307" s="200" t="s">
        <v>1</v>
      </c>
      <c r="I307" s="202"/>
      <c r="J307" s="199"/>
      <c r="K307" s="199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138</v>
      </c>
      <c r="AU307" s="207" t="s">
        <v>80</v>
      </c>
      <c r="AV307" s="12" t="s">
        <v>80</v>
      </c>
      <c r="AW307" s="12" t="s">
        <v>30</v>
      </c>
      <c r="AX307" s="12" t="s">
        <v>73</v>
      </c>
      <c r="AY307" s="207" t="s">
        <v>130</v>
      </c>
    </row>
    <row r="308" spans="1:65" s="13" customFormat="1">
      <c r="B308" s="208"/>
      <c r="C308" s="209"/>
      <c r="D308" s="193" t="s">
        <v>138</v>
      </c>
      <c r="E308" s="210" t="s">
        <v>1</v>
      </c>
      <c r="F308" s="211" t="s">
        <v>333</v>
      </c>
      <c r="G308" s="209"/>
      <c r="H308" s="212">
        <v>0.14899999999999999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138</v>
      </c>
      <c r="AU308" s="218" t="s">
        <v>80</v>
      </c>
      <c r="AV308" s="13" t="s">
        <v>82</v>
      </c>
      <c r="AW308" s="13" t="s">
        <v>30</v>
      </c>
      <c r="AX308" s="13" t="s">
        <v>73</v>
      </c>
      <c r="AY308" s="218" t="s">
        <v>130</v>
      </c>
    </row>
    <row r="309" spans="1:65" s="13" customFormat="1">
      <c r="B309" s="208"/>
      <c r="C309" s="209"/>
      <c r="D309" s="193" t="s">
        <v>138</v>
      </c>
      <c r="E309" s="210" t="s">
        <v>1</v>
      </c>
      <c r="F309" s="211" t="s">
        <v>334</v>
      </c>
      <c r="G309" s="209"/>
      <c r="H309" s="212">
        <v>0.12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138</v>
      </c>
      <c r="AU309" s="218" t="s">
        <v>80</v>
      </c>
      <c r="AV309" s="13" t="s">
        <v>82</v>
      </c>
      <c r="AW309" s="13" t="s">
        <v>30</v>
      </c>
      <c r="AX309" s="13" t="s">
        <v>73</v>
      </c>
      <c r="AY309" s="218" t="s">
        <v>130</v>
      </c>
    </row>
    <row r="310" spans="1:65" s="13" customFormat="1">
      <c r="B310" s="208"/>
      <c r="C310" s="209"/>
      <c r="D310" s="193" t="s">
        <v>138</v>
      </c>
      <c r="E310" s="210" t="s">
        <v>1</v>
      </c>
      <c r="F310" s="211" t="s">
        <v>335</v>
      </c>
      <c r="G310" s="209"/>
      <c r="H310" s="212">
        <v>0.24199999999999999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138</v>
      </c>
      <c r="AU310" s="218" t="s">
        <v>80</v>
      </c>
      <c r="AV310" s="13" t="s">
        <v>82</v>
      </c>
      <c r="AW310" s="13" t="s">
        <v>30</v>
      </c>
      <c r="AX310" s="13" t="s">
        <v>73</v>
      </c>
      <c r="AY310" s="218" t="s">
        <v>130</v>
      </c>
    </row>
    <row r="311" spans="1:65" s="13" customFormat="1">
      <c r="B311" s="208"/>
      <c r="C311" s="209"/>
      <c r="D311" s="193" t="s">
        <v>138</v>
      </c>
      <c r="E311" s="210" t="s">
        <v>1</v>
      </c>
      <c r="F311" s="211" t="s">
        <v>336</v>
      </c>
      <c r="G311" s="209"/>
      <c r="H311" s="212">
        <v>-0.12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138</v>
      </c>
      <c r="AU311" s="218" t="s">
        <v>80</v>
      </c>
      <c r="AV311" s="13" t="s">
        <v>82</v>
      </c>
      <c r="AW311" s="13" t="s">
        <v>30</v>
      </c>
      <c r="AX311" s="13" t="s">
        <v>73</v>
      </c>
      <c r="AY311" s="218" t="s">
        <v>130</v>
      </c>
    </row>
    <row r="312" spans="1:65" s="14" customFormat="1">
      <c r="B312" s="219"/>
      <c r="C312" s="220"/>
      <c r="D312" s="193" t="s">
        <v>138</v>
      </c>
      <c r="E312" s="221" t="s">
        <v>1</v>
      </c>
      <c r="F312" s="222" t="s">
        <v>143</v>
      </c>
      <c r="G312" s="220"/>
      <c r="H312" s="223">
        <v>0.39100000000000001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138</v>
      </c>
      <c r="AU312" s="229" t="s">
        <v>80</v>
      </c>
      <c r="AV312" s="14" t="s">
        <v>135</v>
      </c>
      <c r="AW312" s="14" t="s">
        <v>30</v>
      </c>
      <c r="AX312" s="14" t="s">
        <v>80</v>
      </c>
      <c r="AY312" s="229" t="s">
        <v>130</v>
      </c>
    </row>
    <row r="313" spans="1:65" s="2" customFormat="1" ht="14.45" customHeight="1">
      <c r="A313" s="34"/>
      <c r="B313" s="35"/>
      <c r="C313" s="179" t="s">
        <v>337</v>
      </c>
      <c r="D313" s="179" t="s">
        <v>131</v>
      </c>
      <c r="E313" s="180" t="s">
        <v>338</v>
      </c>
      <c r="F313" s="181" t="s">
        <v>339</v>
      </c>
      <c r="G313" s="182" t="s">
        <v>146</v>
      </c>
      <c r="H313" s="183">
        <v>8.8879999999999999</v>
      </c>
      <c r="I313" s="184"/>
      <c r="J313" s="185">
        <f>ROUND(I313*H313,2)</f>
        <v>0</v>
      </c>
      <c r="K313" s="186"/>
      <c r="L313" s="39"/>
      <c r="M313" s="187" t="s">
        <v>1</v>
      </c>
      <c r="N313" s="188" t="s">
        <v>38</v>
      </c>
      <c r="O313" s="71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1" t="s">
        <v>135</v>
      </c>
      <c r="AT313" s="191" t="s">
        <v>131</v>
      </c>
      <c r="AU313" s="191" t="s">
        <v>80</v>
      </c>
      <c r="AY313" s="17" t="s">
        <v>130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7" t="s">
        <v>80</v>
      </c>
      <c r="BK313" s="192">
        <f>ROUND(I313*H313,2)</f>
        <v>0</v>
      </c>
      <c r="BL313" s="17" t="s">
        <v>135</v>
      </c>
      <c r="BM313" s="191" t="s">
        <v>340</v>
      </c>
    </row>
    <row r="314" spans="1:65" s="2" customFormat="1">
      <c r="A314" s="34"/>
      <c r="B314" s="35"/>
      <c r="C314" s="36"/>
      <c r="D314" s="193" t="s">
        <v>137</v>
      </c>
      <c r="E314" s="36"/>
      <c r="F314" s="194" t="s">
        <v>339</v>
      </c>
      <c r="G314" s="36"/>
      <c r="H314" s="36"/>
      <c r="I314" s="195"/>
      <c r="J314" s="36"/>
      <c r="K314" s="36"/>
      <c r="L314" s="39"/>
      <c r="M314" s="196"/>
      <c r="N314" s="197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137</v>
      </c>
      <c r="AU314" s="17" t="s">
        <v>80</v>
      </c>
    </row>
    <row r="315" spans="1:65" s="12" customFormat="1">
      <c r="B315" s="198"/>
      <c r="C315" s="199"/>
      <c r="D315" s="193" t="s">
        <v>138</v>
      </c>
      <c r="E315" s="200" t="s">
        <v>1</v>
      </c>
      <c r="F315" s="201" t="s">
        <v>302</v>
      </c>
      <c r="G315" s="199"/>
      <c r="H315" s="200" t="s">
        <v>1</v>
      </c>
      <c r="I315" s="202"/>
      <c r="J315" s="199"/>
      <c r="K315" s="199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138</v>
      </c>
      <c r="AU315" s="207" t="s">
        <v>80</v>
      </c>
      <c r="AV315" s="12" t="s">
        <v>80</v>
      </c>
      <c r="AW315" s="12" t="s">
        <v>30</v>
      </c>
      <c r="AX315" s="12" t="s">
        <v>73</v>
      </c>
      <c r="AY315" s="207" t="s">
        <v>130</v>
      </c>
    </row>
    <row r="316" spans="1:65" s="13" customFormat="1">
      <c r="B316" s="208"/>
      <c r="C316" s="209"/>
      <c r="D316" s="193" t="s">
        <v>138</v>
      </c>
      <c r="E316" s="210" t="s">
        <v>1</v>
      </c>
      <c r="F316" s="211" t="s">
        <v>341</v>
      </c>
      <c r="G316" s="209"/>
      <c r="H316" s="212">
        <v>2.4239999999999999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138</v>
      </c>
      <c r="AU316" s="218" t="s">
        <v>80</v>
      </c>
      <c r="AV316" s="13" t="s">
        <v>82</v>
      </c>
      <c r="AW316" s="13" t="s">
        <v>30</v>
      </c>
      <c r="AX316" s="13" t="s">
        <v>73</v>
      </c>
      <c r="AY316" s="218" t="s">
        <v>130</v>
      </c>
    </row>
    <row r="317" spans="1:65" s="12" customFormat="1">
      <c r="B317" s="198"/>
      <c r="C317" s="199"/>
      <c r="D317" s="193" t="s">
        <v>138</v>
      </c>
      <c r="E317" s="200" t="s">
        <v>1</v>
      </c>
      <c r="F317" s="201" t="s">
        <v>307</v>
      </c>
      <c r="G317" s="199"/>
      <c r="H317" s="200" t="s">
        <v>1</v>
      </c>
      <c r="I317" s="202"/>
      <c r="J317" s="199"/>
      <c r="K317" s="199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138</v>
      </c>
      <c r="AU317" s="207" t="s">
        <v>80</v>
      </c>
      <c r="AV317" s="12" t="s">
        <v>80</v>
      </c>
      <c r="AW317" s="12" t="s">
        <v>30</v>
      </c>
      <c r="AX317" s="12" t="s">
        <v>73</v>
      </c>
      <c r="AY317" s="207" t="s">
        <v>130</v>
      </c>
    </row>
    <row r="318" spans="1:65" s="13" customFormat="1">
      <c r="B318" s="208"/>
      <c r="C318" s="209"/>
      <c r="D318" s="193" t="s">
        <v>138</v>
      </c>
      <c r="E318" s="210" t="s">
        <v>1</v>
      </c>
      <c r="F318" s="211" t="s">
        <v>342</v>
      </c>
      <c r="G318" s="209"/>
      <c r="H318" s="212">
        <v>3.2320000000000002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138</v>
      </c>
      <c r="AU318" s="218" t="s">
        <v>80</v>
      </c>
      <c r="AV318" s="13" t="s">
        <v>82</v>
      </c>
      <c r="AW318" s="13" t="s">
        <v>30</v>
      </c>
      <c r="AX318" s="13" t="s">
        <v>73</v>
      </c>
      <c r="AY318" s="218" t="s">
        <v>130</v>
      </c>
    </row>
    <row r="319" spans="1:65" s="12" customFormat="1">
      <c r="B319" s="198"/>
      <c r="C319" s="199"/>
      <c r="D319" s="193" t="s">
        <v>138</v>
      </c>
      <c r="E319" s="200" t="s">
        <v>1</v>
      </c>
      <c r="F319" s="201" t="s">
        <v>322</v>
      </c>
      <c r="G319" s="199"/>
      <c r="H319" s="200" t="s">
        <v>1</v>
      </c>
      <c r="I319" s="202"/>
      <c r="J319" s="199"/>
      <c r="K319" s="199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138</v>
      </c>
      <c r="AU319" s="207" t="s">
        <v>80</v>
      </c>
      <c r="AV319" s="12" t="s">
        <v>80</v>
      </c>
      <c r="AW319" s="12" t="s">
        <v>30</v>
      </c>
      <c r="AX319" s="12" t="s">
        <v>73</v>
      </c>
      <c r="AY319" s="207" t="s">
        <v>130</v>
      </c>
    </row>
    <row r="320" spans="1:65" s="13" customFormat="1">
      <c r="B320" s="208"/>
      <c r="C320" s="209"/>
      <c r="D320" s="193" t="s">
        <v>138</v>
      </c>
      <c r="E320" s="210" t="s">
        <v>1</v>
      </c>
      <c r="F320" s="211" t="s">
        <v>343</v>
      </c>
      <c r="G320" s="209"/>
      <c r="H320" s="212">
        <v>1.4139999999999999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138</v>
      </c>
      <c r="AU320" s="218" t="s">
        <v>80</v>
      </c>
      <c r="AV320" s="13" t="s">
        <v>82</v>
      </c>
      <c r="AW320" s="13" t="s">
        <v>30</v>
      </c>
      <c r="AX320" s="13" t="s">
        <v>73</v>
      </c>
      <c r="AY320" s="218" t="s">
        <v>130</v>
      </c>
    </row>
    <row r="321" spans="1:65" s="13" customFormat="1">
      <c r="B321" s="208"/>
      <c r="C321" s="209"/>
      <c r="D321" s="193" t="s">
        <v>138</v>
      </c>
      <c r="E321" s="210" t="s">
        <v>1</v>
      </c>
      <c r="F321" s="211" t="s">
        <v>344</v>
      </c>
      <c r="G321" s="209"/>
      <c r="H321" s="212">
        <v>1.8180000000000001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138</v>
      </c>
      <c r="AU321" s="218" t="s">
        <v>80</v>
      </c>
      <c r="AV321" s="13" t="s">
        <v>82</v>
      </c>
      <c r="AW321" s="13" t="s">
        <v>30</v>
      </c>
      <c r="AX321" s="13" t="s">
        <v>73</v>
      </c>
      <c r="AY321" s="218" t="s">
        <v>130</v>
      </c>
    </row>
    <row r="322" spans="1:65" s="14" customFormat="1">
      <c r="B322" s="219"/>
      <c r="C322" s="220"/>
      <c r="D322" s="193" t="s">
        <v>138</v>
      </c>
      <c r="E322" s="221" t="s">
        <v>1</v>
      </c>
      <c r="F322" s="222" t="s">
        <v>143</v>
      </c>
      <c r="G322" s="220"/>
      <c r="H322" s="223">
        <v>8.8879999999999999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138</v>
      </c>
      <c r="AU322" s="229" t="s">
        <v>80</v>
      </c>
      <c r="AV322" s="14" t="s">
        <v>135</v>
      </c>
      <c r="AW322" s="14" t="s">
        <v>30</v>
      </c>
      <c r="AX322" s="14" t="s">
        <v>80</v>
      </c>
      <c r="AY322" s="229" t="s">
        <v>130</v>
      </c>
    </row>
    <row r="323" spans="1:65" s="2" customFormat="1" ht="14.45" customHeight="1">
      <c r="A323" s="34"/>
      <c r="B323" s="35"/>
      <c r="C323" s="179" t="s">
        <v>345</v>
      </c>
      <c r="D323" s="179" t="s">
        <v>131</v>
      </c>
      <c r="E323" s="180" t="s">
        <v>346</v>
      </c>
      <c r="F323" s="181" t="s">
        <v>347</v>
      </c>
      <c r="G323" s="182" t="s">
        <v>146</v>
      </c>
      <c r="H323" s="183">
        <v>6.75</v>
      </c>
      <c r="I323" s="184"/>
      <c r="J323" s="185">
        <f>ROUND(I323*H323,2)</f>
        <v>0</v>
      </c>
      <c r="K323" s="186"/>
      <c r="L323" s="39"/>
      <c r="M323" s="187" t="s">
        <v>1</v>
      </c>
      <c r="N323" s="188" t="s">
        <v>38</v>
      </c>
      <c r="O323" s="71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1" t="s">
        <v>135</v>
      </c>
      <c r="AT323" s="191" t="s">
        <v>131</v>
      </c>
      <c r="AU323" s="191" t="s">
        <v>80</v>
      </c>
      <c r="AY323" s="17" t="s">
        <v>130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7" t="s">
        <v>80</v>
      </c>
      <c r="BK323" s="192">
        <f>ROUND(I323*H323,2)</f>
        <v>0</v>
      </c>
      <c r="BL323" s="17" t="s">
        <v>135</v>
      </c>
      <c r="BM323" s="191" t="s">
        <v>348</v>
      </c>
    </row>
    <row r="324" spans="1:65" s="2" customFormat="1">
      <c r="A324" s="34"/>
      <c r="B324" s="35"/>
      <c r="C324" s="36"/>
      <c r="D324" s="193" t="s">
        <v>137</v>
      </c>
      <c r="E324" s="36"/>
      <c r="F324" s="194" t="s">
        <v>347</v>
      </c>
      <c r="G324" s="36"/>
      <c r="H324" s="36"/>
      <c r="I324" s="195"/>
      <c r="J324" s="36"/>
      <c r="K324" s="36"/>
      <c r="L324" s="39"/>
      <c r="M324" s="196"/>
      <c r="N324" s="197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137</v>
      </c>
      <c r="AU324" s="17" t="s">
        <v>80</v>
      </c>
    </row>
    <row r="325" spans="1:65" s="12" customFormat="1">
      <c r="B325" s="198"/>
      <c r="C325" s="199"/>
      <c r="D325" s="193" t="s">
        <v>138</v>
      </c>
      <c r="E325" s="200" t="s">
        <v>1</v>
      </c>
      <c r="F325" s="201" t="s">
        <v>307</v>
      </c>
      <c r="G325" s="199"/>
      <c r="H325" s="200" t="s">
        <v>1</v>
      </c>
      <c r="I325" s="202"/>
      <c r="J325" s="199"/>
      <c r="K325" s="199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138</v>
      </c>
      <c r="AU325" s="207" t="s">
        <v>80</v>
      </c>
      <c r="AV325" s="12" t="s">
        <v>80</v>
      </c>
      <c r="AW325" s="12" t="s">
        <v>30</v>
      </c>
      <c r="AX325" s="12" t="s">
        <v>73</v>
      </c>
      <c r="AY325" s="207" t="s">
        <v>130</v>
      </c>
    </row>
    <row r="326" spans="1:65" s="13" customFormat="1">
      <c r="B326" s="208"/>
      <c r="C326" s="209"/>
      <c r="D326" s="193" t="s">
        <v>138</v>
      </c>
      <c r="E326" s="210" t="s">
        <v>1</v>
      </c>
      <c r="F326" s="211" t="s">
        <v>349</v>
      </c>
      <c r="G326" s="209"/>
      <c r="H326" s="212">
        <v>6.75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138</v>
      </c>
      <c r="AU326" s="218" t="s">
        <v>80</v>
      </c>
      <c r="AV326" s="13" t="s">
        <v>82</v>
      </c>
      <c r="AW326" s="13" t="s">
        <v>30</v>
      </c>
      <c r="AX326" s="13" t="s">
        <v>73</v>
      </c>
      <c r="AY326" s="218" t="s">
        <v>130</v>
      </c>
    </row>
    <row r="327" spans="1:65" s="14" customFormat="1">
      <c r="B327" s="219"/>
      <c r="C327" s="220"/>
      <c r="D327" s="193" t="s">
        <v>138</v>
      </c>
      <c r="E327" s="221" t="s">
        <v>1</v>
      </c>
      <c r="F327" s="222" t="s">
        <v>143</v>
      </c>
      <c r="G327" s="220"/>
      <c r="H327" s="223">
        <v>6.75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138</v>
      </c>
      <c r="AU327" s="229" t="s">
        <v>80</v>
      </c>
      <c r="AV327" s="14" t="s">
        <v>135</v>
      </c>
      <c r="AW327" s="14" t="s">
        <v>30</v>
      </c>
      <c r="AX327" s="14" t="s">
        <v>80</v>
      </c>
      <c r="AY327" s="229" t="s">
        <v>130</v>
      </c>
    </row>
    <row r="328" spans="1:65" s="2" customFormat="1" ht="24.2" customHeight="1">
      <c r="A328" s="34"/>
      <c r="B328" s="35"/>
      <c r="C328" s="179" t="s">
        <v>350</v>
      </c>
      <c r="D328" s="179" t="s">
        <v>131</v>
      </c>
      <c r="E328" s="180" t="s">
        <v>351</v>
      </c>
      <c r="F328" s="181" t="s">
        <v>352</v>
      </c>
      <c r="G328" s="182" t="s">
        <v>226</v>
      </c>
      <c r="H328" s="183">
        <v>42</v>
      </c>
      <c r="I328" s="184"/>
      <c r="J328" s="185">
        <f>ROUND(I328*H328,2)</f>
        <v>0</v>
      </c>
      <c r="K328" s="186"/>
      <c r="L328" s="39"/>
      <c r="M328" s="187" t="s">
        <v>1</v>
      </c>
      <c r="N328" s="188" t="s">
        <v>38</v>
      </c>
      <c r="O328" s="71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1" t="s">
        <v>135</v>
      </c>
      <c r="AT328" s="191" t="s">
        <v>131</v>
      </c>
      <c r="AU328" s="191" t="s">
        <v>80</v>
      </c>
      <c r="AY328" s="17" t="s">
        <v>130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7" t="s">
        <v>80</v>
      </c>
      <c r="BK328" s="192">
        <f>ROUND(I328*H328,2)</f>
        <v>0</v>
      </c>
      <c r="BL328" s="17" t="s">
        <v>135</v>
      </c>
      <c r="BM328" s="191" t="s">
        <v>353</v>
      </c>
    </row>
    <row r="329" spans="1:65" s="2" customFormat="1" ht="19.5">
      <c r="A329" s="34"/>
      <c r="B329" s="35"/>
      <c r="C329" s="36"/>
      <c r="D329" s="193" t="s">
        <v>137</v>
      </c>
      <c r="E329" s="36"/>
      <c r="F329" s="194" t="s">
        <v>352</v>
      </c>
      <c r="G329" s="36"/>
      <c r="H329" s="36"/>
      <c r="I329" s="195"/>
      <c r="J329" s="36"/>
      <c r="K329" s="36"/>
      <c r="L329" s="39"/>
      <c r="M329" s="196"/>
      <c r="N329" s="197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137</v>
      </c>
      <c r="AU329" s="17" t="s">
        <v>80</v>
      </c>
    </row>
    <row r="330" spans="1:65" s="12" customFormat="1">
      <c r="B330" s="198"/>
      <c r="C330" s="199"/>
      <c r="D330" s="193" t="s">
        <v>138</v>
      </c>
      <c r="E330" s="200" t="s">
        <v>1</v>
      </c>
      <c r="F330" s="201" t="s">
        <v>354</v>
      </c>
      <c r="G330" s="199"/>
      <c r="H330" s="200" t="s">
        <v>1</v>
      </c>
      <c r="I330" s="202"/>
      <c r="J330" s="199"/>
      <c r="K330" s="199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138</v>
      </c>
      <c r="AU330" s="207" t="s">
        <v>80</v>
      </c>
      <c r="AV330" s="12" t="s">
        <v>80</v>
      </c>
      <c r="AW330" s="12" t="s">
        <v>30</v>
      </c>
      <c r="AX330" s="12" t="s">
        <v>73</v>
      </c>
      <c r="AY330" s="207" t="s">
        <v>130</v>
      </c>
    </row>
    <row r="331" spans="1:65" s="13" customFormat="1">
      <c r="B331" s="208"/>
      <c r="C331" s="209"/>
      <c r="D331" s="193" t="s">
        <v>138</v>
      </c>
      <c r="E331" s="210" t="s">
        <v>1</v>
      </c>
      <c r="F331" s="211" t="s">
        <v>355</v>
      </c>
      <c r="G331" s="209"/>
      <c r="H331" s="212">
        <v>42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138</v>
      </c>
      <c r="AU331" s="218" t="s">
        <v>80</v>
      </c>
      <c r="AV331" s="13" t="s">
        <v>82</v>
      </c>
      <c r="AW331" s="13" t="s">
        <v>30</v>
      </c>
      <c r="AX331" s="13" t="s">
        <v>73</v>
      </c>
      <c r="AY331" s="218" t="s">
        <v>130</v>
      </c>
    </row>
    <row r="332" spans="1:65" s="14" customFormat="1">
      <c r="B332" s="219"/>
      <c r="C332" s="220"/>
      <c r="D332" s="193" t="s">
        <v>138</v>
      </c>
      <c r="E332" s="221" t="s">
        <v>1</v>
      </c>
      <c r="F332" s="222" t="s">
        <v>143</v>
      </c>
      <c r="G332" s="220"/>
      <c r="H332" s="223">
        <v>42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138</v>
      </c>
      <c r="AU332" s="229" t="s">
        <v>80</v>
      </c>
      <c r="AV332" s="14" t="s">
        <v>135</v>
      </c>
      <c r="AW332" s="14" t="s">
        <v>30</v>
      </c>
      <c r="AX332" s="14" t="s">
        <v>80</v>
      </c>
      <c r="AY332" s="229" t="s">
        <v>130</v>
      </c>
    </row>
    <row r="333" spans="1:65" s="2" customFormat="1" ht="14.45" customHeight="1">
      <c r="A333" s="34"/>
      <c r="B333" s="35"/>
      <c r="C333" s="179" t="s">
        <v>356</v>
      </c>
      <c r="D333" s="179" t="s">
        <v>131</v>
      </c>
      <c r="E333" s="180" t="s">
        <v>357</v>
      </c>
      <c r="F333" s="181" t="s">
        <v>358</v>
      </c>
      <c r="G333" s="182" t="s">
        <v>134</v>
      </c>
      <c r="H333" s="183">
        <v>0.222</v>
      </c>
      <c r="I333" s="184"/>
      <c r="J333" s="185">
        <f>ROUND(I333*H333,2)</f>
        <v>0</v>
      </c>
      <c r="K333" s="186"/>
      <c r="L333" s="39"/>
      <c r="M333" s="187" t="s">
        <v>1</v>
      </c>
      <c r="N333" s="188" t="s">
        <v>38</v>
      </c>
      <c r="O333" s="71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1" t="s">
        <v>135</v>
      </c>
      <c r="AT333" s="191" t="s">
        <v>131</v>
      </c>
      <c r="AU333" s="191" t="s">
        <v>80</v>
      </c>
      <c r="AY333" s="17" t="s">
        <v>130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7" t="s">
        <v>80</v>
      </c>
      <c r="BK333" s="192">
        <f>ROUND(I333*H333,2)</f>
        <v>0</v>
      </c>
      <c r="BL333" s="17" t="s">
        <v>135</v>
      </c>
      <c r="BM333" s="191" t="s">
        <v>359</v>
      </c>
    </row>
    <row r="334" spans="1:65" s="2" customFormat="1">
      <c r="A334" s="34"/>
      <c r="B334" s="35"/>
      <c r="C334" s="36"/>
      <c r="D334" s="193" t="s">
        <v>137</v>
      </c>
      <c r="E334" s="36"/>
      <c r="F334" s="194" t="s">
        <v>358</v>
      </c>
      <c r="G334" s="36"/>
      <c r="H334" s="36"/>
      <c r="I334" s="195"/>
      <c r="J334" s="36"/>
      <c r="K334" s="36"/>
      <c r="L334" s="39"/>
      <c r="M334" s="196"/>
      <c r="N334" s="197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137</v>
      </c>
      <c r="AU334" s="17" t="s">
        <v>80</v>
      </c>
    </row>
    <row r="335" spans="1:65" s="12" customFormat="1">
      <c r="B335" s="198"/>
      <c r="C335" s="199"/>
      <c r="D335" s="193" t="s">
        <v>138</v>
      </c>
      <c r="E335" s="200" t="s">
        <v>1</v>
      </c>
      <c r="F335" s="201" t="s">
        <v>360</v>
      </c>
      <c r="G335" s="199"/>
      <c r="H335" s="200" t="s">
        <v>1</v>
      </c>
      <c r="I335" s="202"/>
      <c r="J335" s="199"/>
      <c r="K335" s="199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138</v>
      </c>
      <c r="AU335" s="207" t="s">
        <v>80</v>
      </c>
      <c r="AV335" s="12" t="s">
        <v>80</v>
      </c>
      <c r="AW335" s="12" t="s">
        <v>30</v>
      </c>
      <c r="AX335" s="12" t="s">
        <v>73</v>
      </c>
      <c r="AY335" s="207" t="s">
        <v>130</v>
      </c>
    </row>
    <row r="336" spans="1:65" s="13" customFormat="1">
      <c r="B336" s="208"/>
      <c r="C336" s="209"/>
      <c r="D336" s="193" t="s">
        <v>138</v>
      </c>
      <c r="E336" s="210" t="s">
        <v>1</v>
      </c>
      <c r="F336" s="211" t="s">
        <v>361</v>
      </c>
      <c r="G336" s="209"/>
      <c r="H336" s="212">
        <v>0.222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138</v>
      </c>
      <c r="AU336" s="218" t="s">
        <v>80</v>
      </c>
      <c r="AV336" s="13" t="s">
        <v>82</v>
      </c>
      <c r="AW336" s="13" t="s">
        <v>30</v>
      </c>
      <c r="AX336" s="13" t="s">
        <v>73</v>
      </c>
      <c r="AY336" s="218" t="s">
        <v>130</v>
      </c>
    </row>
    <row r="337" spans="1:65" s="14" customFormat="1">
      <c r="B337" s="219"/>
      <c r="C337" s="220"/>
      <c r="D337" s="193" t="s">
        <v>138</v>
      </c>
      <c r="E337" s="221" t="s">
        <v>1</v>
      </c>
      <c r="F337" s="222" t="s">
        <v>143</v>
      </c>
      <c r="G337" s="220"/>
      <c r="H337" s="223">
        <v>0.222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138</v>
      </c>
      <c r="AU337" s="229" t="s">
        <v>80</v>
      </c>
      <c r="AV337" s="14" t="s">
        <v>135</v>
      </c>
      <c r="AW337" s="14" t="s">
        <v>30</v>
      </c>
      <c r="AX337" s="14" t="s">
        <v>80</v>
      </c>
      <c r="AY337" s="229" t="s">
        <v>130</v>
      </c>
    </row>
    <row r="338" spans="1:65" s="2" customFormat="1" ht="24.2" customHeight="1">
      <c r="A338" s="34"/>
      <c r="B338" s="35"/>
      <c r="C338" s="179" t="s">
        <v>362</v>
      </c>
      <c r="D338" s="179" t="s">
        <v>131</v>
      </c>
      <c r="E338" s="180" t="s">
        <v>363</v>
      </c>
      <c r="F338" s="181" t="s">
        <v>364</v>
      </c>
      <c r="G338" s="182" t="s">
        <v>146</v>
      </c>
      <c r="H338" s="183">
        <v>2.77</v>
      </c>
      <c r="I338" s="184"/>
      <c r="J338" s="185">
        <f>ROUND(I338*H338,2)</f>
        <v>0</v>
      </c>
      <c r="K338" s="186"/>
      <c r="L338" s="39"/>
      <c r="M338" s="187" t="s">
        <v>1</v>
      </c>
      <c r="N338" s="188" t="s">
        <v>38</v>
      </c>
      <c r="O338" s="71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1" t="s">
        <v>135</v>
      </c>
      <c r="AT338" s="191" t="s">
        <v>131</v>
      </c>
      <c r="AU338" s="191" t="s">
        <v>80</v>
      </c>
      <c r="AY338" s="17" t="s">
        <v>130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7" t="s">
        <v>80</v>
      </c>
      <c r="BK338" s="192">
        <f>ROUND(I338*H338,2)</f>
        <v>0</v>
      </c>
      <c r="BL338" s="17" t="s">
        <v>135</v>
      </c>
      <c r="BM338" s="191" t="s">
        <v>365</v>
      </c>
    </row>
    <row r="339" spans="1:65" s="2" customFormat="1">
      <c r="A339" s="34"/>
      <c r="B339" s="35"/>
      <c r="C339" s="36"/>
      <c r="D339" s="193" t="s">
        <v>137</v>
      </c>
      <c r="E339" s="36"/>
      <c r="F339" s="194" t="s">
        <v>364</v>
      </c>
      <c r="G339" s="36"/>
      <c r="H339" s="36"/>
      <c r="I339" s="195"/>
      <c r="J339" s="36"/>
      <c r="K339" s="36"/>
      <c r="L339" s="39"/>
      <c r="M339" s="196"/>
      <c r="N339" s="197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137</v>
      </c>
      <c r="AU339" s="17" t="s">
        <v>80</v>
      </c>
    </row>
    <row r="340" spans="1:65" s="12" customFormat="1">
      <c r="B340" s="198"/>
      <c r="C340" s="199"/>
      <c r="D340" s="193" t="s">
        <v>138</v>
      </c>
      <c r="E340" s="200" t="s">
        <v>1</v>
      </c>
      <c r="F340" s="201" t="s">
        <v>354</v>
      </c>
      <c r="G340" s="199"/>
      <c r="H340" s="200" t="s">
        <v>1</v>
      </c>
      <c r="I340" s="202"/>
      <c r="J340" s="199"/>
      <c r="K340" s="199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138</v>
      </c>
      <c r="AU340" s="207" t="s">
        <v>80</v>
      </c>
      <c r="AV340" s="12" t="s">
        <v>80</v>
      </c>
      <c r="AW340" s="12" t="s">
        <v>30</v>
      </c>
      <c r="AX340" s="12" t="s">
        <v>73</v>
      </c>
      <c r="AY340" s="207" t="s">
        <v>130</v>
      </c>
    </row>
    <row r="341" spans="1:65" s="13" customFormat="1">
      <c r="B341" s="208"/>
      <c r="C341" s="209"/>
      <c r="D341" s="193" t="s">
        <v>138</v>
      </c>
      <c r="E341" s="210" t="s">
        <v>1</v>
      </c>
      <c r="F341" s="211" t="s">
        <v>366</v>
      </c>
      <c r="G341" s="209"/>
      <c r="H341" s="212">
        <v>2.77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138</v>
      </c>
      <c r="AU341" s="218" t="s">
        <v>80</v>
      </c>
      <c r="AV341" s="13" t="s">
        <v>82</v>
      </c>
      <c r="AW341" s="13" t="s">
        <v>30</v>
      </c>
      <c r="AX341" s="13" t="s">
        <v>73</v>
      </c>
      <c r="AY341" s="218" t="s">
        <v>130</v>
      </c>
    </row>
    <row r="342" spans="1:65" s="14" customFormat="1">
      <c r="B342" s="219"/>
      <c r="C342" s="220"/>
      <c r="D342" s="193" t="s">
        <v>138</v>
      </c>
      <c r="E342" s="221" t="s">
        <v>1</v>
      </c>
      <c r="F342" s="222" t="s">
        <v>143</v>
      </c>
      <c r="G342" s="220"/>
      <c r="H342" s="223">
        <v>2.77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138</v>
      </c>
      <c r="AU342" s="229" t="s">
        <v>80</v>
      </c>
      <c r="AV342" s="14" t="s">
        <v>135</v>
      </c>
      <c r="AW342" s="14" t="s">
        <v>30</v>
      </c>
      <c r="AX342" s="14" t="s">
        <v>80</v>
      </c>
      <c r="AY342" s="229" t="s">
        <v>130</v>
      </c>
    </row>
    <row r="343" spans="1:65" s="2" customFormat="1" ht="24.2" customHeight="1">
      <c r="A343" s="34"/>
      <c r="B343" s="35"/>
      <c r="C343" s="179" t="s">
        <v>367</v>
      </c>
      <c r="D343" s="179" t="s">
        <v>131</v>
      </c>
      <c r="E343" s="180" t="s">
        <v>368</v>
      </c>
      <c r="F343" s="181" t="s">
        <v>369</v>
      </c>
      <c r="G343" s="182" t="s">
        <v>146</v>
      </c>
      <c r="H343" s="183">
        <v>2.77</v>
      </c>
      <c r="I343" s="184"/>
      <c r="J343" s="185">
        <f>ROUND(I343*H343,2)</f>
        <v>0</v>
      </c>
      <c r="K343" s="186"/>
      <c r="L343" s="39"/>
      <c r="M343" s="187" t="s">
        <v>1</v>
      </c>
      <c r="N343" s="188" t="s">
        <v>38</v>
      </c>
      <c r="O343" s="71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1" t="s">
        <v>135</v>
      </c>
      <c r="AT343" s="191" t="s">
        <v>131</v>
      </c>
      <c r="AU343" s="191" t="s">
        <v>80</v>
      </c>
      <c r="AY343" s="17" t="s">
        <v>130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7" t="s">
        <v>80</v>
      </c>
      <c r="BK343" s="192">
        <f>ROUND(I343*H343,2)</f>
        <v>0</v>
      </c>
      <c r="BL343" s="17" t="s">
        <v>135</v>
      </c>
      <c r="BM343" s="191" t="s">
        <v>370</v>
      </c>
    </row>
    <row r="344" spans="1:65" s="2" customFormat="1" ht="19.5">
      <c r="A344" s="34"/>
      <c r="B344" s="35"/>
      <c r="C344" s="36"/>
      <c r="D344" s="193" t="s">
        <v>137</v>
      </c>
      <c r="E344" s="36"/>
      <c r="F344" s="194" t="s">
        <v>369</v>
      </c>
      <c r="G344" s="36"/>
      <c r="H344" s="36"/>
      <c r="I344" s="195"/>
      <c r="J344" s="36"/>
      <c r="K344" s="36"/>
      <c r="L344" s="39"/>
      <c r="M344" s="196"/>
      <c r="N344" s="197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137</v>
      </c>
      <c r="AU344" s="17" t="s">
        <v>80</v>
      </c>
    </row>
    <row r="345" spans="1:65" s="2" customFormat="1" ht="24.2" customHeight="1">
      <c r="A345" s="34"/>
      <c r="B345" s="35"/>
      <c r="C345" s="179" t="s">
        <v>371</v>
      </c>
      <c r="D345" s="179" t="s">
        <v>131</v>
      </c>
      <c r="E345" s="180" t="s">
        <v>372</v>
      </c>
      <c r="F345" s="181" t="s">
        <v>373</v>
      </c>
      <c r="G345" s="182" t="s">
        <v>134</v>
      </c>
      <c r="H345" s="183">
        <v>1.236</v>
      </c>
      <c r="I345" s="184"/>
      <c r="J345" s="185">
        <f>ROUND(I345*H345,2)</f>
        <v>0</v>
      </c>
      <c r="K345" s="186"/>
      <c r="L345" s="39"/>
      <c r="M345" s="187" t="s">
        <v>1</v>
      </c>
      <c r="N345" s="188" t="s">
        <v>38</v>
      </c>
      <c r="O345" s="71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1" t="s">
        <v>135</v>
      </c>
      <c r="AT345" s="191" t="s">
        <v>131</v>
      </c>
      <c r="AU345" s="191" t="s">
        <v>80</v>
      </c>
      <c r="AY345" s="17" t="s">
        <v>130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7" t="s">
        <v>80</v>
      </c>
      <c r="BK345" s="192">
        <f>ROUND(I345*H345,2)</f>
        <v>0</v>
      </c>
      <c r="BL345" s="17" t="s">
        <v>135</v>
      </c>
      <c r="BM345" s="191" t="s">
        <v>374</v>
      </c>
    </row>
    <row r="346" spans="1:65" s="2" customFormat="1" ht="19.5">
      <c r="A346" s="34"/>
      <c r="B346" s="35"/>
      <c r="C346" s="36"/>
      <c r="D346" s="193" t="s">
        <v>137</v>
      </c>
      <c r="E346" s="36"/>
      <c r="F346" s="194" t="s">
        <v>373</v>
      </c>
      <c r="G346" s="36"/>
      <c r="H346" s="36"/>
      <c r="I346" s="195"/>
      <c r="J346" s="36"/>
      <c r="K346" s="36"/>
      <c r="L346" s="39"/>
      <c r="M346" s="196"/>
      <c r="N346" s="197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137</v>
      </c>
      <c r="AU346" s="17" t="s">
        <v>80</v>
      </c>
    </row>
    <row r="347" spans="1:65" s="12" customFormat="1">
      <c r="B347" s="198"/>
      <c r="C347" s="199"/>
      <c r="D347" s="193" t="s">
        <v>138</v>
      </c>
      <c r="E347" s="200" t="s">
        <v>1</v>
      </c>
      <c r="F347" s="201" t="s">
        <v>307</v>
      </c>
      <c r="G347" s="199"/>
      <c r="H347" s="200" t="s">
        <v>1</v>
      </c>
      <c r="I347" s="202"/>
      <c r="J347" s="199"/>
      <c r="K347" s="199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138</v>
      </c>
      <c r="AU347" s="207" t="s">
        <v>80</v>
      </c>
      <c r="AV347" s="12" t="s">
        <v>80</v>
      </c>
      <c r="AW347" s="12" t="s">
        <v>30</v>
      </c>
      <c r="AX347" s="12" t="s">
        <v>73</v>
      </c>
      <c r="AY347" s="207" t="s">
        <v>130</v>
      </c>
    </row>
    <row r="348" spans="1:65" s="12" customFormat="1">
      <c r="B348" s="198"/>
      <c r="C348" s="199"/>
      <c r="D348" s="193" t="s">
        <v>138</v>
      </c>
      <c r="E348" s="200" t="s">
        <v>1</v>
      </c>
      <c r="F348" s="201" t="s">
        <v>375</v>
      </c>
      <c r="G348" s="199"/>
      <c r="H348" s="200" t="s">
        <v>1</v>
      </c>
      <c r="I348" s="202"/>
      <c r="J348" s="199"/>
      <c r="K348" s="199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138</v>
      </c>
      <c r="AU348" s="207" t="s">
        <v>80</v>
      </c>
      <c r="AV348" s="12" t="s">
        <v>80</v>
      </c>
      <c r="AW348" s="12" t="s">
        <v>30</v>
      </c>
      <c r="AX348" s="12" t="s">
        <v>73</v>
      </c>
      <c r="AY348" s="207" t="s">
        <v>130</v>
      </c>
    </row>
    <row r="349" spans="1:65" s="13" customFormat="1">
      <c r="B349" s="208"/>
      <c r="C349" s="209"/>
      <c r="D349" s="193" t="s">
        <v>138</v>
      </c>
      <c r="E349" s="210" t="s">
        <v>1</v>
      </c>
      <c r="F349" s="211" t="s">
        <v>376</v>
      </c>
      <c r="G349" s="209"/>
      <c r="H349" s="212">
        <v>0.36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138</v>
      </c>
      <c r="AU349" s="218" t="s">
        <v>80</v>
      </c>
      <c r="AV349" s="13" t="s">
        <v>82</v>
      </c>
      <c r="AW349" s="13" t="s">
        <v>30</v>
      </c>
      <c r="AX349" s="13" t="s">
        <v>73</v>
      </c>
      <c r="AY349" s="218" t="s">
        <v>130</v>
      </c>
    </row>
    <row r="350" spans="1:65" s="12" customFormat="1">
      <c r="B350" s="198"/>
      <c r="C350" s="199"/>
      <c r="D350" s="193" t="s">
        <v>138</v>
      </c>
      <c r="E350" s="200" t="s">
        <v>1</v>
      </c>
      <c r="F350" s="201" t="s">
        <v>322</v>
      </c>
      <c r="G350" s="199"/>
      <c r="H350" s="200" t="s">
        <v>1</v>
      </c>
      <c r="I350" s="202"/>
      <c r="J350" s="199"/>
      <c r="K350" s="199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138</v>
      </c>
      <c r="AU350" s="207" t="s">
        <v>80</v>
      </c>
      <c r="AV350" s="12" t="s">
        <v>80</v>
      </c>
      <c r="AW350" s="12" t="s">
        <v>30</v>
      </c>
      <c r="AX350" s="12" t="s">
        <v>73</v>
      </c>
      <c r="AY350" s="207" t="s">
        <v>130</v>
      </c>
    </row>
    <row r="351" spans="1:65" s="12" customFormat="1">
      <c r="B351" s="198"/>
      <c r="C351" s="199"/>
      <c r="D351" s="193" t="s">
        <v>138</v>
      </c>
      <c r="E351" s="200" t="s">
        <v>1</v>
      </c>
      <c r="F351" s="201" t="s">
        <v>375</v>
      </c>
      <c r="G351" s="199"/>
      <c r="H351" s="200" t="s">
        <v>1</v>
      </c>
      <c r="I351" s="202"/>
      <c r="J351" s="199"/>
      <c r="K351" s="199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138</v>
      </c>
      <c r="AU351" s="207" t="s">
        <v>80</v>
      </c>
      <c r="AV351" s="12" t="s">
        <v>80</v>
      </c>
      <c r="AW351" s="12" t="s">
        <v>30</v>
      </c>
      <c r="AX351" s="12" t="s">
        <v>73</v>
      </c>
      <c r="AY351" s="207" t="s">
        <v>130</v>
      </c>
    </row>
    <row r="352" spans="1:65" s="13" customFormat="1">
      <c r="B352" s="208"/>
      <c r="C352" s="209"/>
      <c r="D352" s="193" t="s">
        <v>138</v>
      </c>
      <c r="E352" s="210" t="s">
        <v>1</v>
      </c>
      <c r="F352" s="211" t="s">
        <v>377</v>
      </c>
      <c r="G352" s="209"/>
      <c r="H352" s="212">
        <v>0.84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138</v>
      </c>
      <c r="AU352" s="218" t="s">
        <v>80</v>
      </c>
      <c r="AV352" s="13" t="s">
        <v>82</v>
      </c>
      <c r="AW352" s="13" t="s">
        <v>30</v>
      </c>
      <c r="AX352" s="13" t="s">
        <v>73</v>
      </c>
      <c r="AY352" s="218" t="s">
        <v>130</v>
      </c>
    </row>
    <row r="353" spans="1:65" s="12" customFormat="1">
      <c r="B353" s="198"/>
      <c r="C353" s="199"/>
      <c r="D353" s="193" t="s">
        <v>138</v>
      </c>
      <c r="E353" s="200" t="s">
        <v>1</v>
      </c>
      <c r="F353" s="201" t="s">
        <v>310</v>
      </c>
      <c r="G353" s="199"/>
      <c r="H353" s="200" t="s">
        <v>1</v>
      </c>
      <c r="I353" s="202"/>
      <c r="J353" s="199"/>
      <c r="K353" s="199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138</v>
      </c>
      <c r="AU353" s="207" t="s">
        <v>80</v>
      </c>
      <c r="AV353" s="12" t="s">
        <v>80</v>
      </c>
      <c r="AW353" s="12" t="s">
        <v>30</v>
      </c>
      <c r="AX353" s="12" t="s">
        <v>73</v>
      </c>
      <c r="AY353" s="207" t="s">
        <v>130</v>
      </c>
    </row>
    <row r="354" spans="1:65" s="12" customFormat="1">
      <c r="B354" s="198"/>
      <c r="C354" s="199"/>
      <c r="D354" s="193" t="s">
        <v>138</v>
      </c>
      <c r="E354" s="200" t="s">
        <v>1</v>
      </c>
      <c r="F354" s="201" t="s">
        <v>375</v>
      </c>
      <c r="G354" s="199"/>
      <c r="H354" s="200" t="s">
        <v>1</v>
      </c>
      <c r="I354" s="202"/>
      <c r="J354" s="199"/>
      <c r="K354" s="199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138</v>
      </c>
      <c r="AU354" s="207" t="s">
        <v>80</v>
      </c>
      <c r="AV354" s="12" t="s">
        <v>80</v>
      </c>
      <c r="AW354" s="12" t="s">
        <v>30</v>
      </c>
      <c r="AX354" s="12" t="s">
        <v>73</v>
      </c>
      <c r="AY354" s="207" t="s">
        <v>130</v>
      </c>
    </row>
    <row r="355" spans="1:65" s="13" customFormat="1">
      <c r="B355" s="208"/>
      <c r="C355" s="209"/>
      <c r="D355" s="193" t="s">
        <v>138</v>
      </c>
      <c r="E355" s="210" t="s">
        <v>1</v>
      </c>
      <c r="F355" s="211" t="s">
        <v>378</v>
      </c>
      <c r="G355" s="209"/>
      <c r="H355" s="212">
        <v>3.5999999999999997E-2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138</v>
      </c>
      <c r="AU355" s="218" t="s">
        <v>80</v>
      </c>
      <c r="AV355" s="13" t="s">
        <v>82</v>
      </c>
      <c r="AW355" s="13" t="s">
        <v>30</v>
      </c>
      <c r="AX355" s="13" t="s">
        <v>73</v>
      </c>
      <c r="AY355" s="218" t="s">
        <v>130</v>
      </c>
    </row>
    <row r="356" spans="1:65" s="14" customFormat="1">
      <c r="B356" s="219"/>
      <c r="C356" s="220"/>
      <c r="D356" s="193" t="s">
        <v>138</v>
      </c>
      <c r="E356" s="221" t="s">
        <v>1</v>
      </c>
      <c r="F356" s="222" t="s">
        <v>143</v>
      </c>
      <c r="G356" s="220"/>
      <c r="H356" s="223">
        <v>1.236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138</v>
      </c>
      <c r="AU356" s="229" t="s">
        <v>80</v>
      </c>
      <c r="AV356" s="14" t="s">
        <v>135</v>
      </c>
      <c r="AW356" s="14" t="s">
        <v>30</v>
      </c>
      <c r="AX356" s="14" t="s">
        <v>80</v>
      </c>
      <c r="AY356" s="229" t="s">
        <v>130</v>
      </c>
    </row>
    <row r="357" spans="1:65" s="2" customFormat="1" ht="14.45" customHeight="1">
      <c r="A357" s="34"/>
      <c r="B357" s="35"/>
      <c r="C357" s="179" t="s">
        <v>379</v>
      </c>
      <c r="D357" s="179" t="s">
        <v>131</v>
      </c>
      <c r="E357" s="180" t="s">
        <v>380</v>
      </c>
      <c r="F357" s="181" t="s">
        <v>381</v>
      </c>
      <c r="G357" s="182" t="s">
        <v>382</v>
      </c>
      <c r="H357" s="183">
        <v>5</v>
      </c>
      <c r="I357" s="184"/>
      <c r="J357" s="185">
        <f>ROUND(I357*H357,2)</f>
        <v>0</v>
      </c>
      <c r="K357" s="186"/>
      <c r="L357" s="39"/>
      <c r="M357" s="187" t="s">
        <v>1</v>
      </c>
      <c r="N357" s="188" t="s">
        <v>38</v>
      </c>
      <c r="O357" s="71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1" t="s">
        <v>135</v>
      </c>
      <c r="AT357" s="191" t="s">
        <v>131</v>
      </c>
      <c r="AU357" s="191" t="s">
        <v>80</v>
      </c>
      <c r="AY357" s="17" t="s">
        <v>130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7" t="s">
        <v>80</v>
      </c>
      <c r="BK357" s="192">
        <f>ROUND(I357*H357,2)</f>
        <v>0</v>
      </c>
      <c r="BL357" s="17" t="s">
        <v>135</v>
      </c>
      <c r="BM357" s="191" t="s">
        <v>383</v>
      </c>
    </row>
    <row r="358" spans="1:65" s="2" customFormat="1">
      <c r="A358" s="34"/>
      <c r="B358" s="35"/>
      <c r="C358" s="36"/>
      <c r="D358" s="193" t="s">
        <v>137</v>
      </c>
      <c r="E358" s="36"/>
      <c r="F358" s="194" t="s">
        <v>381</v>
      </c>
      <c r="G358" s="36"/>
      <c r="H358" s="36"/>
      <c r="I358" s="195"/>
      <c r="J358" s="36"/>
      <c r="K358" s="36"/>
      <c r="L358" s="39"/>
      <c r="M358" s="196"/>
      <c r="N358" s="197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137</v>
      </c>
      <c r="AU358" s="17" t="s">
        <v>80</v>
      </c>
    </row>
    <row r="359" spans="1:65" s="12" customFormat="1">
      <c r="B359" s="198"/>
      <c r="C359" s="199"/>
      <c r="D359" s="193" t="s">
        <v>138</v>
      </c>
      <c r="E359" s="200" t="s">
        <v>1</v>
      </c>
      <c r="F359" s="201" t="s">
        <v>307</v>
      </c>
      <c r="G359" s="199"/>
      <c r="H359" s="200" t="s">
        <v>1</v>
      </c>
      <c r="I359" s="202"/>
      <c r="J359" s="199"/>
      <c r="K359" s="199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138</v>
      </c>
      <c r="AU359" s="207" t="s">
        <v>80</v>
      </c>
      <c r="AV359" s="12" t="s">
        <v>80</v>
      </c>
      <c r="AW359" s="12" t="s">
        <v>30</v>
      </c>
      <c r="AX359" s="12" t="s">
        <v>73</v>
      </c>
      <c r="AY359" s="207" t="s">
        <v>130</v>
      </c>
    </row>
    <row r="360" spans="1:65" s="13" customFormat="1">
      <c r="B360" s="208"/>
      <c r="C360" s="209"/>
      <c r="D360" s="193" t="s">
        <v>138</v>
      </c>
      <c r="E360" s="210" t="s">
        <v>1</v>
      </c>
      <c r="F360" s="211" t="s">
        <v>175</v>
      </c>
      <c r="G360" s="209"/>
      <c r="H360" s="212">
        <v>5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138</v>
      </c>
      <c r="AU360" s="218" t="s">
        <v>80</v>
      </c>
      <c r="AV360" s="13" t="s">
        <v>82</v>
      </c>
      <c r="AW360" s="13" t="s">
        <v>30</v>
      </c>
      <c r="AX360" s="13" t="s">
        <v>73</v>
      </c>
      <c r="AY360" s="218" t="s">
        <v>130</v>
      </c>
    </row>
    <row r="361" spans="1:65" s="14" customFormat="1">
      <c r="B361" s="219"/>
      <c r="C361" s="220"/>
      <c r="D361" s="193" t="s">
        <v>138</v>
      </c>
      <c r="E361" s="221" t="s">
        <v>1</v>
      </c>
      <c r="F361" s="222" t="s">
        <v>143</v>
      </c>
      <c r="G361" s="220"/>
      <c r="H361" s="223">
        <v>5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138</v>
      </c>
      <c r="AU361" s="229" t="s">
        <v>80</v>
      </c>
      <c r="AV361" s="14" t="s">
        <v>135</v>
      </c>
      <c r="AW361" s="14" t="s">
        <v>30</v>
      </c>
      <c r="AX361" s="14" t="s">
        <v>80</v>
      </c>
      <c r="AY361" s="229" t="s">
        <v>130</v>
      </c>
    </row>
    <row r="362" spans="1:65" s="2" customFormat="1" ht="14.45" customHeight="1">
      <c r="A362" s="34"/>
      <c r="B362" s="35"/>
      <c r="C362" s="179" t="s">
        <v>384</v>
      </c>
      <c r="D362" s="179" t="s">
        <v>131</v>
      </c>
      <c r="E362" s="180" t="s">
        <v>385</v>
      </c>
      <c r="F362" s="181" t="s">
        <v>386</v>
      </c>
      <c r="G362" s="182" t="s">
        <v>146</v>
      </c>
      <c r="H362" s="183">
        <v>54.613999999999997</v>
      </c>
      <c r="I362" s="184"/>
      <c r="J362" s="185">
        <f>ROUND(I362*H362,2)</f>
        <v>0</v>
      </c>
      <c r="K362" s="186"/>
      <c r="L362" s="39"/>
      <c r="M362" s="187" t="s">
        <v>1</v>
      </c>
      <c r="N362" s="188" t="s">
        <v>38</v>
      </c>
      <c r="O362" s="71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1" t="s">
        <v>135</v>
      </c>
      <c r="AT362" s="191" t="s">
        <v>131</v>
      </c>
      <c r="AU362" s="191" t="s">
        <v>80</v>
      </c>
      <c r="AY362" s="17" t="s">
        <v>130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7" t="s">
        <v>80</v>
      </c>
      <c r="BK362" s="192">
        <f>ROUND(I362*H362,2)</f>
        <v>0</v>
      </c>
      <c r="BL362" s="17" t="s">
        <v>135</v>
      </c>
      <c r="BM362" s="191" t="s">
        <v>387</v>
      </c>
    </row>
    <row r="363" spans="1:65" s="2" customFormat="1">
      <c r="A363" s="34"/>
      <c r="B363" s="35"/>
      <c r="C363" s="36"/>
      <c r="D363" s="193" t="s">
        <v>137</v>
      </c>
      <c r="E363" s="36"/>
      <c r="F363" s="194" t="s">
        <v>386</v>
      </c>
      <c r="G363" s="36"/>
      <c r="H363" s="36"/>
      <c r="I363" s="195"/>
      <c r="J363" s="36"/>
      <c r="K363" s="36"/>
      <c r="L363" s="39"/>
      <c r="M363" s="196"/>
      <c r="N363" s="197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137</v>
      </c>
      <c r="AU363" s="17" t="s">
        <v>80</v>
      </c>
    </row>
    <row r="364" spans="1:65" s="12" customFormat="1">
      <c r="B364" s="198"/>
      <c r="C364" s="199"/>
      <c r="D364" s="193" t="s">
        <v>138</v>
      </c>
      <c r="E364" s="200" t="s">
        <v>1</v>
      </c>
      <c r="F364" s="201" t="s">
        <v>322</v>
      </c>
      <c r="G364" s="199"/>
      <c r="H364" s="200" t="s">
        <v>1</v>
      </c>
      <c r="I364" s="202"/>
      <c r="J364" s="199"/>
      <c r="K364" s="199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138</v>
      </c>
      <c r="AU364" s="207" t="s">
        <v>80</v>
      </c>
      <c r="AV364" s="12" t="s">
        <v>80</v>
      </c>
      <c r="AW364" s="12" t="s">
        <v>30</v>
      </c>
      <c r="AX364" s="12" t="s">
        <v>73</v>
      </c>
      <c r="AY364" s="207" t="s">
        <v>130</v>
      </c>
    </row>
    <row r="365" spans="1:65" s="13" customFormat="1">
      <c r="B365" s="208"/>
      <c r="C365" s="209"/>
      <c r="D365" s="193" t="s">
        <v>138</v>
      </c>
      <c r="E365" s="210" t="s">
        <v>1</v>
      </c>
      <c r="F365" s="211" t="s">
        <v>388</v>
      </c>
      <c r="G365" s="209"/>
      <c r="H365" s="212">
        <v>6.9249999999999998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138</v>
      </c>
      <c r="AU365" s="218" t="s">
        <v>80</v>
      </c>
      <c r="AV365" s="13" t="s">
        <v>82</v>
      </c>
      <c r="AW365" s="13" t="s">
        <v>30</v>
      </c>
      <c r="AX365" s="13" t="s">
        <v>73</v>
      </c>
      <c r="AY365" s="218" t="s">
        <v>130</v>
      </c>
    </row>
    <row r="366" spans="1:65" s="12" customFormat="1">
      <c r="B366" s="198"/>
      <c r="C366" s="199"/>
      <c r="D366" s="193" t="s">
        <v>138</v>
      </c>
      <c r="E366" s="200" t="s">
        <v>1</v>
      </c>
      <c r="F366" s="201" t="s">
        <v>389</v>
      </c>
      <c r="G366" s="199"/>
      <c r="H366" s="200" t="s">
        <v>1</v>
      </c>
      <c r="I366" s="202"/>
      <c r="J366" s="199"/>
      <c r="K366" s="199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138</v>
      </c>
      <c r="AU366" s="207" t="s">
        <v>80</v>
      </c>
      <c r="AV366" s="12" t="s">
        <v>80</v>
      </c>
      <c r="AW366" s="12" t="s">
        <v>30</v>
      </c>
      <c r="AX366" s="12" t="s">
        <v>73</v>
      </c>
      <c r="AY366" s="207" t="s">
        <v>130</v>
      </c>
    </row>
    <row r="367" spans="1:65" s="13" customFormat="1">
      <c r="B367" s="208"/>
      <c r="C367" s="209"/>
      <c r="D367" s="193" t="s">
        <v>138</v>
      </c>
      <c r="E367" s="210" t="s">
        <v>1</v>
      </c>
      <c r="F367" s="211" t="s">
        <v>390</v>
      </c>
      <c r="G367" s="209"/>
      <c r="H367" s="212">
        <v>29.564</v>
      </c>
      <c r="I367" s="213"/>
      <c r="J367" s="209"/>
      <c r="K367" s="209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138</v>
      </c>
      <c r="AU367" s="218" t="s">
        <v>80</v>
      </c>
      <c r="AV367" s="13" t="s">
        <v>82</v>
      </c>
      <c r="AW367" s="13" t="s">
        <v>30</v>
      </c>
      <c r="AX367" s="13" t="s">
        <v>73</v>
      </c>
      <c r="AY367" s="218" t="s">
        <v>130</v>
      </c>
    </row>
    <row r="368" spans="1:65" s="12" customFormat="1">
      <c r="B368" s="198"/>
      <c r="C368" s="199"/>
      <c r="D368" s="193" t="s">
        <v>138</v>
      </c>
      <c r="E368" s="200" t="s">
        <v>1</v>
      </c>
      <c r="F368" s="201" t="s">
        <v>391</v>
      </c>
      <c r="G368" s="199"/>
      <c r="H368" s="200" t="s">
        <v>1</v>
      </c>
      <c r="I368" s="202"/>
      <c r="J368" s="199"/>
      <c r="K368" s="199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138</v>
      </c>
      <c r="AU368" s="207" t="s">
        <v>80</v>
      </c>
      <c r="AV368" s="12" t="s">
        <v>80</v>
      </c>
      <c r="AW368" s="12" t="s">
        <v>30</v>
      </c>
      <c r="AX368" s="12" t="s">
        <v>73</v>
      </c>
      <c r="AY368" s="207" t="s">
        <v>130</v>
      </c>
    </row>
    <row r="369" spans="1:65" s="13" customFormat="1">
      <c r="B369" s="208"/>
      <c r="C369" s="209"/>
      <c r="D369" s="193" t="s">
        <v>138</v>
      </c>
      <c r="E369" s="210" t="s">
        <v>1</v>
      </c>
      <c r="F369" s="211" t="s">
        <v>392</v>
      </c>
      <c r="G369" s="209"/>
      <c r="H369" s="212">
        <v>13.568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138</v>
      </c>
      <c r="AU369" s="218" t="s">
        <v>80</v>
      </c>
      <c r="AV369" s="13" t="s">
        <v>82</v>
      </c>
      <c r="AW369" s="13" t="s">
        <v>30</v>
      </c>
      <c r="AX369" s="13" t="s">
        <v>73</v>
      </c>
      <c r="AY369" s="218" t="s">
        <v>130</v>
      </c>
    </row>
    <row r="370" spans="1:65" s="13" customFormat="1">
      <c r="B370" s="208"/>
      <c r="C370" s="209"/>
      <c r="D370" s="193" t="s">
        <v>138</v>
      </c>
      <c r="E370" s="210" t="s">
        <v>1</v>
      </c>
      <c r="F370" s="211" t="s">
        <v>393</v>
      </c>
      <c r="G370" s="209"/>
      <c r="H370" s="212">
        <v>4.5570000000000004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138</v>
      </c>
      <c r="AU370" s="218" t="s">
        <v>80</v>
      </c>
      <c r="AV370" s="13" t="s">
        <v>82</v>
      </c>
      <c r="AW370" s="13" t="s">
        <v>30</v>
      </c>
      <c r="AX370" s="13" t="s">
        <v>73</v>
      </c>
      <c r="AY370" s="218" t="s">
        <v>130</v>
      </c>
    </row>
    <row r="371" spans="1:65" s="14" customFormat="1">
      <c r="B371" s="219"/>
      <c r="C371" s="220"/>
      <c r="D371" s="193" t="s">
        <v>138</v>
      </c>
      <c r="E371" s="221" t="s">
        <v>1</v>
      </c>
      <c r="F371" s="222" t="s">
        <v>143</v>
      </c>
      <c r="G371" s="220"/>
      <c r="H371" s="223">
        <v>54.613999999999997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138</v>
      </c>
      <c r="AU371" s="229" t="s">
        <v>80</v>
      </c>
      <c r="AV371" s="14" t="s">
        <v>135</v>
      </c>
      <c r="AW371" s="14" t="s">
        <v>30</v>
      </c>
      <c r="AX371" s="14" t="s">
        <v>80</v>
      </c>
      <c r="AY371" s="229" t="s">
        <v>130</v>
      </c>
    </row>
    <row r="372" spans="1:65" s="2" customFormat="1" ht="24.2" customHeight="1">
      <c r="A372" s="34"/>
      <c r="B372" s="35"/>
      <c r="C372" s="179" t="s">
        <v>394</v>
      </c>
      <c r="D372" s="179" t="s">
        <v>131</v>
      </c>
      <c r="E372" s="180" t="s">
        <v>395</v>
      </c>
      <c r="F372" s="181" t="s">
        <v>396</v>
      </c>
      <c r="G372" s="182" t="s">
        <v>146</v>
      </c>
      <c r="H372" s="183">
        <v>5.625</v>
      </c>
      <c r="I372" s="184"/>
      <c r="J372" s="185">
        <f>ROUND(I372*H372,2)</f>
        <v>0</v>
      </c>
      <c r="K372" s="186"/>
      <c r="L372" s="39"/>
      <c r="M372" s="187" t="s">
        <v>1</v>
      </c>
      <c r="N372" s="188" t="s">
        <v>38</v>
      </c>
      <c r="O372" s="71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1" t="s">
        <v>135</v>
      </c>
      <c r="AT372" s="191" t="s">
        <v>131</v>
      </c>
      <c r="AU372" s="191" t="s">
        <v>80</v>
      </c>
      <c r="AY372" s="17" t="s">
        <v>130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7" t="s">
        <v>80</v>
      </c>
      <c r="BK372" s="192">
        <f>ROUND(I372*H372,2)</f>
        <v>0</v>
      </c>
      <c r="BL372" s="17" t="s">
        <v>135</v>
      </c>
      <c r="BM372" s="191" t="s">
        <v>397</v>
      </c>
    </row>
    <row r="373" spans="1:65" s="2" customFormat="1">
      <c r="A373" s="34"/>
      <c r="B373" s="35"/>
      <c r="C373" s="36"/>
      <c r="D373" s="193" t="s">
        <v>137</v>
      </c>
      <c r="E373" s="36"/>
      <c r="F373" s="194" t="s">
        <v>396</v>
      </c>
      <c r="G373" s="36"/>
      <c r="H373" s="36"/>
      <c r="I373" s="195"/>
      <c r="J373" s="36"/>
      <c r="K373" s="36"/>
      <c r="L373" s="39"/>
      <c r="M373" s="196"/>
      <c r="N373" s="197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137</v>
      </c>
      <c r="AU373" s="17" t="s">
        <v>80</v>
      </c>
    </row>
    <row r="374" spans="1:65" s="12" customFormat="1">
      <c r="B374" s="198"/>
      <c r="C374" s="199"/>
      <c r="D374" s="193" t="s">
        <v>138</v>
      </c>
      <c r="E374" s="200" t="s">
        <v>1</v>
      </c>
      <c r="F374" s="201" t="s">
        <v>398</v>
      </c>
      <c r="G374" s="199"/>
      <c r="H374" s="200" t="s">
        <v>1</v>
      </c>
      <c r="I374" s="202"/>
      <c r="J374" s="199"/>
      <c r="K374" s="199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138</v>
      </c>
      <c r="AU374" s="207" t="s">
        <v>80</v>
      </c>
      <c r="AV374" s="12" t="s">
        <v>80</v>
      </c>
      <c r="AW374" s="12" t="s">
        <v>30</v>
      </c>
      <c r="AX374" s="12" t="s">
        <v>73</v>
      </c>
      <c r="AY374" s="207" t="s">
        <v>130</v>
      </c>
    </row>
    <row r="375" spans="1:65" s="13" customFormat="1">
      <c r="B375" s="208"/>
      <c r="C375" s="209"/>
      <c r="D375" s="193" t="s">
        <v>138</v>
      </c>
      <c r="E375" s="210" t="s">
        <v>1</v>
      </c>
      <c r="F375" s="211" t="s">
        <v>399</v>
      </c>
      <c r="G375" s="209"/>
      <c r="H375" s="212">
        <v>4.992</v>
      </c>
      <c r="I375" s="213"/>
      <c r="J375" s="209"/>
      <c r="K375" s="209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138</v>
      </c>
      <c r="AU375" s="218" t="s">
        <v>80</v>
      </c>
      <c r="AV375" s="13" t="s">
        <v>82</v>
      </c>
      <c r="AW375" s="13" t="s">
        <v>30</v>
      </c>
      <c r="AX375" s="13" t="s">
        <v>73</v>
      </c>
      <c r="AY375" s="218" t="s">
        <v>130</v>
      </c>
    </row>
    <row r="376" spans="1:65" s="13" customFormat="1">
      <c r="B376" s="208"/>
      <c r="C376" s="209"/>
      <c r="D376" s="193" t="s">
        <v>138</v>
      </c>
      <c r="E376" s="210" t="s">
        <v>1</v>
      </c>
      <c r="F376" s="211" t="s">
        <v>400</v>
      </c>
      <c r="G376" s="209"/>
      <c r="H376" s="212">
        <v>0.63300000000000001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138</v>
      </c>
      <c r="AU376" s="218" t="s">
        <v>80</v>
      </c>
      <c r="AV376" s="13" t="s">
        <v>82</v>
      </c>
      <c r="AW376" s="13" t="s">
        <v>30</v>
      </c>
      <c r="AX376" s="13" t="s">
        <v>73</v>
      </c>
      <c r="AY376" s="218" t="s">
        <v>130</v>
      </c>
    </row>
    <row r="377" spans="1:65" s="14" customFormat="1">
      <c r="B377" s="219"/>
      <c r="C377" s="220"/>
      <c r="D377" s="193" t="s">
        <v>138</v>
      </c>
      <c r="E377" s="221" t="s">
        <v>1</v>
      </c>
      <c r="F377" s="222" t="s">
        <v>143</v>
      </c>
      <c r="G377" s="220"/>
      <c r="H377" s="223">
        <v>5.625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138</v>
      </c>
      <c r="AU377" s="229" t="s">
        <v>80</v>
      </c>
      <c r="AV377" s="14" t="s">
        <v>135</v>
      </c>
      <c r="AW377" s="14" t="s">
        <v>30</v>
      </c>
      <c r="AX377" s="14" t="s">
        <v>80</v>
      </c>
      <c r="AY377" s="229" t="s">
        <v>130</v>
      </c>
    </row>
    <row r="378" spans="1:65" s="2" customFormat="1" ht="14.45" customHeight="1">
      <c r="A378" s="34"/>
      <c r="B378" s="35"/>
      <c r="C378" s="179" t="s">
        <v>401</v>
      </c>
      <c r="D378" s="179" t="s">
        <v>131</v>
      </c>
      <c r="E378" s="180" t="s">
        <v>402</v>
      </c>
      <c r="F378" s="181" t="s">
        <v>403</v>
      </c>
      <c r="G378" s="182" t="s">
        <v>404</v>
      </c>
      <c r="H378" s="183">
        <v>2</v>
      </c>
      <c r="I378" s="184"/>
      <c r="J378" s="185">
        <f>ROUND(I378*H378,2)</f>
        <v>0</v>
      </c>
      <c r="K378" s="186"/>
      <c r="L378" s="39"/>
      <c r="M378" s="187" t="s">
        <v>1</v>
      </c>
      <c r="N378" s="188" t="s">
        <v>38</v>
      </c>
      <c r="O378" s="71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1" t="s">
        <v>135</v>
      </c>
      <c r="AT378" s="191" t="s">
        <v>131</v>
      </c>
      <c r="AU378" s="191" t="s">
        <v>80</v>
      </c>
      <c r="AY378" s="17" t="s">
        <v>130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7" t="s">
        <v>80</v>
      </c>
      <c r="BK378" s="192">
        <f>ROUND(I378*H378,2)</f>
        <v>0</v>
      </c>
      <c r="BL378" s="17" t="s">
        <v>135</v>
      </c>
      <c r="BM378" s="191" t="s">
        <v>405</v>
      </c>
    </row>
    <row r="379" spans="1:65" s="2" customFormat="1">
      <c r="A379" s="34"/>
      <c r="B379" s="35"/>
      <c r="C379" s="36"/>
      <c r="D379" s="193" t="s">
        <v>137</v>
      </c>
      <c r="E379" s="36"/>
      <c r="F379" s="194" t="s">
        <v>403</v>
      </c>
      <c r="G379" s="36"/>
      <c r="H379" s="36"/>
      <c r="I379" s="195"/>
      <c r="J379" s="36"/>
      <c r="K379" s="36"/>
      <c r="L379" s="39"/>
      <c r="M379" s="196"/>
      <c r="N379" s="197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137</v>
      </c>
      <c r="AU379" s="17" t="s">
        <v>80</v>
      </c>
    </row>
    <row r="380" spans="1:65" s="12" customFormat="1">
      <c r="B380" s="198"/>
      <c r="C380" s="199"/>
      <c r="D380" s="193" t="s">
        <v>138</v>
      </c>
      <c r="E380" s="200" t="s">
        <v>1</v>
      </c>
      <c r="F380" s="201" t="s">
        <v>406</v>
      </c>
      <c r="G380" s="199"/>
      <c r="H380" s="200" t="s">
        <v>1</v>
      </c>
      <c r="I380" s="202"/>
      <c r="J380" s="199"/>
      <c r="K380" s="199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138</v>
      </c>
      <c r="AU380" s="207" t="s">
        <v>80</v>
      </c>
      <c r="AV380" s="12" t="s">
        <v>80</v>
      </c>
      <c r="AW380" s="12" t="s">
        <v>30</v>
      </c>
      <c r="AX380" s="12" t="s">
        <v>73</v>
      </c>
      <c r="AY380" s="207" t="s">
        <v>130</v>
      </c>
    </row>
    <row r="381" spans="1:65" s="12" customFormat="1">
      <c r="B381" s="198"/>
      <c r="C381" s="199"/>
      <c r="D381" s="193" t="s">
        <v>138</v>
      </c>
      <c r="E381" s="200" t="s">
        <v>1</v>
      </c>
      <c r="F381" s="201" t="s">
        <v>407</v>
      </c>
      <c r="G381" s="199"/>
      <c r="H381" s="200" t="s">
        <v>1</v>
      </c>
      <c r="I381" s="202"/>
      <c r="J381" s="199"/>
      <c r="K381" s="199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138</v>
      </c>
      <c r="AU381" s="207" t="s">
        <v>80</v>
      </c>
      <c r="AV381" s="12" t="s">
        <v>80</v>
      </c>
      <c r="AW381" s="12" t="s">
        <v>30</v>
      </c>
      <c r="AX381" s="12" t="s">
        <v>73</v>
      </c>
      <c r="AY381" s="207" t="s">
        <v>130</v>
      </c>
    </row>
    <row r="382" spans="1:65" s="13" customFormat="1">
      <c r="B382" s="208"/>
      <c r="C382" s="209"/>
      <c r="D382" s="193" t="s">
        <v>138</v>
      </c>
      <c r="E382" s="210" t="s">
        <v>1</v>
      </c>
      <c r="F382" s="211" t="s">
        <v>82</v>
      </c>
      <c r="G382" s="209"/>
      <c r="H382" s="212">
        <v>2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138</v>
      </c>
      <c r="AU382" s="218" t="s">
        <v>80</v>
      </c>
      <c r="AV382" s="13" t="s">
        <v>82</v>
      </c>
      <c r="AW382" s="13" t="s">
        <v>30</v>
      </c>
      <c r="AX382" s="13" t="s">
        <v>73</v>
      </c>
      <c r="AY382" s="218" t="s">
        <v>130</v>
      </c>
    </row>
    <row r="383" spans="1:65" s="14" customFormat="1">
      <c r="B383" s="219"/>
      <c r="C383" s="220"/>
      <c r="D383" s="193" t="s">
        <v>138</v>
      </c>
      <c r="E383" s="221" t="s">
        <v>1</v>
      </c>
      <c r="F383" s="222" t="s">
        <v>143</v>
      </c>
      <c r="G383" s="220"/>
      <c r="H383" s="223">
        <v>2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138</v>
      </c>
      <c r="AU383" s="229" t="s">
        <v>80</v>
      </c>
      <c r="AV383" s="14" t="s">
        <v>135</v>
      </c>
      <c r="AW383" s="14" t="s">
        <v>30</v>
      </c>
      <c r="AX383" s="14" t="s">
        <v>80</v>
      </c>
      <c r="AY383" s="229" t="s">
        <v>130</v>
      </c>
    </row>
    <row r="384" spans="1:65" s="2" customFormat="1" ht="37.9" customHeight="1">
      <c r="A384" s="34"/>
      <c r="B384" s="35"/>
      <c r="C384" s="179" t="s">
        <v>408</v>
      </c>
      <c r="D384" s="179" t="s">
        <v>131</v>
      </c>
      <c r="E384" s="180" t="s">
        <v>409</v>
      </c>
      <c r="F384" s="181" t="s">
        <v>410</v>
      </c>
      <c r="G384" s="182" t="s">
        <v>404</v>
      </c>
      <c r="H384" s="183">
        <v>2.37</v>
      </c>
      <c r="I384" s="184"/>
      <c r="J384" s="185">
        <f>ROUND(I384*H384,2)</f>
        <v>0</v>
      </c>
      <c r="K384" s="186"/>
      <c r="L384" s="39"/>
      <c r="M384" s="187" t="s">
        <v>1</v>
      </c>
      <c r="N384" s="188" t="s">
        <v>38</v>
      </c>
      <c r="O384" s="71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1" t="s">
        <v>135</v>
      </c>
      <c r="AT384" s="191" t="s">
        <v>131</v>
      </c>
      <c r="AU384" s="191" t="s">
        <v>80</v>
      </c>
      <c r="AY384" s="17" t="s">
        <v>130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7" t="s">
        <v>80</v>
      </c>
      <c r="BK384" s="192">
        <f>ROUND(I384*H384,2)</f>
        <v>0</v>
      </c>
      <c r="BL384" s="17" t="s">
        <v>135</v>
      </c>
      <c r="BM384" s="191" t="s">
        <v>411</v>
      </c>
    </row>
    <row r="385" spans="1:65" s="2" customFormat="1" ht="29.25">
      <c r="A385" s="34"/>
      <c r="B385" s="35"/>
      <c r="C385" s="36"/>
      <c r="D385" s="193" t="s">
        <v>137</v>
      </c>
      <c r="E385" s="36"/>
      <c r="F385" s="194" t="s">
        <v>410</v>
      </c>
      <c r="G385" s="36"/>
      <c r="H385" s="36"/>
      <c r="I385" s="195"/>
      <c r="J385" s="36"/>
      <c r="K385" s="36"/>
      <c r="L385" s="39"/>
      <c r="M385" s="196"/>
      <c r="N385" s="197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137</v>
      </c>
      <c r="AU385" s="17" t="s">
        <v>80</v>
      </c>
    </row>
    <row r="386" spans="1:65" s="12" customFormat="1">
      <c r="B386" s="198"/>
      <c r="C386" s="199"/>
      <c r="D386" s="193" t="s">
        <v>138</v>
      </c>
      <c r="E386" s="200" t="s">
        <v>1</v>
      </c>
      <c r="F386" s="201" t="s">
        <v>310</v>
      </c>
      <c r="G386" s="199"/>
      <c r="H386" s="200" t="s">
        <v>1</v>
      </c>
      <c r="I386" s="202"/>
      <c r="J386" s="199"/>
      <c r="K386" s="199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138</v>
      </c>
      <c r="AU386" s="207" t="s">
        <v>80</v>
      </c>
      <c r="AV386" s="12" t="s">
        <v>80</v>
      </c>
      <c r="AW386" s="12" t="s">
        <v>30</v>
      </c>
      <c r="AX386" s="12" t="s">
        <v>73</v>
      </c>
      <c r="AY386" s="207" t="s">
        <v>130</v>
      </c>
    </row>
    <row r="387" spans="1:65" s="13" customFormat="1">
      <c r="B387" s="208"/>
      <c r="C387" s="209"/>
      <c r="D387" s="193" t="s">
        <v>138</v>
      </c>
      <c r="E387" s="210" t="s">
        <v>1</v>
      </c>
      <c r="F387" s="211" t="s">
        <v>412</v>
      </c>
      <c r="G387" s="209"/>
      <c r="H387" s="212">
        <v>2.37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138</v>
      </c>
      <c r="AU387" s="218" t="s">
        <v>80</v>
      </c>
      <c r="AV387" s="13" t="s">
        <v>82</v>
      </c>
      <c r="AW387" s="13" t="s">
        <v>30</v>
      </c>
      <c r="AX387" s="13" t="s">
        <v>73</v>
      </c>
      <c r="AY387" s="218" t="s">
        <v>130</v>
      </c>
    </row>
    <row r="388" spans="1:65" s="14" customFormat="1">
      <c r="B388" s="219"/>
      <c r="C388" s="220"/>
      <c r="D388" s="193" t="s">
        <v>138</v>
      </c>
      <c r="E388" s="221" t="s">
        <v>1</v>
      </c>
      <c r="F388" s="222" t="s">
        <v>143</v>
      </c>
      <c r="G388" s="220"/>
      <c r="H388" s="223">
        <v>2.37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138</v>
      </c>
      <c r="AU388" s="229" t="s">
        <v>80</v>
      </c>
      <c r="AV388" s="14" t="s">
        <v>135</v>
      </c>
      <c r="AW388" s="14" t="s">
        <v>30</v>
      </c>
      <c r="AX388" s="14" t="s">
        <v>80</v>
      </c>
      <c r="AY388" s="229" t="s">
        <v>130</v>
      </c>
    </row>
    <row r="389" spans="1:65" s="2" customFormat="1" ht="24.2" customHeight="1">
      <c r="A389" s="34"/>
      <c r="B389" s="35"/>
      <c r="C389" s="179" t="s">
        <v>413</v>
      </c>
      <c r="D389" s="179" t="s">
        <v>131</v>
      </c>
      <c r="E389" s="180" t="s">
        <v>414</v>
      </c>
      <c r="F389" s="181" t="s">
        <v>415</v>
      </c>
      <c r="G389" s="182" t="s">
        <v>146</v>
      </c>
      <c r="H389" s="183">
        <v>99.561999999999998</v>
      </c>
      <c r="I389" s="184"/>
      <c r="J389" s="185">
        <f>ROUND(I389*H389,2)</f>
        <v>0</v>
      </c>
      <c r="K389" s="186"/>
      <c r="L389" s="39"/>
      <c r="M389" s="187" t="s">
        <v>1</v>
      </c>
      <c r="N389" s="188" t="s">
        <v>38</v>
      </c>
      <c r="O389" s="71"/>
      <c r="P389" s="189">
        <f>O389*H389</f>
        <v>0</v>
      </c>
      <c r="Q389" s="189">
        <v>0</v>
      </c>
      <c r="R389" s="189">
        <f>Q389*H389</f>
        <v>0</v>
      </c>
      <c r="S389" s="189">
        <v>0</v>
      </c>
      <c r="T389" s="190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1" t="s">
        <v>135</v>
      </c>
      <c r="AT389" s="191" t="s">
        <v>131</v>
      </c>
      <c r="AU389" s="191" t="s">
        <v>80</v>
      </c>
      <c r="AY389" s="17" t="s">
        <v>130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7" t="s">
        <v>80</v>
      </c>
      <c r="BK389" s="192">
        <f>ROUND(I389*H389,2)</f>
        <v>0</v>
      </c>
      <c r="BL389" s="17" t="s">
        <v>135</v>
      </c>
      <c r="BM389" s="191" t="s">
        <v>416</v>
      </c>
    </row>
    <row r="390" spans="1:65" s="2" customFormat="1" ht="19.5">
      <c r="A390" s="34"/>
      <c r="B390" s="35"/>
      <c r="C390" s="36"/>
      <c r="D390" s="193" t="s">
        <v>137</v>
      </c>
      <c r="E390" s="36"/>
      <c r="F390" s="194" t="s">
        <v>415</v>
      </c>
      <c r="G390" s="36"/>
      <c r="H390" s="36"/>
      <c r="I390" s="195"/>
      <c r="J390" s="36"/>
      <c r="K390" s="36"/>
      <c r="L390" s="39"/>
      <c r="M390" s="196"/>
      <c r="N390" s="197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137</v>
      </c>
      <c r="AU390" s="17" t="s">
        <v>80</v>
      </c>
    </row>
    <row r="391" spans="1:65" s="12" customFormat="1">
      <c r="B391" s="198"/>
      <c r="C391" s="199"/>
      <c r="D391" s="193" t="s">
        <v>138</v>
      </c>
      <c r="E391" s="200" t="s">
        <v>1</v>
      </c>
      <c r="F391" s="201" t="s">
        <v>307</v>
      </c>
      <c r="G391" s="199"/>
      <c r="H391" s="200" t="s">
        <v>1</v>
      </c>
      <c r="I391" s="202"/>
      <c r="J391" s="199"/>
      <c r="K391" s="199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138</v>
      </c>
      <c r="AU391" s="207" t="s">
        <v>80</v>
      </c>
      <c r="AV391" s="12" t="s">
        <v>80</v>
      </c>
      <c r="AW391" s="12" t="s">
        <v>30</v>
      </c>
      <c r="AX391" s="12" t="s">
        <v>73</v>
      </c>
      <c r="AY391" s="207" t="s">
        <v>130</v>
      </c>
    </row>
    <row r="392" spans="1:65" s="13" customFormat="1">
      <c r="B392" s="208"/>
      <c r="C392" s="209"/>
      <c r="D392" s="193" t="s">
        <v>138</v>
      </c>
      <c r="E392" s="210" t="s">
        <v>1</v>
      </c>
      <c r="F392" s="211" t="s">
        <v>417</v>
      </c>
      <c r="G392" s="209"/>
      <c r="H392" s="212">
        <v>15.56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138</v>
      </c>
      <c r="AU392" s="218" t="s">
        <v>80</v>
      </c>
      <c r="AV392" s="13" t="s">
        <v>82</v>
      </c>
      <c r="AW392" s="13" t="s">
        <v>30</v>
      </c>
      <c r="AX392" s="13" t="s">
        <v>73</v>
      </c>
      <c r="AY392" s="218" t="s">
        <v>130</v>
      </c>
    </row>
    <row r="393" spans="1:65" s="12" customFormat="1">
      <c r="B393" s="198"/>
      <c r="C393" s="199"/>
      <c r="D393" s="193" t="s">
        <v>138</v>
      </c>
      <c r="E393" s="200" t="s">
        <v>1</v>
      </c>
      <c r="F393" s="201" t="s">
        <v>310</v>
      </c>
      <c r="G393" s="199"/>
      <c r="H393" s="200" t="s">
        <v>1</v>
      </c>
      <c r="I393" s="202"/>
      <c r="J393" s="199"/>
      <c r="K393" s="199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138</v>
      </c>
      <c r="AU393" s="207" t="s">
        <v>80</v>
      </c>
      <c r="AV393" s="12" t="s">
        <v>80</v>
      </c>
      <c r="AW393" s="12" t="s">
        <v>30</v>
      </c>
      <c r="AX393" s="12" t="s">
        <v>73</v>
      </c>
      <c r="AY393" s="207" t="s">
        <v>130</v>
      </c>
    </row>
    <row r="394" spans="1:65" s="13" customFormat="1">
      <c r="B394" s="208"/>
      <c r="C394" s="209"/>
      <c r="D394" s="193" t="s">
        <v>138</v>
      </c>
      <c r="E394" s="210" t="s">
        <v>1</v>
      </c>
      <c r="F394" s="211" t="s">
        <v>418</v>
      </c>
      <c r="G394" s="209"/>
      <c r="H394" s="212">
        <v>75.489999999999995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138</v>
      </c>
      <c r="AU394" s="218" t="s">
        <v>80</v>
      </c>
      <c r="AV394" s="13" t="s">
        <v>82</v>
      </c>
      <c r="AW394" s="13" t="s">
        <v>30</v>
      </c>
      <c r="AX394" s="13" t="s">
        <v>73</v>
      </c>
      <c r="AY394" s="218" t="s">
        <v>130</v>
      </c>
    </row>
    <row r="395" spans="1:65" s="13" customFormat="1">
      <c r="B395" s="208"/>
      <c r="C395" s="209"/>
      <c r="D395" s="193" t="s">
        <v>138</v>
      </c>
      <c r="E395" s="210" t="s">
        <v>1</v>
      </c>
      <c r="F395" s="211" t="s">
        <v>419</v>
      </c>
      <c r="G395" s="209"/>
      <c r="H395" s="212">
        <v>8.5120000000000005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138</v>
      </c>
      <c r="AU395" s="218" t="s">
        <v>80</v>
      </c>
      <c r="AV395" s="13" t="s">
        <v>82</v>
      </c>
      <c r="AW395" s="13" t="s">
        <v>30</v>
      </c>
      <c r="AX395" s="13" t="s">
        <v>73</v>
      </c>
      <c r="AY395" s="218" t="s">
        <v>130</v>
      </c>
    </row>
    <row r="396" spans="1:65" s="14" customFormat="1">
      <c r="B396" s="219"/>
      <c r="C396" s="220"/>
      <c r="D396" s="193" t="s">
        <v>138</v>
      </c>
      <c r="E396" s="221" t="s">
        <v>1</v>
      </c>
      <c r="F396" s="222" t="s">
        <v>143</v>
      </c>
      <c r="G396" s="220"/>
      <c r="H396" s="223">
        <v>99.561999999999998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138</v>
      </c>
      <c r="AU396" s="229" t="s">
        <v>80</v>
      </c>
      <c r="AV396" s="14" t="s">
        <v>135</v>
      </c>
      <c r="AW396" s="14" t="s">
        <v>30</v>
      </c>
      <c r="AX396" s="14" t="s">
        <v>80</v>
      </c>
      <c r="AY396" s="229" t="s">
        <v>130</v>
      </c>
    </row>
    <row r="397" spans="1:65" s="2" customFormat="1" ht="14.45" customHeight="1">
      <c r="A397" s="34"/>
      <c r="B397" s="35"/>
      <c r="C397" s="179" t="s">
        <v>420</v>
      </c>
      <c r="D397" s="179" t="s">
        <v>131</v>
      </c>
      <c r="E397" s="180" t="s">
        <v>421</v>
      </c>
      <c r="F397" s="181" t="s">
        <v>422</v>
      </c>
      <c r="G397" s="182" t="s">
        <v>146</v>
      </c>
      <c r="H397" s="183">
        <v>52.534999999999997</v>
      </c>
      <c r="I397" s="184"/>
      <c r="J397" s="185">
        <f>ROUND(I397*H397,2)</f>
        <v>0</v>
      </c>
      <c r="K397" s="186"/>
      <c r="L397" s="39"/>
      <c r="M397" s="187" t="s">
        <v>1</v>
      </c>
      <c r="N397" s="188" t="s">
        <v>38</v>
      </c>
      <c r="O397" s="71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1" t="s">
        <v>135</v>
      </c>
      <c r="AT397" s="191" t="s">
        <v>131</v>
      </c>
      <c r="AU397" s="191" t="s">
        <v>80</v>
      </c>
      <c r="AY397" s="17" t="s">
        <v>130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7" t="s">
        <v>80</v>
      </c>
      <c r="BK397" s="192">
        <f>ROUND(I397*H397,2)</f>
        <v>0</v>
      </c>
      <c r="BL397" s="17" t="s">
        <v>135</v>
      </c>
      <c r="BM397" s="191" t="s">
        <v>423</v>
      </c>
    </row>
    <row r="398" spans="1:65" s="2" customFormat="1">
      <c r="A398" s="34"/>
      <c r="B398" s="35"/>
      <c r="C398" s="36"/>
      <c r="D398" s="193" t="s">
        <v>137</v>
      </c>
      <c r="E398" s="36"/>
      <c r="F398" s="194" t="s">
        <v>422</v>
      </c>
      <c r="G398" s="36"/>
      <c r="H398" s="36"/>
      <c r="I398" s="195"/>
      <c r="J398" s="36"/>
      <c r="K398" s="36"/>
      <c r="L398" s="39"/>
      <c r="M398" s="196"/>
      <c r="N398" s="197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137</v>
      </c>
      <c r="AU398" s="17" t="s">
        <v>80</v>
      </c>
    </row>
    <row r="399" spans="1:65" s="12" customFormat="1">
      <c r="B399" s="198"/>
      <c r="C399" s="199"/>
      <c r="D399" s="193" t="s">
        <v>138</v>
      </c>
      <c r="E399" s="200" t="s">
        <v>1</v>
      </c>
      <c r="F399" s="201" t="s">
        <v>310</v>
      </c>
      <c r="G399" s="199"/>
      <c r="H399" s="200" t="s">
        <v>1</v>
      </c>
      <c r="I399" s="202"/>
      <c r="J399" s="199"/>
      <c r="K399" s="199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138</v>
      </c>
      <c r="AU399" s="207" t="s">
        <v>80</v>
      </c>
      <c r="AV399" s="12" t="s">
        <v>80</v>
      </c>
      <c r="AW399" s="12" t="s">
        <v>30</v>
      </c>
      <c r="AX399" s="12" t="s">
        <v>73</v>
      </c>
      <c r="AY399" s="207" t="s">
        <v>130</v>
      </c>
    </row>
    <row r="400" spans="1:65" s="13" customFormat="1">
      <c r="B400" s="208"/>
      <c r="C400" s="209"/>
      <c r="D400" s="193" t="s">
        <v>138</v>
      </c>
      <c r="E400" s="210" t="s">
        <v>1</v>
      </c>
      <c r="F400" s="211" t="s">
        <v>424</v>
      </c>
      <c r="G400" s="209"/>
      <c r="H400" s="212">
        <v>10.220000000000001</v>
      </c>
      <c r="I400" s="213"/>
      <c r="J400" s="209"/>
      <c r="K400" s="209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138</v>
      </c>
      <c r="AU400" s="218" t="s">
        <v>80</v>
      </c>
      <c r="AV400" s="13" t="s">
        <v>82</v>
      </c>
      <c r="AW400" s="13" t="s">
        <v>30</v>
      </c>
      <c r="AX400" s="13" t="s">
        <v>73</v>
      </c>
      <c r="AY400" s="218" t="s">
        <v>130</v>
      </c>
    </row>
    <row r="401" spans="1:65" s="13" customFormat="1">
      <c r="B401" s="208"/>
      <c r="C401" s="209"/>
      <c r="D401" s="193" t="s">
        <v>138</v>
      </c>
      <c r="E401" s="210" t="s">
        <v>1</v>
      </c>
      <c r="F401" s="211" t="s">
        <v>425</v>
      </c>
      <c r="G401" s="209"/>
      <c r="H401" s="212">
        <v>10.255000000000001</v>
      </c>
      <c r="I401" s="213"/>
      <c r="J401" s="209"/>
      <c r="K401" s="209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138</v>
      </c>
      <c r="AU401" s="218" t="s">
        <v>80</v>
      </c>
      <c r="AV401" s="13" t="s">
        <v>82</v>
      </c>
      <c r="AW401" s="13" t="s">
        <v>30</v>
      </c>
      <c r="AX401" s="13" t="s">
        <v>73</v>
      </c>
      <c r="AY401" s="218" t="s">
        <v>130</v>
      </c>
    </row>
    <row r="402" spans="1:65" s="13" customFormat="1">
      <c r="B402" s="208"/>
      <c r="C402" s="209"/>
      <c r="D402" s="193" t="s">
        <v>138</v>
      </c>
      <c r="E402" s="210" t="s">
        <v>1</v>
      </c>
      <c r="F402" s="211" t="s">
        <v>426</v>
      </c>
      <c r="G402" s="209"/>
      <c r="H402" s="212">
        <v>10.115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138</v>
      </c>
      <c r="AU402" s="218" t="s">
        <v>80</v>
      </c>
      <c r="AV402" s="13" t="s">
        <v>82</v>
      </c>
      <c r="AW402" s="13" t="s">
        <v>30</v>
      </c>
      <c r="AX402" s="13" t="s">
        <v>73</v>
      </c>
      <c r="AY402" s="218" t="s">
        <v>130</v>
      </c>
    </row>
    <row r="403" spans="1:65" s="13" customFormat="1">
      <c r="B403" s="208"/>
      <c r="C403" s="209"/>
      <c r="D403" s="193" t="s">
        <v>138</v>
      </c>
      <c r="E403" s="210" t="s">
        <v>1</v>
      </c>
      <c r="F403" s="211" t="s">
        <v>427</v>
      </c>
      <c r="G403" s="209"/>
      <c r="H403" s="212">
        <v>11.025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138</v>
      </c>
      <c r="AU403" s="218" t="s">
        <v>80</v>
      </c>
      <c r="AV403" s="13" t="s">
        <v>82</v>
      </c>
      <c r="AW403" s="13" t="s">
        <v>30</v>
      </c>
      <c r="AX403" s="13" t="s">
        <v>73</v>
      </c>
      <c r="AY403" s="218" t="s">
        <v>130</v>
      </c>
    </row>
    <row r="404" spans="1:65" s="13" customFormat="1">
      <c r="B404" s="208"/>
      <c r="C404" s="209"/>
      <c r="D404" s="193" t="s">
        <v>138</v>
      </c>
      <c r="E404" s="210" t="s">
        <v>1</v>
      </c>
      <c r="F404" s="211" t="s">
        <v>428</v>
      </c>
      <c r="G404" s="209"/>
      <c r="H404" s="212">
        <v>10.92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138</v>
      </c>
      <c r="AU404" s="218" t="s">
        <v>80</v>
      </c>
      <c r="AV404" s="13" t="s">
        <v>82</v>
      </c>
      <c r="AW404" s="13" t="s">
        <v>30</v>
      </c>
      <c r="AX404" s="13" t="s">
        <v>73</v>
      </c>
      <c r="AY404" s="218" t="s">
        <v>130</v>
      </c>
    </row>
    <row r="405" spans="1:65" s="14" customFormat="1">
      <c r="B405" s="219"/>
      <c r="C405" s="220"/>
      <c r="D405" s="193" t="s">
        <v>138</v>
      </c>
      <c r="E405" s="221" t="s">
        <v>1</v>
      </c>
      <c r="F405" s="222" t="s">
        <v>143</v>
      </c>
      <c r="G405" s="220"/>
      <c r="H405" s="223">
        <v>52.535000000000004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138</v>
      </c>
      <c r="AU405" s="229" t="s">
        <v>80</v>
      </c>
      <c r="AV405" s="14" t="s">
        <v>135</v>
      </c>
      <c r="AW405" s="14" t="s">
        <v>30</v>
      </c>
      <c r="AX405" s="14" t="s">
        <v>80</v>
      </c>
      <c r="AY405" s="229" t="s">
        <v>130</v>
      </c>
    </row>
    <row r="406" spans="1:65" s="2" customFormat="1" ht="24.2" customHeight="1">
      <c r="A406" s="34"/>
      <c r="B406" s="35"/>
      <c r="C406" s="179" t="s">
        <v>429</v>
      </c>
      <c r="D406" s="179" t="s">
        <v>131</v>
      </c>
      <c r="E406" s="180" t="s">
        <v>430</v>
      </c>
      <c r="F406" s="181" t="s">
        <v>431</v>
      </c>
      <c r="G406" s="182" t="s">
        <v>146</v>
      </c>
      <c r="H406" s="183">
        <v>500</v>
      </c>
      <c r="I406" s="184"/>
      <c r="J406" s="185">
        <f>ROUND(I406*H406,2)</f>
        <v>0</v>
      </c>
      <c r="K406" s="186"/>
      <c r="L406" s="39"/>
      <c r="M406" s="187" t="s">
        <v>1</v>
      </c>
      <c r="N406" s="188" t="s">
        <v>38</v>
      </c>
      <c r="O406" s="71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1" t="s">
        <v>135</v>
      </c>
      <c r="AT406" s="191" t="s">
        <v>131</v>
      </c>
      <c r="AU406" s="191" t="s">
        <v>80</v>
      </c>
      <c r="AY406" s="17" t="s">
        <v>130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7" t="s">
        <v>80</v>
      </c>
      <c r="BK406" s="192">
        <f>ROUND(I406*H406,2)</f>
        <v>0</v>
      </c>
      <c r="BL406" s="17" t="s">
        <v>135</v>
      </c>
      <c r="BM406" s="191" t="s">
        <v>432</v>
      </c>
    </row>
    <row r="407" spans="1:65" s="2" customFormat="1" ht="19.5">
      <c r="A407" s="34"/>
      <c r="B407" s="35"/>
      <c r="C407" s="36"/>
      <c r="D407" s="193" t="s">
        <v>137</v>
      </c>
      <c r="E407" s="36"/>
      <c r="F407" s="194" t="s">
        <v>431</v>
      </c>
      <c r="G407" s="36"/>
      <c r="H407" s="36"/>
      <c r="I407" s="195"/>
      <c r="J407" s="36"/>
      <c r="K407" s="36"/>
      <c r="L407" s="39"/>
      <c r="M407" s="196"/>
      <c r="N407" s="197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137</v>
      </c>
      <c r="AU407" s="17" t="s">
        <v>80</v>
      </c>
    </row>
    <row r="408" spans="1:65" s="11" customFormat="1" ht="25.9" customHeight="1">
      <c r="B408" s="165"/>
      <c r="C408" s="166"/>
      <c r="D408" s="167" t="s">
        <v>72</v>
      </c>
      <c r="E408" s="168" t="s">
        <v>433</v>
      </c>
      <c r="F408" s="168" t="s">
        <v>434</v>
      </c>
      <c r="G408" s="166"/>
      <c r="H408" s="166"/>
      <c r="I408" s="169"/>
      <c r="J408" s="170">
        <f>BK408</f>
        <v>0</v>
      </c>
      <c r="K408" s="166"/>
      <c r="L408" s="171"/>
      <c r="M408" s="172"/>
      <c r="N408" s="173"/>
      <c r="O408" s="173"/>
      <c r="P408" s="174">
        <f>SUM(P409:P427)</f>
        <v>0</v>
      </c>
      <c r="Q408" s="173"/>
      <c r="R408" s="174">
        <f>SUM(R409:R427)</f>
        <v>0</v>
      </c>
      <c r="S408" s="173"/>
      <c r="T408" s="175">
        <f>SUM(T409:T427)</f>
        <v>0</v>
      </c>
      <c r="AR408" s="176" t="s">
        <v>80</v>
      </c>
      <c r="AT408" s="177" t="s">
        <v>72</v>
      </c>
      <c r="AU408" s="177" t="s">
        <v>73</v>
      </c>
      <c r="AY408" s="176" t="s">
        <v>130</v>
      </c>
      <c r="BK408" s="178">
        <f>SUM(BK409:BK427)</f>
        <v>0</v>
      </c>
    </row>
    <row r="409" spans="1:65" s="2" customFormat="1" ht="24.2" customHeight="1">
      <c r="A409" s="34"/>
      <c r="B409" s="35"/>
      <c r="C409" s="179" t="s">
        <v>435</v>
      </c>
      <c r="D409" s="179" t="s">
        <v>131</v>
      </c>
      <c r="E409" s="180" t="s">
        <v>436</v>
      </c>
      <c r="F409" s="181" t="s">
        <v>437</v>
      </c>
      <c r="G409" s="182" t="s">
        <v>157</v>
      </c>
      <c r="H409" s="183">
        <v>54.890999999999998</v>
      </c>
      <c r="I409" s="184"/>
      <c r="J409" s="185">
        <f>ROUND(I409*H409,2)</f>
        <v>0</v>
      </c>
      <c r="K409" s="186"/>
      <c r="L409" s="39"/>
      <c r="M409" s="187" t="s">
        <v>1</v>
      </c>
      <c r="N409" s="188" t="s">
        <v>38</v>
      </c>
      <c r="O409" s="71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1" t="s">
        <v>135</v>
      </c>
      <c r="AT409" s="191" t="s">
        <v>131</v>
      </c>
      <c r="AU409" s="191" t="s">
        <v>80</v>
      </c>
      <c r="AY409" s="17" t="s">
        <v>130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7" t="s">
        <v>80</v>
      </c>
      <c r="BK409" s="192">
        <f>ROUND(I409*H409,2)</f>
        <v>0</v>
      </c>
      <c r="BL409" s="17" t="s">
        <v>135</v>
      </c>
      <c r="BM409" s="191" t="s">
        <v>438</v>
      </c>
    </row>
    <row r="410" spans="1:65" s="2" customFormat="1" ht="19.5">
      <c r="A410" s="34"/>
      <c r="B410" s="35"/>
      <c r="C410" s="36"/>
      <c r="D410" s="193" t="s">
        <v>137</v>
      </c>
      <c r="E410" s="36"/>
      <c r="F410" s="194" t="s">
        <v>437</v>
      </c>
      <c r="G410" s="36"/>
      <c r="H410" s="36"/>
      <c r="I410" s="195"/>
      <c r="J410" s="36"/>
      <c r="K410" s="36"/>
      <c r="L410" s="39"/>
      <c r="M410" s="196"/>
      <c r="N410" s="197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137</v>
      </c>
      <c r="AU410" s="17" t="s">
        <v>80</v>
      </c>
    </row>
    <row r="411" spans="1:65" s="2" customFormat="1" ht="14.45" customHeight="1">
      <c r="A411" s="34"/>
      <c r="B411" s="35"/>
      <c r="C411" s="179" t="s">
        <v>439</v>
      </c>
      <c r="D411" s="179" t="s">
        <v>131</v>
      </c>
      <c r="E411" s="180" t="s">
        <v>440</v>
      </c>
      <c r="F411" s="181" t="s">
        <v>441</v>
      </c>
      <c r="G411" s="182" t="s">
        <v>157</v>
      </c>
      <c r="H411" s="183">
        <v>766.06600000000003</v>
      </c>
      <c r="I411" s="184"/>
      <c r="J411" s="185">
        <f>ROUND(I411*H411,2)</f>
        <v>0</v>
      </c>
      <c r="K411" s="186"/>
      <c r="L411" s="39"/>
      <c r="M411" s="187" t="s">
        <v>1</v>
      </c>
      <c r="N411" s="188" t="s">
        <v>38</v>
      </c>
      <c r="O411" s="71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1" t="s">
        <v>135</v>
      </c>
      <c r="AT411" s="191" t="s">
        <v>131</v>
      </c>
      <c r="AU411" s="191" t="s">
        <v>80</v>
      </c>
      <c r="AY411" s="17" t="s">
        <v>130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7" t="s">
        <v>80</v>
      </c>
      <c r="BK411" s="192">
        <f>ROUND(I411*H411,2)</f>
        <v>0</v>
      </c>
      <c r="BL411" s="17" t="s">
        <v>135</v>
      </c>
      <c r="BM411" s="191" t="s">
        <v>442</v>
      </c>
    </row>
    <row r="412" spans="1:65" s="2" customFormat="1">
      <c r="A412" s="34"/>
      <c r="B412" s="35"/>
      <c r="C412" s="36"/>
      <c r="D412" s="193" t="s">
        <v>137</v>
      </c>
      <c r="E412" s="36"/>
      <c r="F412" s="194" t="s">
        <v>441</v>
      </c>
      <c r="G412" s="36"/>
      <c r="H412" s="36"/>
      <c r="I412" s="195"/>
      <c r="J412" s="36"/>
      <c r="K412" s="36"/>
      <c r="L412" s="39"/>
      <c r="M412" s="196"/>
      <c r="N412" s="197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137</v>
      </c>
      <c r="AU412" s="17" t="s">
        <v>80</v>
      </c>
    </row>
    <row r="413" spans="1:65" s="12" customFormat="1">
      <c r="B413" s="198"/>
      <c r="C413" s="199"/>
      <c r="D413" s="193" t="s">
        <v>138</v>
      </c>
      <c r="E413" s="200" t="s">
        <v>1</v>
      </c>
      <c r="F413" s="201" t="s">
        <v>443</v>
      </c>
      <c r="G413" s="199"/>
      <c r="H413" s="200" t="s">
        <v>1</v>
      </c>
      <c r="I413" s="202"/>
      <c r="J413" s="199"/>
      <c r="K413" s="199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138</v>
      </c>
      <c r="AU413" s="207" t="s">
        <v>80</v>
      </c>
      <c r="AV413" s="12" t="s">
        <v>80</v>
      </c>
      <c r="AW413" s="12" t="s">
        <v>30</v>
      </c>
      <c r="AX413" s="12" t="s">
        <v>73</v>
      </c>
      <c r="AY413" s="207" t="s">
        <v>130</v>
      </c>
    </row>
    <row r="414" spans="1:65" s="13" customFormat="1">
      <c r="B414" s="208"/>
      <c r="C414" s="209"/>
      <c r="D414" s="193" t="s">
        <v>138</v>
      </c>
      <c r="E414" s="210" t="s">
        <v>1</v>
      </c>
      <c r="F414" s="211" t="s">
        <v>444</v>
      </c>
      <c r="G414" s="209"/>
      <c r="H414" s="212">
        <v>766.06600000000003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138</v>
      </c>
      <c r="AU414" s="218" t="s">
        <v>80</v>
      </c>
      <c r="AV414" s="13" t="s">
        <v>82</v>
      </c>
      <c r="AW414" s="13" t="s">
        <v>30</v>
      </c>
      <c r="AX414" s="13" t="s">
        <v>73</v>
      </c>
      <c r="AY414" s="218" t="s">
        <v>130</v>
      </c>
    </row>
    <row r="415" spans="1:65" s="14" customFormat="1">
      <c r="B415" s="219"/>
      <c r="C415" s="220"/>
      <c r="D415" s="193" t="s">
        <v>138</v>
      </c>
      <c r="E415" s="221" t="s">
        <v>1</v>
      </c>
      <c r="F415" s="222" t="s">
        <v>143</v>
      </c>
      <c r="G415" s="220"/>
      <c r="H415" s="223">
        <v>766.06600000000003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138</v>
      </c>
      <c r="AU415" s="229" t="s">
        <v>80</v>
      </c>
      <c r="AV415" s="14" t="s">
        <v>135</v>
      </c>
      <c r="AW415" s="14" t="s">
        <v>30</v>
      </c>
      <c r="AX415" s="14" t="s">
        <v>80</v>
      </c>
      <c r="AY415" s="229" t="s">
        <v>130</v>
      </c>
    </row>
    <row r="416" spans="1:65" s="2" customFormat="1" ht="14.45" customHeight="1">
      <c r="A416" s="34"/>
      <c r="B416" s="35"/>
      <c r="C416" s="179" t="s">
        <v>445</v>
      </c>
      <c r="D416" s="179" t="s">
        <v>131</v>
      </c>
      <c r="E416" s="180" t="s">
        <v>446</v>
      </c>
      <c r="F416" s="181" t="s">
        <v>447</v>
      </c>
      <c r="G416" s="182" t="s">
        <v>157</v>
      </c>
      <c r="H416" s="183">
        <v>55.173000000000002</v>
      </c>
      <c r="I416" s="184"/>
      <c r="J416" s="185">
        <f>ROUND(I416*H416,2)</f>
        <v>0</v>
      </c>
      <c r="K416" s="186"/>
      <c r="L416" s="39"/>
      <c r="M416" s="187" t="s">
        <v>1</v>
      </c>
      <c r="N416" s="188" t="s">
        <v>38</v>
      </c>
      <c r="O416" s="71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1" t="s">
        <v>135</v>
      </c>
      <c r="AT416" s="191" t="s">
        <v>131</v>
      </c>
      <c r="AU416" s="191" t="s">
        <v>80</v>
      </c>
      <c r="AY416" s="17" t="s">
        <v>130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7" t="s">
        <v>80</v>
      </c>
      <c r="BK416" s="192">
        <f>ROUND(I416*H416,2)</f>
        <v>0</v>
      </c>
      <c r="BL416" s="17" t="s">
        <v>135</v>
      </c>
      <c r="BM416" s="191" t="s">
        <v>448</v>
      </c>
    </row>
    <row r="417" spans="1:65" s="2" customFormat="1">
      <c r="A417" s="34"/>
      <c r="B417" s="35"/>
      <c r="C417" s="36"/>
      <c r="D417" s="193" t="s">
        <v>137</v>
      </c>
      <c r="E417" s="36"/>
      <c r="F417" s="194" t="s">
        <v>447</v>
      </c>
      <c r="G417" s="36"/>
      <c r="H417" s="36"/>
      <c r="I417" s="195"/>
      <c r="J417" s="36"/>
      <c r="K417" s="36"/>
      <c r="L417" s="39"/>
      <c r="M417" s="196"/>
      <c r="N417" s="197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137</v>
      </c>
      <c r="AU417" s="17" t="s">
        <v>80</v>
      </c>
    </row>
    <row r="418" spans="1:65" s="2" customFormat="1" ht="24.2" customHeight="1">
      <c r="A418" s="34"/>
      <c r="B418" s="35"/>
      <c r="C418" s="179" t="s">
        <v>449</v>
      </c>
      <c r="D418" s="179" t="s">
        <v>131</v>
      </c>
      <c r="E418" s="180" t="s">
        <v>450</v>
      </c>
      <c r="F418" s="181" t="s">
        <v>451</v>
      </c>
      <c r="G418" s="182" t="s">
        <v>157</v>
      </c>
      <c r="H418" s="183">
        <v>55.173000000000002</v>
      </c>
      <c r="I418" s="184"/>
      <c r="J418" s="185">
        <f>ROUND(I418*H418,2)</f>
        <v>0</v>
      </c>
      <c r="K418" s="186"/>
      <c r="L418" s="39"/>
      <c r="M418" s="187" t="s">
        <v>1</v>
      </c>
      <c r="N418" s="188" t="s">
        <v>38</v>
      </c>
      <c r="O418" s="71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1" t="s">
        <v>135</v>
      </c>
      <c r="AT418" s="191" t="s">
        <v>131</v>
      </c>
      <c r="AU418" s="191" t="s">
        <v>80</v>
      </c>
      <c r="AY418" s="17" t="s">
        <v>130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7" t="s">
        <v>80</v>
      </c>
      <c r="BK418" s="192">
        <f>ROUND(I418*H418,2)</f>
        <v>0</v>
      </c>
      <c r="BL418" s="17" t="s">
        <v>135</v>
      </c>
      <c r="BM418" s="191" t="s">
        <v>452</v>
      </c>
    </row>
    <row r="419" spans="1:65" s="2" customFormat="1" ht="19.5">
      <c r="A419" s="34"/>
      <c r="B419" s="35"/>
      <c r="C419" s="36"/>
      <c r="D419" s="193" t="s">
        <v>137</v>
      </c>
      <c r="E419" s="36"/>
      <c r="F419" s="194" t="s">
        <v>451</v>
      </c>
      <c r="G419" s="36"/>
      <c r="H419" s="36"/>
      <c r="I419" s="195"/>
      <c r="J419" s="36"/>
      <c r="K419" s="36"/>
      <c r="L419" s="39"/>
      <c r="M419" s="196"/>
      <c r="N419" s="197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137</v>
      </c>
      <c r="AU419" s="17" t="s">
        <v>80</v>
      </c>
    </row>
    <row r="420" spans="1:65" s="2" customFormat="1" ht="24.2" customHeight="1">
      <c r="A420" s="34"/>
      <c r="B420" s="35"/>
      <c r="C420" s="179" t="s">
        <v>453</v>
      </c>
      <c r="D420" s="179" t="s">
        <v>131</v>
      </c>
      <c r="E420" s="180" t="s">
        <v>454</v>
      </c>
      <c r="F420" s="181" t="s">
        <v>455</v>
      </c>
      <c r="G420" s="182" t="s">
        <v>157</v>
      </c>
      <c r="H420" s="183">
        <v>273.59500000000003</v>
      </c>
      <c r="I420" s="184"/>
      <c r="J420" s="185">
        <f>ROUND(I420*H420,2)</f>
        <v>0</v>
      </c>
      <c r="K420" s="186"/>
      <c r="L420" s="39"/>
      <c r="M420" s="187" t="s">
        <v>1</v>
      </c>
      <c r="N420" s="188" t="s">
        <v>38</v>
      </c>
      <c r="O420" s="71"/>
      <c r="P420" s="189">
        <f>O420*H420</f>
        <v>0</v>
      </c>
      <c r="Q420" s="189">
        <v>0</v>
      </c>
      <c r="R420" s="189">
        <f>Q420*H420</f>
        <v>0</v>
      </c>
      <c r="S420" s="189">
        <v>0</v>
      </c>
      <c r="T420" s="19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1" t="s">
        <v>135</v>
      </c>
      <c r="AT420" s="191" t="s">
        <v>131</v>
      </c>
      <c r="AU420" s="191" t="s">
        <v>80</v>
      </c>
      <c r="AY420" s="17" t="s">
        <v>130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7" t="s">
        <v>80</v>
      </c>
      <c r="BK420" s="192">
        <f>ROUND(I420*H420,2)</f>
        <v>0</v>
      </c>
      <c r="BL420" s="17" t="s">
        <v>135</v>
      </c>
      <c r="BM420" s="191" t="s">
        <v>456</v>
      </c>
    </row>
    <row r="421" spans="1:65" s="2" customFormat="1" ht="19.5">
      <c r="A421" s="34"/>
      <c r="B421" s="35"/>
      <c r="C421" s="36"/>
      <c r="D421" s="193" t="s">
        <v>137</v>
      </c>
      <c r="E421" s="36"/>
      <c r="F421" s="194" t="s">
        <v>455</v>
      </c>
      <c r="G421" s="36"/>
      <c r="H421" s="36"/>
      <c r="I421" s="195"/>
      <c r="J421" s="36"/>
      <c r="K421" s="36"/>
      <c r="L421" s="39"/>
      <c r="M421" s="196"/>
      <c r="N421" s="197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137</v>
      </c>
      <c r="AU421" s="17" t="s">
        <v>80</v>
      </c>
    </row>
    <row r="422" spans="1:65" s="13" customFormat="1">
      <c r="B422" s="208"/>
      <c r="C422" s="209"/>
      <c r="D422" s="193" t="s">
        <v>138</v>
      </c>
      <c r="E422" s="210" t="s">
        <v>1</v>
      </c>
      <c r="F422" s="211" t="s">
        <v>457</v>
      </c>
      <c r="G422" s="209"/>
      <c r="H422" s="212">
        <v>273.59500000000003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138</v>
      </c>
      <c r="AU422" s="218" t="s">
        <v>80</v>
      </c>
      <c r="AV422" s="13" t="s">
        <v>82</v>
      </c>
      <c r="AW422" s="13" t="s">
        <v>30</v>
      </c>
      <c r="AX422" s="13" t="s">
        <v>73</v>
      </c>
      <c r="AY422" s="218" t="s">
        <v>130</v>
      </c>
    </row>
    <row r="423" spans="1:65" s="14" customFormat="1">
      <c r="B423" s="219"/>
      <c r="C423" s="220"/>
      <c r="D423" s="193" t="s">
        <v>138</v>
      </c>
      <c r="E423" s="221" t="s">
        <v>1</v>
      </c>
      <c r="F423" s="222" t="s">
        <v>143</v>
      </c>
      <c r="G423" s="220"/>
      <c r="H423" s="223">
        <v>273.59500000000003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138</v>
      </c>
      <c r="AU423" s="229" t="s">
        <v>80</v>
      </c>
      <c r="AV423" s="14" t="s">
        <v>135</v>
      </c>
      <c r="AW423" s="14" t="s">
        <v>30</v>
      </c>
      <c r="AX423" s="14" t="s">
        <v>80</v>
      </c>
      <c r="AY423" s="229" t="s">
        <v>130</v>
      </c>
    </row>
    <row r="424" spans="1:65" s="2" customFormat="1" ht="24.2" customHeight="1">
      <c r="A424" s="34"/>
      <c r="B424" s="35"/>
      <c r="C424" s="179" t="s">
        <v>458</v>
      </c>
      <c r="D424" s="179" t="s">
        <v>131</v>
      </c>
      <c r="E424" s="180" t="s">
        <v>459</v>
      </c>
      <c r="F424" s="181" t="s">
        <v>460</v>
      </c>
      <c r="G424" s="182" t="s">
        <v>157</v>
      </c>
      <c r="H424" s="183">
        <v>54.719000000000001</v>
      </c>
      <c r="I424" s="184"/>
      <c r="J424" s="185">
        <f>ROUND(I424*H424,2)</f>
        <v>0</v>
      </c>
      <c r="K424" s="186"/>
      <c r="L424" s="39"/>
      <c r="M424" s="187" t="s">
        <v>1</v>
      </c>
      <c r="N424" s="188" t="s">
        <v>38</v>
      </c>
      <c r="O424" s="71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1" t="s">
        <v>135</v>
      </c>
      <c r="AT424" s="191" t="s">
        <v>131</v>
      </c>
      <c r="AU424" s="191" t="s">
        <v>80</v>
      </c>
      <c r="AY424" s="17" t="s">
        <v>130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7" t="s">
        <v>80</v>
      </c>
      <c r="BK424" s="192">
        <f>ROUND(I424*H424,2)</f>
        <v>0</v>
      </c>
      <c r="BL424" s="17" t="s">
        <v>135</v>
      </c>
      <c r="BM424" s="191" t="s">
        <v>461</v>
      </c>
    </row>
    <row r="425" spans="1:65" s="2" customFormat="1" ht="19.5">
      <c r="A425" s="34"/>
      <c r="B425" s="35"/>
      <c r="C425" s="36"/>
      <c r="D425" s="193" t="s">
        <v>137</v>
      </c>
      <c r="E425" s="36"/>
      <c r="F425" s="194" t="s">
        <v>460</v>
      </c>
      <c r="G425" s="36"/>
      <c r="H425" s="36"/>
      <c r="I425" s="195"/>
      <c r="J425" s="36"/>
      <c r="K425" s="36"/>
      <c r="L425" s="39"/>
      <c r="M425" s="196"/>
      <c r="N425" s="197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137</v>
      </c>
      <c r="AU425" s="17" t="s">
        <v>80</v>
      </c>
    </row>
    <row r="426" spans="1:65" s="2" customFormat="1" ht="24.2" customHeight="1">
      <c r="A426" s="34"/>
      <c r="B426" s="35"/>
      <c r="C426" s="179" t="s">
        <v>462</v>
      </c>
      <c r="D426" s="179" t="s">
        <v>131</v>
      </c>
      <c r="E426" s="180" t="s">
        <v>463</v>
      </c>
      <c r="F426" s="181" t="s">
        <v>464</v>
      </c>
      <c r="G426" s="182" t="s">
        <v>146</v>
      </c>
      <c r="H426" s="183">
        <v>330</v>
      </c>
      <c r="I426" s="184"/>
      <c r="J426" s="185">
        <f>ROUND(I426*H426,2)</f>
        <v>0</v>
      </c>
      <c r="K426" s="186"/>
      <c r="L426" s="39"/>
      <c r="M426" s="187" t="s">
        <v>1</v>
      </c>
      <c r="N426" s="188" t="s">
        <v>38</v>
      </c>
      <c r="O426" s="71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1" t="s">
        <v>135</v>
      </c>
      <c r="AT426" s="191" t="s">
        <v>131</v>
      </c>
      <c r="AU426" s="191" t="s">
        <v>80</v>
      </c>
      <c r="AY426" s="17" t="s">
        <v>130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7" t="s">
        <v>80</v>
      </c>
      <c r="BK426" s="192">
        <f>ROUND(I426*H426,2)</f>
        <v>0</v>
      </c>
      <c r="BL426" s="17" t="s">
        <v>135</v>
      </c>
      <c r="BM426" s="191" t="s">
        <v>465</v>
      </c>
    </row>
    <row r="427" spans="1:65" s="2" customFormat="1" ht="19.5">
      <c r="A427" s="34"/>
      <c r="B427" s="35"/>
      <c r="C427" s="36"/>
      <c r="D427" s="193" t="s">
        <v>137</v>
      </c>
      <c r="E427" s="36"/>
      <c r="F427" s="194" t="s">
        <v>466</v>
      </c>
      <c r="G427" s="36"/>
      <c r="H427" s="36"/>
      <c r="I427" s="195"/>
      <c r="J427" s="36"/>
      <c r="K427" s="36"/>
      <c r="L427" s="39"/>
      <c r="M427" s="196"/>
      <c r="N427" s="197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137</v>
      </c>
      <c r="AU427" s="17" t="s">
        <v>80</v>
      </c>
    </row>
    <row r="428" spans="1:65" s="11" customFormat="1" ht="25.9" customHeight="1">
      <c r="B428" s="165"/>
      <c r="C428" s="166"/>
      <c r="D428" s="167" t="s">
        <v>72</v>
      </c>
      <c r="E428" s="168" t="s">
        <v>467</v>
      </c>
      <c r="F428" s="168" t="s">
        <v>468</v>
      </c>
      <c r="G428" s="166"/>
      <c r="H428" s="166"/>
      <c r="I428" s="169"/>
      <c r="J428" s="170">
        <f>BK428</f>
        <v>0</v>
      </c>
      <c r="K428" s="166"/>
      <c r="L428" s="171"/>
      <c r="M428" s="172"/>
      <c r="N428" s="173"/>
      <c r="O428" s="173"/>
      <c r="P428" s="174">
        <f>SUM(P429:P445)</f>
        <v>0</v>
      </c>
      <c r="Q428" s="173"/>
      <c r="R428" s="174">
        <f>SUM(R429:R445)</f>
        <v>0</v>
      </c>
      <c r="S428" s="173"/>
      <c r="T428" s="175">
        <f>SUM(T429:T445)</f>
        <v>0</v>
      </c>
      <c r="AR428" s="176" t="s">
        <v>80</v>
      </c>
      <c r="AT428" s="177" t="s">
        <v>72</v>
      </c>
      <c r="AU428" s="177" t="s">
        <v>73</v>
      </c>
      <c r="AY428" s="176" t="s">
        <v>130</v>
      </c>
      <c r="BK428" s="178">
        <f>SUM(BK429:BK445)</f>
        <v>0</v>
      </c>
    </row>
    <row r="429" spans="1:65" s="2" customFormat="1" ht="24.2" customHeight="1">
      <c r="A429" s="34"/>
      <c r="B429" s="35"/>
      <c r="C429" s="179" t="s">
        <v>469</v>
      </c>
      <c r="D429" s="179" t="s">
        <v>131</v>
      </c>
      <c r="E429" s="180" t="s">
        <v>470</v>
      </c>
      <c r="F429" s="181" t="s">
        <v>471</v>
      </c>
      <c r="G429" s="182" t="s">
        <v>146</v>
      </c>
      <c r="H429" s="183">
        <v>43.548000000000002</v>
      </c>
      <c r="I429" s="184"/>
      <c r="J429" s="185">
        <f>ROUND(I429*H429,2)</f>
        <v>0</v>
      </c>
      <c r="K429" s="186"/>
      <c r="L429" s="39"/>
      <c r="M429" s="187" t="s">
        <v>1</v>
      </c>
      <c r="N429" s="188" t="s">
        <v>38</v>
      </c>
      <c r="O429" s="71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1" t="s">
        <v>135</v>
      </c>
      <c r="AT429" s="191" t="s">
        <v>131</v>
      </c>
      <c r="AU429" s="191" t="s">
        <v>80</v>
      </c>
      <c r="AY429" s="17" t="s">
        <v>130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7" t="s">
        <v>80</v>
      </c>
      <c r="BK429" s="192">
        <f>ROUND(I429*H429,2)</f>
        <v>0</v>
      </c>
      <c r="BL429" s="17" t="s">
        <v>135</v>
      </c>
      <c r="BM429" s="191" t="s">
        <v>472</v>
      </c>
    </row>
    <row r="430" spans="1:65" s="2" customFormat="1" ht="19.5">
      <c r="A430" s="34"/>
      <c r="B430" s="35"/>
      <c r="C430" s="36"/>
      <c r="D430" s="193" t="s">
        <v>137</v>
      </c>
      <c r="E430" s="36"/>
      <c r="F430" s="194" t="s">
        <v>471</v>
      </c>
      <c r="G430" s="36"/>
      <c r="H430" s="36"/>
      <c r="I430" s="195"/>
      <c r="J430" s="36"/>
      <c r="K430" s="36"/>
      <c r="L430" s="39"/>
      <c r="M430" s="196"/>
      <c r="N430" s="197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137</v>
      </c>
      <c r="AU430" s="17" t="s">
        <v>80</v>
      </c>
    </row>
    <row r="431" spans="1:65" s="12" customFormat="1">
      <c r="B431" s="198"/>
      <c r="C431" s="199"/>
      <c r="D431" s="193" t="s">
        <v>138</v>
      </c>
      <c r="E431" s="200" t="s">
        <v>1</v>
      </c>
      <c r="F431" s="201" t="s">
        <v>277</v>
      </c>
      <c r="G431" s="199"/>
      <c r="H431" s="200" t="s">
        <v>1</v>
      </c>
      <c r="I431" s="202"/>
      <c r="J431" s="199"/>
      <c r="K431" s="199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138</v>
      </c>
      <c r="AU431" s="207" t="s">
        <v>80</v>
      </c>
      <c r="AV431" s="12" t="s">
        <v>80</v>
      </c>
      <c r="AW431" s="12" t="s">
        <v>30</v>
      </c>
      <c r="AX431" s="12" t="s">
        <v>73</v>
      </c>
      <c r="AY431" s="207" t="s">
        <v>130</v>
      </c>
    </row>
    <row r="432" spans="1:65" s="13" customFormat="1">
      <c r="B432" s="208"/>
      <c r="C432" s="209"/>
      <c r="D432" s="193" t="s">
        <v>138</v>
      </c>
      <c r="E432" s="210" t="s">
        <v>1</v>
      </c>
      <c r="F432" s="211" t="s">
        <v>473</v>
      </c>
      <c r="G432" s="209"/>
      <c r="H432" s="212">
        <v>43.548000000000002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138</v>
      </c>
      <c r="AU432" s="218" t="s">
        <v>80</v>
      </c>
      <c r="AV432" s="13" t="s">
        <v>82</v>
      </c>
      <c r="AW432" s="13" t="s">
        <v>30</v>
      </c>
      <c r="AX432" s="13" t="s">
        <v>73</v>
      </c>
      <c r="AY432" s="218" t="s">
        <v>130</v>
      </c>
    </row>
    <row r="433" spans="1:65" s="14" customFormat="1">
      <c r="B433" s="219"/>
      <c r="C433" s="220"/>
      <c r="D433" s="193" t="s">
        <v>138</v>
      </c>
      <c r="E433" s="221" t="s">
        <v>1</v>
      </c>
      <c r="F433" s="222" t="s">
        <v>143</v>
      </c>
      <c r="G433" s="220"/>
      <c r="H433" s="223">
        <v>43.548000000000002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138</v>
      </c>
      <c r="AU433" s="229" t="s">
        <v>80</v>
      </c>
      <c r="AV433" s="14" t="s">
        <v>135</v>
      </c>
      <c r="AW433" s="14" t="s">
        <v>30</v>
      </c>
      <c r="AX433" s="14" t="s">
        <v>80</v>
      </c>
      <c r="AY433" s="229" t="s">
        <v>130</v>
      </c>
    </row>
    <row r="434" spans="1:65" s="2" customFormat="1" ht="14.45" customHeight="1">
      <c r="A434" s="34"/>
      <c r="B434" s="35"/>
      <c r="C434" s="230" t="s">
        <v>474</v>
      </c>
      <c r="D434" s="230" t="s">
        <v>169</v>
      </c>
      <c r="E434" s="231" t="s">
        <v>475</v>
      </c>
      <c r="F434" s="232" t="s">
        <v>476</v>
      </c>
      <c r="G434" s="233" t="s">
        <v>146</v>
      </c>
      <c r="H434" s="234">
        <v>23.951000000000001</v>
      </c>
      <c r="I434" s="235"/>
      <c r="J434" s="236">
        <f>ROUND(I434*H434,2)</f>
        <v>0</v>
      </c>
      <c r="K434" s="237"/>
      <c r="L434" s="238"/>
      <c r="M434" s="239" t="s">
        <v>1</v>
      </c>
      <c r="N434" s="240" t="s">
        <v>38</v>
      </c>
      <c r="O434" s="71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1" t="s">
        <v>172</v>
      </c>
      <c r="AT434" s="191" t="s">
        <v>169</v>
      </c>
      <c r="AU434" s="191" t="s">
        <v>80</v>
      </c>
      <c r="AY434" s="17" t="s">
        <v>130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7" t="s">
        <v>80</v>
      </c>
      <c r="BK434" s="192">
        <f>ROUND(I434*H434,2)</f>
        <v>0</v>
      </c>
      <c r="BL434" s="17" t="s">
        <v>135</v>
      </c>
      <c r="BM434" s="191" t="s">
        <v>477</v>
      </c>
    </row>
    <row r="435" spans="1:65" s="2" customFormat="1">
      <c r="A435" s="34"/>
      <c r="B435" s="35"/>
      <c r="C435" s="36"/>
      <c r="D435" s="193" t="s">
        <v>137</v>
      </c>
      <c r="E435" s="36"/>
      <c r="F435" s="194" t="s">
        <v>476</v>
      </c>
      <c r="G435" s="36"/>
      <c r="H435" s="36"/>
      <c r="I435" s="195"/>
      <c r="J435" s="36"/>
      <c r="K435" s="36"/>
      <c r="L435" s="39"/>
      <c r="M435" s="196"/>
      <c r="N435" s="197"/>
      <c r="O435" s="71"/>
      <c r="P435" s="71"/>
      <c r="Q435" s="71"/>
      <c r="R435" s="71"/>
      <c r="S435" s="71"/>
      <c r="T435" s="72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137</v>
      </c>
      <c r="AU435" s="17" t="s">
        <v>80</v>
      </c>
    </row>
    <row r="436" spans="1:65" s="12" customFormat="1">
      <c r="B436" s="198"/>
      <c r="C436" s="199"/>
      <c r="D436" s="193" t="s">
        <v>138</v>
      </c>
      <c r="E436" s="200" t="s">
        <v>1</v>
      </c>
      <c r="F436" s="201" t="s">
        <v>277</v>
      </c>
      <c r="G436" s="199"/>
      <c r="H436" s="200" t="s">
        <v>1</v>
      </c>
      <c r="I436" s="202"/>
      <c r="J436" s="199"/>
      <c r="K436" s="199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138</v>
      </c>
      <c r="AU436" s="207" t="s">
        <v>80</v>
      </c>
      <c r="AV436" s="12" t="s">
        <v>80</v>
      </c>
      <c r="AW436" s="12" t="s">
        <v>30</v>
      </c>
      <c r="AX436" s="12" t="s">
        <v>73</v>
      </c>
      <c r="AY436" s="207" t="s">
        <v>130</v>
      </c>
    </row>
    <row r="437" spans="1:65" s="13" customFormat="1">
      <c r="B437" s="208"/>
      <c r="C437" s="209"/>
      <c r="D437" s="193" t="s">
        <v>138</v>
      </c>
      <c r="E437" s="210" t="s">
        <v>1</v>
      </c>
      <c r="F437" s="211" t="s">
        <v>478</v>
      </c>
      <c r="G437" s="209"/>
      <c r="H437" s="212">
        <v>23.951000000000001</v>
      </c>
      <c r="I437" s="213"/>
      <c r="J437" s="209"/>
      <c r="K437" s="209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138</v>
      </c>
      <c r="AU437" s="218" t="s">
        <v>80</v>
      </c>
      <c r="AV437" s="13" t="s">
        <v>82</v>
      </c>
      <c r="AW437" s="13" t="s">
        <v>30</v>
      </c>
      <c r="AX437" s="13" t="s">
        <v>73</v>
      </c>
      <c r="AY437" s="218" t="s">
        <v>130</v>
      </c>
    </row>
    <row r="438" spans="1:65" s="14" customFormat="1">
      <c r="B438" s="219"/>
      <c r="C438" s="220"/>
      <c r="D438" s="193" t="s">
        <v>138</v>
      </c>
      <c r="E438" s="221" t="s">
        <v>1</v>
      </c>
      <c r="F438" s="222" t="s">
        <v>143</v>
      </c>
      <c r="G438" s="220"/>
      <c r="H438" s="223">
        <v>23.951000000000001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138</v>
      </c>
      <c r="AU438" s="229" t="s">
        <v>80</v>
      </c>
      <c r="AV438" s="14" t="s">
        <v>135</v>
      </c>
      <c r="AW438" s="14" t="s">
        <v>30</v>
      </c>
      <c r="AX438" s="14" t="s">
        <v>80</v>
      </c>
      <c r="AY438" s="229" t="s">
        <v>130</v>
      </c>
    </row>
    <row r="439" spans="1:65" s="2" customFormat="1" ht="24.2" customHeight="1">
      <c r="A439" s="34"/>
      <c r="B439" s="35"/>
      <c r="C439" s="230" t="s">
        <v>479</v>
      </c>
      <c r="D439" s="230" t="s">
        <v>169</v>
      </c>
      <c r="E439" s="231" t="s">
        <v>480</v>
      </c>
      <c r="F439" s="232" t="s">
        <v>481</v>
      </c>
      <c r="G439" s="233" t="s">
        <v>146</v>
      </c>
      <c r="H439" s="234">
        <v>23.951000000000001</v>
      </c>
      <c r="I439" s="235"/>
      <c r="J439" s="236">
        <f>ROUND(I439*H439,2)</f>
        <v>0</v>
      </c>
      <c r="K439" s="237"/>
      <c r="L439" s="238"/>
      <c r="M439" s="239" t="s">
        <v>1</v>
      </c>
      <c r="N439" s="240" t="s">
        <v>38</v>
      </c>
      <c r="O439" s="71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1" t="s">
        <v>172</v>
      </c>
      <c r="AT439" s="191" t="s">
        <v>169</v>
      </c>
      <c r="AU439" s="191" t="s">
        <v>80</v>
      </c>
      <c r="AY439" s="17" t="s">
        <v>130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7" t="s">
        <v>80</v>
      </c>
      <c r="BK439" s="192">
        <f>ROUND(I439*H439,2)</f>
        <v>0</v>
      </c>
      <c r="BL439" s="17" t="s">
        <v>135</v>
      </c>
      <c r="BM439" s="191" t="s">
        <v>482</v>
      </c>
    </row>
    <row r="440" spans="1:65" s="2" customFormat="1" ht="19.5">
      <c r="A440" s="34"/>
      <c r="B440" s="35"/>
      <c r="C440" s="36"/>
      <c r="D440" s="193" t="s">
        <v>137</v>
      </c>
      <c r="E440" s="36"/>
      <c r="F440" s="194" t="s">
        <v>481</v>
      </c>
      <c r="G440" s="36"/>
      <c r="H440" s="36"/>
      <c r="I440" s="195"/>
      <c r="J440" s="36"/>
      <c r="K440" s="36"/>
      <c r="L440" s="39"/>
      <c r="M440" s="196"/>
      <c r="N440" s="197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137</v>
      </c>
      <c r="AU440" s="17" t="s">
        <v>80</v>
      </c>
    </row>
    <row r="441" spans="1:65" s="12" customFormat="1">
      <c r="B441" s="198"/>
      <c r="C441" s="199"/>
      <c r="D441" s="193" t="s">
        <v>138</v>
      </c>
      <c r="E441" s="200" t="s">
        <v>1</v>
      </c>
      <c r="F441" s="201" t="s">
        <v>277</v>
      </c>
      <c r="G441" s="199"/>
      <c r="H441" s="200" t="s">
        <v>1</v>
      </c>
      <c r="I441" s="202"/>
      <c r="J441" s="199"/>
      <c r="K441" s="199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138</v>
      </c>
      <c r="AU441" s="207" t="s">
        <v>80</v>
      </c>
      <c r="AV441" s="12" t="s">
        <v>80</v>
      </c>
      <c r="AW441" s="12" t="s">
        <v>30</v>
      </c>
      <c r="AX441" s="12" t="s">
        <v>73</v>
      </c>
      <c r="AY441" s="207" t="s">
        <v>130</v>
      </c>
    </row>
    <row r="442" spans="1:65" s="13" customFormat="1">
      <c r="B442" s="208"/>
      <c r="C442" s="209"/>
      <c r="D442" s="193" t="s">
        <v>138</v>
      </c>
      <c r="E442" s="210" t="s">
        <v>1</v>
      </c>
      <c r="F442" s="211" t="s">
        <v>478</v>
      </c>
      <c r="G442" s="209"/>
      <c r="H442" s="212">
        <v>23.951000000000001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138</v>
      </c>
      <c r="AU442" s="218" t="s">
        <v>80</v>
      </c>
      <c r="AV442" s="13" t="s">
        <v>82</v>
      </c>
      <c r="AW442" s="13" t="s">
        <v>30</v>
      </c>
      <c r="AX442" s="13" t="s">
        <v>73</v>
      </c>
      <c r="AY442" s="218" t="s">
        <v>130</v>
      </c>
    </row>
    <row r="443" spans="1:65" s="14" customFormat="1">
      <c r="B443" s="219"/>
      <c r="C443" s="220"/>
      <c r="D443" s="193" t="s">
        <v>138</v>
      </c>
      <c r="E443" s="221" t="s">
        <v>1</v>
      </c>
      <c r="F443" s="222" t="s">
        <v>143</v>
      </c>
      <c r="G443" s="220"/>
      <c r="H443" s="223">
        <v>23.951000000000001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138</v>
      </c>
      <c r="AU443" s="229" t="s">
        <v>80</v>
      </c>
      <c r="AV443" s="14" t="s">
        <v>135</v>
      </c>
      <c r="AW443" s="14" t="s">
        <v>30</v>
      </c>
      <c r="AX443" s="14" t="s">
        <v>80</v>
      </c>
      <c r="AY443" s="229" t="s">
        <v>130</v>
      </c>
    </row>
    <row r="444" spans="1:65" s="2" customFormat="1" ht="24.2" customHeight="1">
      <c r="A444" s="34"/>
      <c r="B444" s="35"/>
      <c r="C444" s="179" t="s">
        <v>483</v>
      </c>
      <c r="D444" s="179" t="s">
        <v>131</v>
      </c>
      <c r="E444" s="180" t="s">
        <v>484</v>
      </c>
      <c r="F444" s="181" t="s">
        <v>485</v>
      </c>
      <c r="G444" s="182" t="s">
        <v>486</v>
      </c>
      <c r="H444" s="241"/>
      <c r="I444" s="184"/>
      <c r="J444" s="185">
        <f>ROUND(I444*H444,2)</f>
        <v>0</v>
      </c>
      <c r="K444" s="186"/>
      <c r="L444" s="39"/>
      <c r="M444" s="187" t="s">
        <v>1</v>
      </c>
      <c r="N444" s="188" t="s">
        <v>38</v>
      </c>
      <c r="O444" s="71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1" t="s">
        <v>135</v>
      </c>
      <c r="AT444" s="191" t="s">
        <v>131</v>
      </c>
      <c r="AU444" s="191" t="s">
        <v>80</v>
      </c>
      <c r="AY444" s="17" t="s">
        <v>130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7" t="s">
        <v>80</v>
      </c>
      <c r="BK444" s="192">
        <f>ROUND(I444*H444,2)</f>
        <v>0</v>
      </c>
      <c r="BL444" s="17" t="s">
        <v>135</v>
      </c>
      <c r="BM444" s="191" t="s">
        <v>487</v>
      </c>
    </row>
    <row r="445" spans="1:65" s="2" customFormat="1">
      <c r="A445" s="34"/>
      <c r="B445" s="35"/>
      <c r="C445" s="36"/>
      <c r="D445" s="193" t="s">
        <v>137</v>
      </c>
      <c r="E445" s="36"/>
      <c r="F445" s="194" t="s">
        <v>485</v>
      </c>
      <c r="G445" s="36"/>
      <c r="H445" s="36"/>
      <c r="I445" s="195"/>
      <c r="J445" s="36"/>
      <c r="K445" s="36"/>
      <c r="L445" s="39"/>
      <c r="M445" s="196"/>
      <c r="N445" s="197"/>
      <c r="O445" s="71"/>
      <c r="P445" s="71"/>
      <c r="Q445" s="71"/>
      <c r="R445" s="71"/>
      <c r="S445" s="71"/>
      <c r="T445" s="72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7" t="s">
        <v>137</v>
      </c>
      <c r="AU445" s="17" t="s">
        <v>80</v>
      </c>
    </row>
    <row r="446" spans="1:65" s="11" customFormat="1" ht="25.9" customHeight="1">
      <c r="B446" s="165"/>
      <c r="C446" s="166"/>
      <c r="D446" s="167" t="s">
        <v>72</v>
      </c>
      <c r="E446" s="168" t="s">
        <v>488</v>
      </c>
      <c r="F446" s="168" t="s">
        <v>489</v>
      </c>
      <c r="G446" s="166"/>
      <c r="H446" s="166"/>
      <c r="I446" s="169"/>
      <c r="J446" s="170">
        <f>BK446</f>
        <v>0</v>
      </c>
      <c r="K446" s="166"/>
      <c r="L446" s="171"/>
      <c r="M446" s="172"/>
      <c r="N446" s="173"/>
      <c r="O446" s="173"/>
      <c r="P446" s="174">
        <f>SUM(P447:P452)</f>
        <v>0</v>
      </c>
      <c r="Q446" s="173"/>
      <c r="R446" s="174">
        <f>SUM(R447:R452)</f>
        <v>0</v>
      </c>
      <c r="S446" s="173"/>
      <c r="T446" s="175">
        <f>SUM(T447:T452)</f>
        <v>0</v>
      </c>
      <c r="AR446" s="176" t="s">
        <v>80</v>
      </c>
      <c r="AT446" s="177" t="s">
        <v>72</v>
      </c>
      <c r="AU446" s="177" t="s">
        <v>73</v>
      </c>
      <c r="AY446" s="176" t="s">
        <v>130</v>
      </c>
      <c r="BK446" s="178">
        <f>SUM(BK447:BK452)</f>
        <v>0</v>
      </c>
    </row>
    <row r="447" spans="1:65" s="2" customFormat="1" ht="14.45" customHeight="1">
      <c r="A447" s="34"/>
      <c r="B447" s="35"/>
      <c r="C447" s="179" t="s">
        <v>490</v>
      </c>
      <c r="D447" s="179" t="s">
        <v>131</v>
      </c>
      <c r="E447" s="180" t="s">
        <v>491</v>
      </c>
      <c r="F447" s="181" t="s">
        <v>492</v>
      </c>
      <c r="G447" s="182" t="s">
        <v>493</v>
      </c>
      <c r="H447" s="183">
        <v>1</v>
      </c>
      <c r="I447" s="184"/>
      <c r="J447" s="185">
        <f>ROUND(I447*H447,2)</f>
        <v>0</v>
      </c>
      <c r="K447" s="186"/>
      <c r="L447" s="39"/>
      <c r="M447" s="187" t="s">
        <v>1</v>
      </c>
      <c r="N447" s="188" t="s">
        <v>38</v>
      </c>
      <c r="O447" s="71"/>
      <c r="P447" s="189">
        <f>O447*H447</f>
        <v>0</v>
      </c>
      <c r="Q447" s="189">
        <v>0</v>
      </c>
      <c r="R447" s="189">
        <f>Q447*H447</f>
        <v>0</v>
      </c>
      <c r="S447" s="189">
        <v>0</v>
      </c>
      <c r="T447" s="190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1" t="s">
        <v>135</v>
      </c>
      <c r="AT447" s="191" t="s">
        <v>131</v>
      </c>
      <c r="AU447" s="191" t="s">
        <v>80</v>
      </c>
      <c r="AY447" s="17" t="s">
        <v>130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7" t="s">
        <v>80</v>
      </c>
      <c r="BK447" s="192">
        <f>ROUND(I447*H447,2)</f>
        <v>0</v>
      </c>
      <c r="BL447" s="17" t="s">
        <v>135</v>
      </c>
      <c r="BM447" s="191" t="s">
        <v>494</v>
      </c>
    </row>
    <row r="448" spans="1:65" s="2" customFormat="1">
      <c r="A448" s="34"/>
      <c r="B448" s="35"/>
      <c r="C448" s="36"/>
      <c r="D448" s="193" t="s">
        <v>137</v>
      </c>
      <c r="E448" s="36"/>
      <c r="F448" s="194" t="s">
        <v>492</v>
      </c>
      <c r="G448" s="36"/>
      <c r="H448" s="36"/>
      <c r="I448" s="195"/>
      <c r="J448" s="36"/>
      <c r="K448" s="36"/>
      <c r="L448" s="39"/>
      <c r="M448" s="196"/>
      <c r="N448" s="197"/>
      <c r="O448" s="71"/>
      <c r="P448" s="71"/>
      <c r="Q448" s="71"/>
      <c r="R448" s="71"/>
      <c r="S448" s="71"/>
      <c r="T448" s="72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137</v>
      </c>
      <c r="AU448" s="17" t="s">
        <v>80</v>
      </c>
    </row>
    <row r="449" spans="1:65" s="2" customFormat="1" ht="14.45" customHeight="1">
      <c r="A449" s="34"/>
      <c r="B449" s="35"/>
      <c r="C449" s="179" t="s">
        <v>495</v>
      </c>
      <c r="D449" s="179" t="s">
        <v>131</v>
      </c>
      <c r="E449" s="180" t="s">
        <v>496</v>
      </c>
      <c r="F449" s="181" t="s">
        <v>497</v>
      </c>
      <c r="G449" s="182" t="s">
        <v>493</v>
      </c>
      <c r="H449" s="183">
        <v>1</v>
      </c>
      <c r="I449" s="184"/>
      <c r="J449" s="185">
        <f>ROUND(I449*H449,2)</f>
        <v>0</v>
      </c>
      <c r="K449" s="186"/>
      <c r="L449" s="39"/>
      <c r="M449" s="187" t="s">
        <v>1</v>
      </c>
      <c r="N449" s="188" t="s">
        <v>38</v>
      </c>
      <c r="O449" s="71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1" t="s">
        <v>135</v>
      </c>
      <c r="AT449" s="191" t="s">
        <v>131</v>
      </c>
      <c r="AU449" s="191" t="s">
        <v>80</v>
      </c>
      <c r="AY449" s="17" t="s">
        <v>130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7" t="s">
        <v>80</v>
      </c>
      <c r="BK449" s="192">
        <f>ROUND(I449*H449,2)</f>
        <v>0</v>
      </c>
      <c r="BL449" s="17" t="s">
        <v>135</v>
      </c>
      <c r="BM449" s="191" t="s">
        <v>498</v>
      </c>
    </row>
    <row r="450" spans="1:65" s="2" customFormat="1">
      <c r="A450" s="34"/>
      <c r="B450" s="35"/>
      <c r="C450" s="36"/>
      <c r="D450" s="193" t="s">
        <v>137</v>
      </c>
      <c r="E450" s="36"/>
      <c r="F450" s="194" t="s">
        <v>497</v>
      </c>
      <c r="G450" s="36"/>
      <c r="H450" s="36"/>
      <c r="I450" s="195"/>
      <c r="J450" s="36"/>
      <c r="K450" s="36"/>
      <c r="L450" s="39"/>
      <c r="M450" s="196"/>
      <c r="N450" s="197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137</v>
      </c>
      <c r="AU450" s="17" t="s">
        <v>80</v>
      </c>
    </row>
    <row r="451" spans="1:65" s="2" customFormat="1" ht="14.45" customHeight="1">
      <c r="A451" s="34"/>
      <c r="B451" s="35"/>
      <c r="C451" s="179" t="s">
        <v>499</v>
      </c>
      <c r="D451" s="179" t="s">
        <v>131</v>
      </c>
      <c r="E451" s="180" t="s">
        <v>500</v>
      </c>
      <c r="F451" s="181" t="s">
        <v>501</v>
      </c>
      <c r="G451" s="182" t="s">
        <v>493</v>
      </c>
      <c r="H451" s="183">
        <v>1</v>
      </c>
      <c r="I451" s="184"/>
      <c r="J451" s="185">
        <f>ROUND(I451*H451,2)</f>
        <v>0</v>
      </c>
      <c r="K451" s="186"/>
      <c r="L451" s="39"/>
      <c r="M451" s="187" t="s">
        <v>1</v>
      </c>
      <c r="N451" s="188" t="s">
        <v>38</v>
      </c>
      <c r="O451" s="71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1" t="s">
        <v>135</v>
      </c>
      <c r="AT451" s="191" t="s">
        <v>131</v>
      </c>
      <c r="AU451" s="191" t="s">
        <v>80</v>
      </c>
      <c r="AY451" s="17" t="s">
        <v>130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7" t="s">
        <v>80</v>
      </c>
      <c r="BK451" s="192">
        <f>ROUND(I451*H451,2)</f>
        <v>0</v>
      </c>
      <c r="BL451" s="17" t="s">
        <v>135</v>
      </c>
      <c r="BM451" s="191" t="s">
        <v>502</v>
      </c>
    </row>
    <row r="452" spans="1:65" s="2" customFormat="1">
      <c r="A452" s="34"/>
      <c r="B452" s="35"/>
      <c r="C452" s="36"/>
      <c r="D452" s="193" t="s">
        <v>137</v>
      </c>
      <c r="E452" s="36"/>
      <c r="F452" s="194" t="s">
        <v>501</v>
      </c>
      <c r="G452" s="36"/>
      <c r="H452" s="36"/>
      <c r="I452" s="195"/>
      <c r="J452" s="36"/>
      <c r="K452" s="36"/>
      <c r="L452" s="39"/>
      <c r="M452" s="196"/>
      <c r="N452" s="197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137</v>
      </c>
      <c r="AU452" s="17" t="s">
        <v>80</v>
      </c>
    </row>
    <row r="453" spans="1:65" s="11" customFormat="1" ht="25.9" customHeight="1">
      <c r="B453" s="165"/>
      <c r="C453" s="166"/>
      <c r="D453" s="167" t="s">
        <v>72</v>
      </c>
      <c r="E453" s="168" t="s">
        <v>503</v>
      </c>
      <c r="F453" s="168" t="s">
        <v>504</v>
      </c>
      <c r="G453" s="166"/>
      <c r="H453" s="166"/>
      <c r="I453" s="169"/>
      <c r="J453" s="170">
        <f>BK453</f>
        <v>0</v>
      </c>
      <c r="K453" s="166"/>
      <c r="L453" s="171"/>
      <c r="M453" s="172"/>
      <c r="N453" s="173"/>
      <c r="O453" s="173"/>
      <c r="P453" s="174">
        <f>SUM(P454:P556)</f>
        <v>0</v>
      </c>
      <c r="Q453" s="173"/>
      <c r="R453" s="174">
        <f>SUM(R454:R556)</f>
        <v>8.5599999999999982E-3</v>
      </c>
      <c r="S453" s="173"/>
      <c r="T453" s="175">
        <f>SUM(T454:T556)</f>
        <v>0</v>
      </c>
      <c r="AR453" s="176" t="s">
        <v>80</v>
      </c>
      <c r="AT453" s="177" t="s">
        <v>72</v>
      </c>
      <c r="AU453" s="177" t="s">
        <v>73</v>
      </c>
      <c r="AY453" s="176" t="s">
        <v>130</v>
      </c>
      <c r="BK453" s="178">
        <f>SUM(BK454:BK556)</f>
        <v>0</v>
      </c>
    </row>
    <row r="454" spans="1:65" s="2" customFormat="1" ht="24.2" customHeight="1">
      <c r="A454" s="34"/>
      <c r="B454" s="35"/>
      <c r="C454" s="179" t="s">
        <v>505</v>
      </c>
      <c r="D454" s="179" t="s">
        <v>131</v>
      </c>
      <c r="E454" s="180" t="s">
        <v>506</v>
      </c>
      <c r="F454" s="181" t="s">
        <v>507</v>
      </c>
      <c r="G454" s="182" t="s">
        <v>146</v>
      </c>
      <c r="H454" s="183">
        <v>360.00599999999997</v>
      </c>
      <c r="I454" s="184"/>
      <c r="J454" s="185">
        <f>ROUND(I454*H454,2)</f>
        <v>0</v>
      </c>
      <c r="K454" s="186"/>
      <c r="L454" s="39"/>
      <c r="M454" s="187" t="s">
        <v>1</v>
      </c>
      <c r="N454" s="188" t="s">
        <v>38</v>
      </c>
      <c r="O454" s="71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1" t="s">
        <v>135</v>
      </c>
      <c r="AT454" s="191" t="s">
        <v>131</v>
      </c>
      <c r="AU454" s="191" t="s">
        <v>80</v>
      </c>
      <c r="AY454" s="17" t="s">
        <v>130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7" t="s">
        <v>80</v>
      </c>
      <c r="BK454" s="192">
        <f>ROUND(I454*H454,2)</f>
        <v>0</v>
      </c>
      <c r="BL454" s="17" t="s">
        <v>135</v>
      </c>
      <c r="BM454" s="191" t="s">
        <v>508</v>
      </c>
    </row>
    <row r="455" spans="1:65" s="2" customFormat="1" ht="19.5">
      <c r="A455" s="34"/>
      <c r="B455" s="35"/>
      <c r="C455" s="36"/>
      <c r="D455" s="193" t="s">
        <v>137</v>
      </c>
      <c r="E455" s="36"/>
      <c r="F455" s="194" t="s">
        <v>507</v>
      </c>
      <c r="G455" s="36"/>
      <c r="H455" s="36"/>
      <c r="I455" s="195"/>
      <c r="J455" s="36"/>
      <c r="K455" s="36"/>
      <c r="L455" s="39"/>
      <c r="M455" s="196"/>
      <c r="N455" s="197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137</v>
      </c>
      <c r="AU455" s="17" t="s">
        <v>80</v>
      </c>
    </row>
    <row r="456" spans="1:65" s="2" customFormat="1" ht="24.2" customHeight="1">
      <c r="A456" s="34"/>
      <c r="B456" s="35"/>
      <c r="C456" s="179" t="s">
        <v>509</v>
      </c>
      <c r="D456" s="179" t="s">
        <v>131</v>
      </c>
      <c r="E456" s="180" t="s">
        <v>510</v>
      </c>
      <c r="F456" s="181" t="s">
        <v>511</v>
      </c>
      <c r="G456" s="182" t="s">
        <v>404</v>
      </c>
      <c r="H456" s="183">
        <v>55.615000000000002</v>
      </c>
      <c r="I456" s="184"/>
      <c r="J456" s="185">
        <f>ROUND(I456*H456,2)</f>
        <v>0</v>
      </c>
      <c r="K456" s="186"/>
      <c r="L456" s="39"/>
      <c r="M456" s="187" t="s">
        <v>1</v>
      </c>
      <c r="N456" s="188" t="s">
        <v>38</v>
      </c>
      <c r="O456" s="71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1" t="s">
        <v>135</v>
      </c>
      <c r="AT456" s="191" t="s">
        <v>131</v>
      </c>
      <c r="AU456" s="191" t="s">
        <v>80</v>
      </c>
      <c r="AY456" s="17" t="s">
        <v>130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7" t="s">
        <v>80</v>
      </c>
      <c r="BK456" s="192">
        <f>ROUND(I456*H456,2)</f>
        <v>0</v>
      </c>
      <c r="BL456" s="17" t="s">
        <v>135</v>
      </c>
      <c r="BM456" s="191" t="s">
        <v>512</v>
      </c>
    </row>
    <row r="457" spans="1:65" s="2" customFormat="1" ht="19.5">
      <c r="A457" s="34"/>
      <c r="B457" s="35"/>
      <c r="C457" s="36"/>
      <c r="D457" s="193" t="s">
        <v>137</v>
      </c>
      <c r="E457" s="36"/>
      <c r="F457" s="194" t="s">
        <v>511</v>
      </c>
      <c r="G457" s="36"/>
      <c r="H457" s="36"/>
      <c r="I457" s="195"/>
      <c r="J457" s="36"/>
      <c r="K457" s="36"/>
      <c r="L457" s="39"/>
      <c r="M457" s="196"/>
      <c r="N457" s="197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137</v>
      </c>
      <c r="AU457" s="17" t="s">
        <v>80</v>
      </c>
    </row>
    <row r="458" spans="1:65" s="12" customFormat="1">
      <c r="B458" s="198"/>
      <c r="C458" s="199"/>
      <c r="D458" s="193" t="s">
        <v>138</v>
      </c>
      <c r="E458" s="200" t="s">
        <v>1</v>
      </c>
      <c r="F458" s="201" t="s">
        <v>513</v>
      </c>
      <c r="G458" s="199"/>
      <c r="H458" s="200" t="s">
        <v>1</v>
      </c>
      <c r="I458" s="202"/>
      <c r="J458" s="199"/>
      <c r="K458" s="199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138</v>
      </c>
      <c r="AU458" s="207" t="s">
        <v>80</v>
      </c>
      <c r="AV458" s="12" t="s">
        <v>80</v>
      </c>
      <c r="AW458" s="12" t="s">
        <v>30</v>
      </c>
      <c r="AX458" s="12" t="s">
        <v>73</v>
      </c>
      <c r="AY458" s="207" t="s">
        <v>130</v>
      </c>
    </row>
    <row r="459" spans="1:65" s="13" customFormat="1">
      <c r="B459" s="208"/>
      <c r="C459" s="209"/>
      <c r="D459" s="193" t="s">
        <v>138</v>
      </c>
      <c r="E459" s="210" t="s">
        <v>1</v>
      </c>
      <c r="F459" s="211" t="s">
        <v>514</v>
      </c>
      <c r="G459" s="209"/>
      <c r="H459" s="212">
        <v>54.13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138</v>
      </c>
      <c r="AU459" s="218" t="s">
        <v>80</v>
      </c>
      <c r="AV459" s="13" t="s">
        <v>82</v>
      </c>
      <c r="AW459" s="13" t="s">
        <v>30</v>
      </c>
      <c r="AX459" s="13" t="s">
        <v>73</v>
      </c>
      <c r="AY459" s="218" t="s">
        <v>130</v>
      </c>
    </row>
    <row r="460" spans="1:65" s="12" customFormat="1">
      <c r="B460" s="198"/>
      <c r="C460" s="199"/>
      <c r="D460" s="193" t="s">
        <v>138</v>
      </c>
      <c r="E460" s="200" t="s">
        <v>1</v>
      </c>
      <c r="F460" s="201" t="s">
        <v>515</v>
      </c>
      <c r="G460" s="199"/>
      <c r="H460" s="200" t="s">
        <v>1</v>
      </c>
      <c r="I460" s="202"/>
      <c r="J460" s="199"/>
      <c r="K460" s="199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138</v>
      </c>
      <c r="AU460" s="207" t="s">
        <v>80</v>
      </c>
      <c r="AV460" s="12" t="s">
        <v>80</v>
      </c>
      <c r="AW460" s="12" t="s">
        <v>30</v>
      </c>
      <c r="AX460" s="12" t="s">
        <v>73</v>
      </c>
      <c r="AY460" s="207" t="s">
        <v>130</v>
      </c>
    </row>
    <row r="461" spans="1:65" s="13" customFormat="1">
      <c r="B461" s="208"/>
      <c r="C461" s="209"/>
      <c r="D461" s="193" t="s">
        <v>138</v>
      </c>
      <c r="E461" s="210" t="s">
        <v>1</v>
      </c>
      <c r="F461" s="211" t="s">
        <v>516</v>
      </c>
      <c r="G461" s="209"/>
      <c r="H461" s="212">
        <v>1.4850000000000001</v>
      </c>
      <c r="I461" s="213"/>
      <c r="J461" s="209"/>
      <c r="K461" s="209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138</v>
      </c>
      <c r="AU461" s="218" t="s">
        <v>80</v>
      </c>
      <c r="AV461" s="13" t="s">
        <v>82</v>
      </c>
      <c r="AW461" s="13" t="s">
        <v>30</v>
      </c>
      <c r="AX461" s="13" t="s">
        <v>73</v>
      </c>
      <c r="AY461" s="218" t="s">
        <v>130</v>
      </c>
    </row>
    <row r="462" spans="1:65" s="14" customFormat="1">
      <c r="B462" s="219"/>
      <c r="C462" s="220"/>
      <c r="D462" s="193" t="s">
        <v>138</v>
      </c>
      <c r="E462" s="221" t="s">
        <v>1</v>
      </c>
      <c r="F462" s="222" t="s">
        <v>143</v>
      </c>
      <c r="G462" s="220"/>
      <c r="H462" s="223">
        <v>55.615000000000002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138</v>
      </c>
      <c r="AU462" s="229" t="s">
        <v>80</v>
      </c>
      <c r="AV462" s="14" t="s">
        <v>135</v>
      </c>
      <c r="AW462" s="14" t="s">
        <v>30</v>
      </c>
      <c r="AX462" s="14" t="s">
        <v>80</v>
      </c>
      <c r="AY462" s="229" t="s">
        <v>130</v>
      </c>
    </row>
    <row r="463" spans="1:65" s="2" customFormat="1" ht="14.45" customHeight="1">
      <c r="A463" s="34"/>
      <c r="B463" s="35"/>
      <c r="C463" s="230" t="s">
        <v>517</v>
      </c>
      <c r="D463" s="230" t="s">
        <v>169</v>
      </c>
      <c r="E463" s="231" t="s">
        <v>518</v>
      </c>
      <c r="F463" s="232" t="s">
        <v>519</v>
      </c>
      <c r="G463" s="233" t="s">
        <v>146</v>
      </c>
      <c r="H463" s="234">
        <v>61.177</v>
      </c>
      <c r="I463" s="235"/>
      <c r="J463" s="236">
        <f>ROUND(I463*H463,2)</f>
        <v>0</v>
      </c>
      <c r="K463" s="237"/>
      <c r="L463" s="238"/>
      <c r="M463" s="239" t="s">
        <v>1</v>
      </c>
      <c r="N463" s="240" t="s">
        <v>38</v>
      </c>
      <c r="O463" s="71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1" t="s">
        <v>172</v>
      </c>
      <c r="AT463" s="191" t="s">
        <v>169</v>
      </c>
      <c r="AU463" s="191" t="s">
        <v>80</v>
      </c>
      <c r="AY463" s="17" t="s">
        <v>130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7" t="s">
        <v>80</v>
      </c>
      <c r="BK463" s="192">
        <f>ROUND(I463*H463,2)</f>
        <v>0</v>
      </c>
      <c r="BL463" s="17" t="s">
        <v>135</v>
      </c>
      <c r="BM463" s="191" t="s">
        <v>520</v>
      </c>
    </row>
    <row r="464" spans="1:65" s="2" customFormat="1">
      <c r="A464" s="34"/>
      <c r="B464" s="35"/>
      <c r="C464" s="36"/>
      <c r="D464" s="193" t="s">
        <v>137</v>
      </c>
      <c r="E464" s="36"/>
      <c r="F464" s="194" t="s">
        <v>519</v>
      </c>
      <c r="G464" s="36"/>
      <c r="H464" s="36"/>
      <c r="I464" s="195"/>
      <c r="J464" s="36"/>
      <c r="K464" s="36"/>
      <c r="L464" s="39"/>
      <c r="M464" s="196"/>
      <c r="N464" s="197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137</v>
      </c>
      <c r="AU464" s="17" t="s">
        <v>80</v>
      </c>
    </row>
    <row r="465" spans="1:65" s="13" customFormat="1">
      <c r="B465" s="208"/>
      <c r="C465" s="209"/>
      <c r="D465" s="193" t="s">
        <v>138</v>
      </c>
      <c r="E465" s="210" t="s">
        <v>1</v>
      </c>
      <c r="F465" s="211" t="s">
        <v>521</v>
      </c>
      <c r="G465" s="209"/>
      <c r="H465" s="212">
        <v>61.177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138</v>
      </c>
      <c r="AU465" s="218" t="s">
        <v>80</v>
      </c>
      <c r="AV465" s="13" t="s">
        <v>82</v>
      </c>
      <c r="AW465" s="13" t="s">
        <v>30</v>
      </c>
      <c r="AX465" s="13" t="s">
        <v>73</v>
      </c>
      <c r="AY465" s="218" t="s">
        <v>130</v>
      </c>
    </row>
    <row r="466" spans="1:65" s="14" customFormat="1">
      <c r="B466" s="219"/>
      <c r="C466" s="220"/>
      <c r="D466" s="193" t="s">
        <v>138</v>
      </c>
      <c r="E466" s="221" t="s">
        <v>1</v>
      </c>
      <c r="F466" s="222" t="s">
        <v>143</v>
      </c>
      <c r="G466" s="220"/>
      <c r="H466" s="223">
        <v>61.177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138</v>
      </c>
      <c r="AU466" s="229" t="s">
        <v>80</v>
      </c>
      <c r="AV466" s="14" t="s">
        <v>135</v>
      </c>
      <c r="AW466" s="14" t="s">
        <v>30</v>
      </c>
      <c r="AX466" s="14" t="s">
        <v>80</v>
      </c>
      <c r="AY466" s="229" t="s">
        <v>130</v>
      </c>
    </row>
    <row r="467" spans="1:65" s="2" customFormat="1" ht="14.45" customHeight="1">
      <c r="A467" s="34"/>
      <c r="B467" s="35"/>
      <c r="C467" s="230" t="s">
        <v>522</v>
      </c>
      <c r="D467" s="230" t="s">
        <v>169</v>
      </c>
      <c r="E467" s="231" t="s">
        <v>523</v>
      </c>
      <c r="F467" s="232" t="s">
        <v>524</v>
      </c>
      <c r="G467" s="233" t="s">
        <v>146</v>
      </c>
      <c r="H467" s="234">
        <v>61.177</v>
      </c>
      <c r="I467" s="235"/>
      <c r="J467" s="236">
        <f>ROUND(I467*H467,2)</f>
        <v>0</v>
      </c>
      <c r="K467" s="237"/>
      <c r="L467" s="238"/>
      <c r="M467" s="239" t="s">
        <v>1</v>
      </c>
      <c r="N467" s="240" t="s">
        <v>38</v>
      </c>
      <c r="O467" s="71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1" t="s">
        <v>172</v>
      </c>
      <c r="AT467" s="191" t="s">
        <v>169</v>
      </c>
      <c r="AU467" s="191" t="s">
        <v>80</v>
      </c>
      <c r="AY467" s="17" t="s">
        <v>130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7" t="s">
        <v>80</v>
      </c>
      <c r="BK467" s="192">
        <f>ROUND(I467*H467,2)</f>
        <v>0</v>
      </c>
      <c r="BL467" s="17" t="s">
        <v>135</v>
      </c>
      <c r="BM467" s="191" t="s">
        <v>525</v>
      </c>
    </row>
    <row r="468" spans="1:65" s="2" customFormat="1">
      <c r="A468" s="34"/>
      <c r="B468" s="35"/>
      <c r="C468" s="36"/>
      <c r="D468" s="193" t="s">
        <v>137</v>
      </c>
      <c r="E468" s="36"/>
      <c r="F468" s="194" t="s">
        <v>524</v>
      </c>
      <c r="G468" s="36"/>
      <c r="H468" s="36"/>
      <c r="I468" s="195"/>
      <c r="J468" s="36"/>
      <c r="K468" s="36"/>
      <c r="L468" s="39"/>
      <c r="M468" s="196"/>
      <c r="N468" s="197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137</v>
      </c>
      <c r="AU468" s="17" t="s">
        <v>80</v>
      </c>
    </row>
    <row r="469" spans="1:65" s="2" customFormat="1" ht="14.45" customHeight="1">
      <c r="A469" s="34"/>
      <c r="B469" s="35"/>
      <c r="C469" s="179" t="s">
        <v>526</v>
      </c>
      <c r="D469" s="179" t="s">
        <v>131</v>
      </c>
      <c r="E469" s="180" t="s">
        <v>527</v>
      </c>
      <c r="F469" s="181" t="s">
        <v>528</v>
      </c>
      <c r="G469" s="182" t="s">
        <v>146</v>
      </c>
      <c r="H469" s="183">
        <v>0.56299999999999994</v>
      </c>
      <c r="I469" s="184"/>
      <c r="J469" s="185">
        <f>ROUND(I469*H469,2)</f>
        <v>0</v>
      </c>
      <c r="K469" s="186"/>
      <c r="L469" s="39"/>
      <c r="M469" s="187" t="s">
        <v>1</v>
      </c>
      <c r="N469" s="188" t="s">
        <v>38</v>
      </c>
      <c r="O469" s="71"/>
      <c r="P469" s="189">
        <f>O469*H469</f>
        <v>0</v>
      </c>
      <c r="Q469" s="189">
        <v>0</v>
      </c>
      <c r="R469" s="189">
        <f>Q469*H469</f>
        <v>0</v>
      </c>
      <c r="S469" s="189">
        <v>0</v>
      </c>
      <c r="T469" s="190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1" t="s">
        <v>135</v>
      </c>
      <c r="AT469" s="191" t="s">
        <v>131</v>
      </c>
      <c r="AU469" s="191" t="s">
        <v>80</v>
      </c>
      <c r="AY469" s="17" t="s">
        <v>130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7" t="s">
        <v>80</v>
      </c>
      <c r="BK469" s="192">
        <f>ROUND(I469*H469,2)</f>
        <v>0</v>
      </c>
      <c r="BL469" s="17" t="s">
        <v>135</v>
      </c>
      <c r="BM469" s="191" t="s">
        <v>529</v>
      </c>
    </row>
    <row r="470" spans="1:65" s="2" customFormat="1">
      <c r="A470" s="34"/>
      <c r="B470" s="35"/>
      <c r="C470" s="36"/>
      <c r="D470" s="193" t="s">
        <v>137</v>
      </c>
      <c r="E470" s="36"/>
      <c r="F470" s="194" t="s">
        <v>528</v>
      </c>
      <c r="G470" s="36"/>
      <c r="H470" s="36"/>
      <c r="I470" s="195"/>
      <c r="J470" s="36"/>
      <c r="K470" s="36"/>
      <c r="L470" s="39"/>
      <c r="M470" s="196"/>
      <c r="N470" s="197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137</v>
      </c>
      <c r="AU470" s="17" t="s">
        <v>80</v>
      </c>
    </row>
    <row r="471" spans="1:65" s="12" customFormat="1">
      <c r="B471" s="198"/>
      <c r="C471" s="199"/>
      <c r="D471" s="193" t="s">
        <v>138</v>
      </c>
      <c r="E471" s="200" t="s">
        <v>1</v>
      </c>
      <c r="F471" s="201" t="s">
        <v>530</v>
      </c>
      <c r="G471" s="199"/>
      <c r="H471" s="200" t="s">
        <v>1</v>
      </c>
      <c r="I471" s="202"/>
      <c r="J471" s="199"/>
      <c r="K471" s="199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138</v>
      </c>
      <c r="AU471" s="207" t="s">
        <v>80</v>
      </c>
      <c r="AV471" s="12" t="s">
        <v>80</v>
      </c>
      <c r="AW471" s="12" t="s">
        <v>30</v>
      </c>
      <c r="AX471" s="12" t="s">
        <v>73</v>
      </c>
      <c r="AY471" s="207" t="s">
        <v>130</v>
      </c>
    </row>
    <row r="472" spans="1:65" s="13" customFormat="1">
      <c r="B472" s="208"/>
      <c r="C472" s="209"/>
      <c r="D472" s="193" t="s">
        <v>138</v>
      </c>
      <c r="E472" s="210" t="s">
        <v>1</v>
      </c>
      <c r="F472" s="211" t="s">
        <v>531</v>
      </c>
      <c r="G472" s="209"/>
      <c r="H472" s="212">
        <v>0.56299999999999994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138</v>
      </c>
      <c r="AU472" s="218" t="s">
        <v>80</v>
      </c>
      <c r="AV472" s="13" t="s">
        <v>82</v>
      </c>
      <c r="AW472" s="13" t="s">
        <v>30</v>
      </c>
      <c r="AX472" s="13" t="s">
        <v>73</v>
      </c>
      <c r="AY472" s="218" t="s">
        <v>130</v>
      </c>
    </row>
    <row r="473" spans="1:65" s="14" customFormat="1">
      <c r="B473" s="219"/>
      <c r="C473" s="220"/>
      <c r="D473" s="193" t="s">
        <v>138</v>
      </c>
      <c r="E473" s="221" t="s">
        <v>1</v>
      </c>
      <c r="F473" s="222" t="s">
        <v>143</v>
      </c>
      <c r="G473" s="220"/>
      <c r="H473" s="223">
        <v>0.56299999999999994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138</v>
      </c>
      <c r="AU473" s="229" t="s">
        <v>80</v>
      </c>
      <c r="AV473" s="14" t="s">
        <v>135</v>
      </c>
      <c r="AW473" s="14" t="s">
        <v>30</v>
      </c>
      <c r="AX473" s="14" t="s">
        <v>80</v>
      </c>
      <c r="AY473" s="229" t="s">
        <v>130</v>
      </c>
    </row>
    <row r="474" spans="1:65" s="2" customFormat="1" ht="14.45" customHeight="1">
      <c r="A474" s="34"/>
      <c r="B474" s="35"/>
      <c r="C474" s="230" t="s">
        <v>532</v>
      </c>
      <c r="D474" s="230" t="s">
        <v>169</v>
      </c>
      <c r="E474" s="231" t="s">
        <v>518</v>
      </c>
      <c r="F474" s="232" t="s">
        <v>519</v>
      </c>
      <c r="G474" s="233" t="s">
        <v>146</v>
      </c>
      <c r="H474" s="234">
        <v>0.61899999999999999</v>
      </c>
      <c r="I474" s="235"/>
      <c r="J474" s="236">
        <f>ROUND(I474*H474,2)</f>
        <v>0</v>
      </c>
      <c r="K474" s="237"/>
      <c r="L474" s="238"/>
      <c r="M474" s="239" t="s">
        <v>1</v>
      </c>
      <c r="N474" s="240" t="s">
        <v>38</v>
      </c>
      <c r="O474" s="71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1" t="s">
        <v>172</v>
      </c>
      <c r="AT474" s="191" t="s">
        <v>169</v>
      </c>
      <c r="AU474" s="191" t="s">
        <v>80</v>
      </c>
      <c r="AY474" s="17" t="s">
        <v>130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7" t="s">
        <v>80</v>
      </c>
      <c r="BK474" s="192">
        <f>ROUND(I474*H474,2)</f>
        <v>0</v>
      </c>
      <c r="BL474" s="17" t="s">
        <v>135</v>
      </c>
      <c r="BM474" s="191" t="s">
        <v>533</v>
      </c>
    </row>
    <row r="475" spans="1:65" s="2" customFormat="1">
      <c r="A475" s="34"/>
      <c r="B475" s="35"/>
      <c r="C475" s="36"/>
      <c r="D475" s="193" t="s">
        <v>137</v>
      </c>
      <c r="E475" s="36"/>
      <c r="F475" s="194" t="s">
        <v>519</v>
      </c>
      <c r="G475" s="36"/>
      <c r="H475" s="36"/>
      <c r="I475" s="195"/>
      <c r="J475" s="36"/>
      <c r="K475" s="36"/>
      <c r="L475" s="39"/>
      <c r="M475" s="196"/>
      <c r="N475" s="197"/>
      <c r="O475" s="71"/>
      <c r="P475" s="71"/>
      <c r="Q475" s="71"/>
      <c r="R475" s="71"/>
      <c r="S475" s="71"/>
      <c r="T475" s="72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137</v>
      </c>
      <c r="AU475" s="17" t="s">
        <v>80</v>
      </c>
    </row>
    <row r="476" spans="1:65" s="13" customFormat="1">
      <c r="B476" s="208"/>
      <c r="C476" s="209"/>
      <c r="D476" s="193" t="s">
        <v>138</v>
      </c>
      <c r="E476" s="210" t="s">
        <v>1</v>
      </c>
      <c r="F476" s="211" t="s">
        <v>534</v>
      </c>
      <c r="G476" s="209"/>
      <c r="H476" s="212">
        <v>0.61899999999999999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138</v>
      </c>
      <c r="AU476" s="218" t="s">
        <v>80</v>
      </c>
      <c r="AV476" s="13" t="s">
        <v>82</v>
      </c>
      <c r="AW476" s="13" t="s">
        <v>30</v>
      </c>
      <c r="AX476" s="13" t="s">
        <v>73</v>
      </c>
      <c r="AY476" s="218" t="s">
        <v>130</v>
      </c>
    </row>
    <row r="477" spans="1:65" s="14" customFormat="1">
      <c r="B477" s="219"/>
      <c r="C477" s="220"/>
      <c r="D477" s="193" t="s">
        <v>138</v>
      </c>
      <c r="E477" s="221" t="s">
        <v>1</v>
      </c>
      <c r="F477" s="222" t="s">
        <v>143</v>
      </c>
      <c r="G477" s="220"/>
      <c r="H477" s="223">
        <v>0.61899999999999999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138</v>
      </c>
      <c r="AU477" s="229" t="s">
        <v>80</v>
      </c>
      <c r="AV477" s="14" t="s">
        <v>135</v>
      </c>
      <c r="AW477" s="14" t="s">
        <v>30</v>
      </c>
      <c r="AX477" s="14" t="s">
        <v>80</v>
      </c>
      <c r="AY477" s="229" t="s">
        <v>130</v>
      </c>
    </row>
    <row r="478" spans="1:65" s="2" customFormat="1" ht="24.2" customHeight="1">
      <c r="A478" s="34"/>
      <c r="B478" s="35"/>
      <c r="C478" s="179" t="s">
        <v>535</v>
      </c>
      <c r="D478" s="179" t="s">
        <v>131</v>
      </c>
      <c r="E478" s="180" t="s">
        <v>536</v>
      </c>
      <c r="F478" s="181" t="s">
        <v>537</v>
      </c>
      <c r="G478" s="182" t="s">
        <v>226</v>
      </c>
      <c r="H478" s="183">
        <v>150</v>
      </c>
      <c r="I478" s="184"/>
      <c r="J478" s="185">
        <f>ROUND(I478*H478,2)</f>
        <v>0</v>
      </c>
      <c r="K478" s="186"/>
      <c r="L478" s="39"/>
      <c r="M478" s="187" t="s">
        <v>1</v>
      </c>
      <c r="N478" s="188" t="s">
        <v>38</v>
      </c>
      <c r="O478" s="71"/>
      <c r="P478" s="189">
        <f>O478*H478</f>
        <v>0</v>
      </c>
      <c r="Q478" s="189">
        <v>0</v>
      </c>
      <c r="R478" s="189">
        <f>Q478*H478</f>
        <v>0</v>
      </c>
      <c r="S478" s="189">
        <v>0</v>
      </c>
      <c r="T478" s="190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1" t="s">
        <v>135</v>
      </c>
      <c r="AT478" s="191" t="s">
        <v>131</v>
      </c>
      <c r="AU478" s="191" t="s">
        <v>80</v>
      </c>
      <c r="AY478" s="17" t="s">
        <v>130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7" t="s">
        <v>80</v>
      </c>
      <c r="BK478" s="192">
        <f>ROUND(I478*H478,2)</f>
        <v>0</v>
      </c>
      <c r="BL478" s="17" t="s">
        <v>135</v>
      </c>
      <c r="BM478" s="191" t="s">
        <v>538</v>
      </c>
    </row>
    <row r="479" spans="1:65" s="2" customFormat="1" ht="19.5">
      <c r="A479" s="34"/>
      <c r="B479" s="35"/>
      <c r="C479" s="36"/>
      <c r="D479" s="193" t="s">
        <v>137</v>
      </c>
      <c r="E479" s="36"/>
      <c r="F479" s="194" t="s">
        <v>537</v>
      </c>
      <c r="G479" s="36"/>
      <c r="H479" s="36"/>
      <c r="I479" s="195"/>
      <c r="J479" s="36"/>
      <c r="K479" s="36"/>
      <c r="L479" s="39"/>
      <c r="M479" s="196"/>
      <c r="N479" s="197"/>
      <c r="O479" s="71"/>
      <c r="P479" s="71"/>
      <c r="Q479" s="71"/>
      <c r="R479" s="71"/>
      <c r="S479" s="71"/>
      <c r="T479" s="72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137</v>
      </c>
      <c r="AU479" s="17" t="s">
        <v>80</v>
      </c>
    </row>
    <row r="480" spans="1:65" s="2" customFormat="1" ht="24.2" customHeight="1">
      <c r="A480" s="34"/>
      <c r="B480" s="35"/>
      <c r="C480" s="179" t="s">
        <v>539</v>
      </c>
      <c r="D480" s="179" t="s">
        <v>131</v>
      </c>
      <c r="E480" s="180" t="s">
        <v>540</v>
      </c>
      <c r="F480" s="181" t="s">
        <v>541</v>
      </c>
      <c r="G480" s="182" t="s">
        <v>146</v>
      </c>
      <c r="H480" s="183">
        <v>331.84</v>
      </c>
      <c r="I480" s="184"/>
      <c r="J480" s="185">
        <f>ROUND(I480*H480,2)</f>
        <v>0</v>
      </c>
      <c r="K480" s="186"/>
      <c r="L480" s="39"/>
      <c r="M480" s="187" t="s">
        <v>1</v>
      </c>
      <c r="N480" s="188" t="s">
        <v>38</v>
      </c>
      <c r="O480" s="71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1" t="s">
        <v>135</v>
      </c>
      <c r="AT480" s="191" t="s">
        <v>131</v>
      </c>
      <c r="AU480" s="191" t="s">
        <v>80</v>
      </c>
      <c r="AY480" s="17" t="s">
        <v>130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7" t="s">
        <v>80</v>
      </c>
      <c r="BK480" s="192">
        <f>ROUND(I480*H480,2)</f>
        <v>0</v>
      </c>
      <c r="BL480" s="17" t="s">
        <v>135</v>
      </c>
      <c r="BM480" s="191" t="s">
        <v>542</v>
      </c>
    </row>
    <row r="481" spans="1:65" s="2" customFormat="1" ht="19.5">
      <c r="A481" s="34"/>
      <c r="B481" s="35"/>
      <c r="C481" s="36"/>
      <c r="D481" s="193" t="s">
        <v>137</v>
      </c>
      <c r="E481" s="36"/>
      <c r="F481" s="194" t="s">
        <v>541</v>
      </c>
      <c r="G481" s="36"/>
      <c r="H481" s="36"/>
      <c r="I481" s="195"/>
      <c r="J481" s="36"/>
      <c r="K481" s="36"/>
      <c r="L481" s="39"/>
      <c r="M481" s="196"/>
      <c r="N481" s="197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137</v>
      </c>
      <c r="AU481" s="17" t="s">
        <v>80</v>
      </c>
    </row>
    <row r="482" spans="1:65" s="12" customFormat="1">
      <c r="B482" s="198"/>
      <c r="C482" s="199"/>
      <c r="D482" s="193" t="s">
        <v>138</v>
      </c>
      <c r="E482" s="200" t="s">
        <v>1</v>
      </c>
      <c r="F482" s="201" t="s">
        <v>543</v>
      </c>
      <c r="G482" s="199"/>
      <c r="H482" s="200" t="s">
        <v>1</v>
      </c>
      <c r="I482" s="202"/>
      <c r="J482" s="199"/>
      <c r="K482" s="199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138</v>
      </c>
      <c r="AU482" s="207" t="s">
        <v>80</v>
      </c>
      <c r="AV482" s="12" t="s">
        <v>80</v>
      </c>
      <c r="AW482" s="12" t="s">
        <v>30</v>
      </c>
      <c r="AX482" s="12" t="s">
        <v>73</v>
      </c>
      <c r="AY482" s="207" t="s">
        <v>130</v>
      </c>
    </row>
    <row r="483" spans="1:65" s="13" customFormat="1">
      <c r="B483" s="208"/>
      <c r="C483" s="209"/>
      <c r="D483" s="193" t="s">
        <v>138</v>
      </c>
      <c r="E483" s="210" t="s">
        <v>1</v>
      </c>
      <c r="F483" s="211" t="s">
        <v>544</v>
      </c>
      <c r="G483" s="209"/>
      <c r="H483" s="212">
        <v>3.54</v>
      </c>
      <c r="I483" s="213"/>
      <c r="J483" s="209"/>
      <c r="K483" s="209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138</v>
      </c>
      <c r="AU483" s="218" t="s">
        <v>80</v>
      </c>
      <c r="AV483" s="13" t="s">
        <v>82</v>
      </c>
      <c r="AW483" s="13" t="s">
        <v>30</v>
      </c>
      <c r="AX483" s="13" t="s">
        <v>73</v>
      </c>
      <c r="AY483" s="218" t="s">
        <v>130</v>
      </c>
    </row>
    <row r="484" spans="1:65" s="12" customFormat="1">
      <c r="B484" s="198"/>
      <c r="C484" s="199"/>
      <c r="D484" s="193" t="s">
        <v>138</v>
      </c>
      <c r="E484" s="200" t="s">
        <v>1</v>
      </c>
      <c r="F484" s="201" t="s">
        <v>307</v>
      </c>
      <c r="G484" s="199"/>
      <c r="H484" s="200" t="s">
        <v>1</v>
      </c>
      <c r="I484" s="202"/>
      <c r="J484" s="199"/>
      <c r="K484" s="199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138</v>
      </c>
      <c r="AU484" s="207" t="s">
        <v>80</v>
      </c>
      <c r="AV484" s="12" t="s">
        <v>80</v>
      </c>
      <c r="AW484" s="12" t="s">
        <v>30</v>
      </c>
      <c r="AX484" s="12" t="s">
        <v>73</v>
      </c>
      <c r="AY484" s="207" t="s">
        <v>130</v>
      </c>
    </row>
    <row r="485" spans="1:65" s="13" customFormat="1">
      <c r="B485" s="208"/>
      <c r="C485" s="209"/>
      <c r="D485" s="193" t="s">
        <v>138</v>
      </c>
      <c r="E485" s="210" t="s">
        <v>1</v>
      </c>
      <c r="F485" s="211" t="s">
        <v>545</v>
      </c>
      <c r="G485" s="209"/>
      <c r="H485" s="212">
        <v>63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138</v>
      </c>
      <c r="AU485" s="218" t="s">
        <v>80</v>
      </c>
      <c r="AV485" s="13" t="s">
        <v>82</v>
      </c>
      <c r="AW485" s="13" t="s">
        <v>30</v>
      </c>
      <c r="AX485" s="13" t="s">
        <v>73</v>
      </c>
      <c r="AY485" s="218" t="s">
        <v>130</v>
      </c>
    </row>
    <row r="486" spans="1:65" s="12" customFormat="1">
      <c r="B486" s="198"/>
      <c r="C486" s="199"/>
      <c r="D486" s="193" t="s">
        <v>138</v>
      </c>
      <c r="E486" s="200" t="s">
        <v>1</v>
      </c>
      <c r="F486" s="201" t="s">
        <v>241</v>
      </c>
      <c r="G486" s="199"/>
      <c r="H486" s="200" t="s">
        <v>1</v>
      </c>
      <c r="I486" s="202"/>
      <c r="J486" s="199"/>
      <c r="K486" s="199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138</v>
      </c>
      <c r="AU486" s="207" t="s">
        <v>80</v>
      </c>
      <c r="AV486" s="12" t="s">
        <v>80</v>
      </c>
      <c r="AW486" s="12" t="s">
        <v>30</v>
      </c>
      <c r="AX486" s="12" t="s">
        <v>73</v>
      </c>
      <c r="AY486" s="207" t="s">
        <v>130</v>
      </c>
    </row>
    <row r="487" spans="1:65" s="13" customFormat="1">
      <c r="B487" s="208"/>
      <c r="C487" s="209"/>
      <c r="D487" s="193" t="s">
        <v>138</v>
      </c>
      <c r="E487" s="210" t="s">
        <v>1</v>
      </c>
      <c r="F487" s="211" t="s">
        <v>546</v>
      </c>
      <c r="G487" s="209"/>
      <c r="H487" s="212">
        <v>69.7</v>
      </c>
      <c r="I487" s="213"/>
      <c r="J487" s="209"/>
      <c r="K487" s="209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138</v>
      </c>
      <c r="AU487" s="218" t="s">
        <v>80</v>
      </c>
      <c r="AV487" s="13" t="s">
        <v>82</v>
      </c>
      <c r="AW487" s="13" t="s">
        <v>30</v>
      </c>
      <c r="AX487" s="13" t="s">
        <v>73</v>
      </c>
      <c r="AY487" s="218" t="s">
        <v>130</v>
      </c>
    </row>
    <row r="488" spans="1:65" s="12" customFormat="1">
      <c r="B488" s="198"/>
      <c r="C488" s="199"/>
      <c r="D488" s="193" t="s">
        <v>138</v>
      </c>
      <c r="E488" s="200" t="s">
        <v>1</v>
      </c>
      <c r="F488" s="201" t="s">
        <v>310</v>
      </c>
      <c r="G488" s="199"/>
      <c r="H488" s="200" t="s">
        <v>1</v>
      </c>
      <c r="I488" s="202"/>
      <c r="J488" s="199"/>
      <c r="K488" s="199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138</v>
      </c>
      <c r="AU488" s="207" t="s">
        <v>80</v>
      </c>
      <c r="AV488" s="12" t="s">
        <v>80</v>
      </c>
      <c r="AW488" s="12" t="s">
        <v>30</v>
      </c>
      <c r="AX488" s="12" t="s">
        <v>73</v>
      </c>
      <c r="AY488" s="207" t="s">
        <v>130</v>
      </c>
    </row>
    <row r="489" spans="1:65" s="13" customFormat="1">
      <c r="B489" s="208"/>
      <c r="C489" s="209"/>
      <c r="D489" s="193" t="s">
        <v>138</v>
      </c>
      <c r="E489" s="210" t="s">
        <v>1</v>
      </c>
      <c r="F489" s="211" t="s">
        <v>547</v>
      </c>
      <c r="G489" s="209"/>
      <c r="H489" s="212">
        <v>105.2</v>
      </c>
      <c r="I489" s="213"/>
      <c r="J489" s="209"/>
      <c r="K489" s="209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138</v>
      </c>
      <c r="AU489" s="218" t="s">
        <v>80</v>
      </c>
      <c r="AV489" s="13" t="s">
        <v>82</v>
      </c>
      <c r="AW489" s="13" t="s">
        <v>30</v>
      </c>
      <c r="AX489" s="13" t="s">
        <v>73</v>
      </c>
      <c r="AY489" s="218" t="s">
        <v>130</v>
      </c>
    </row>
    <row r="490" spans="1:65" s="12" customFormat="1">
      <c r="B490" s="198"/>
      <c r="C490" s="199"/>
      <c r="D490" s="193" t="s">
        <v>138</v>
      </c>
      <c r="E490" s="200" t="s">
        <v>1</v>
      </c>
      <c r="F490" s="201" t="s">
        <v>322</v>
      </c>
      <c r="G490" s="199"/>
      <c r="H490" s="200" t="s">
        <v>1</v>
      </c>
      <c r="I490" s="202"/>
      <c r="J490" s="199"/>
      <c r="K490" s="199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138</v>
      </c>
      <c r="AU490" s="207" t="s">
        <v>80</v>
      </c>
      <c r="AV490" s="12" t="s">
        <v>80</v>
      </c>
      <c r="AW490" s="12" t="s">
        <v>30</v>
      </c>
      <c r="AX490" s="12" t="s">
        <v>73</v>
      </c>
      <c r="AY490" s="207" t="s">
        <v>130</v>
      </c>
    </row>
    <row r="491" spans="1:65" s="13" customFormat="1">
      <c r="B491" s="208"/>
      <c r="C491" s="209"/>
      <c r="D491" s="193" t="s">
        <v>138</v>
      </c>
      <c r="E491" s="210" t="s">
        <v>1</v>
      </c>
      <c r="F491" s="211" t="s">
        <v>548</v>
      </c>
      <c r="G491" s="209"/>
      <c r="H491" s="212">
        <v>90.4</v>
      </c>
      <c r="I491" s="213"/>
      <c r="J491" s="209"/>
      <c r="K491" s="209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138</v>
      </c>
      <c r="AU491" s="218" t="s">
        <v>80</v>
      </c>
      <c r="AV491" s="13" t="s">
        <v>82</v>
      </c>
      <c r="AW491" s="13" t="s">
        <v>30</v>
      </c>
      <c r="AX491" s="13" t="s">
        <v>73</v>
      </c>
      <c r="AY491" s="218" t="s">
        <v>130</v>
      </c>
    </row>
    <row r="492" spans="1:65" s="14" customFormat="1">
      <c r="B492" s="219"/>
      <c r="C492" s="220"/>
      <c r="D492" s="193" t="s">
        <v>138</v>
      </c>
      <c r="E492" s="221" t="s">
        <v>1</v>
      </c>
      <c r="F492" s="222" t="s">
        <v>143</v>
      </c>
      <c r="G492" s="220"/>
      <c r="H492" s="223">
        <v>331.84000000000003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138</v>
      </c>
      <c r="AU492" s="229" t="s">
        <v>80</v>
      </c>
      <c r="AV492" s="14" t="s">
        <v>135</v>
      </c>
      <c r="AW492" s="14" t="s">
        <v>30</v>
      </c>
      <c r="AX492" s="14" t="s">
        <v>80</v>
      </c>
      <c r="AY492" s="229" t="s">
        <v>130</v>
      </c>
    </row>
    <row r="493" spans="1:65" s="2" customFormat="1" ht="24.2" customHeight="1">
      <c r="A493" s="34"/>
      <c r="B493" s="35"/>
      <c r="C493" s="179" t="s">
        <v>549</v>
      </c>
      <c r="D493" s="179" t="s">
        <v>131</v>
      </c>
      <c r="E493" s="180" t="s">
        <v>550</v>
      </c>
      <c r="F493" s="181" t="s">
        <v>551</v>
      </c>
      <c r="G493" s="182" t="s">
        <v>146</v>
      </c>
      <c r="H493" s="183">
        <v>43.262</v>
      </c>
      <c r="I493" s="184"/>
      <c r="J493" s="185">
        <f>ROUND(I493*H493,2)</f>
        <v>0</v>
      </c>
      <c r="K493" s="186"/>
      <c r="L493" s="39"/>
      <c r="M493" s="187" t="s">
        <v>1</v>
      </c>
      <c r="N493" s="188" t="s">
        <v>38</v>
      </c>
      <c r="O493" s="71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1" t="s">
        <v>135</v>
      </c>
      <c r="AT493" s="191" t="s">
        <v>131</v>
      </c>
      <c r="AU493" s="191" t="s">
        <v>80</v>
      </c>
      <c r="AY493" s="17" t="s">
        <v>130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7" t="s">
        <v>80</v>
      </c>
      <c r="BK493" s="192">
        <f>ROUND(I493*H493,2)</f>
        <v>0</v>
      </c>
      <c r="BL493" s="17" t="s">
        <v>135</v>
      </c>
      <c r="BM493" s="191" t="s">
        <v>552</v>
      </c>
    </row>
    <row r="494" spans="1:65" s="2" customFormat="1" ht="19.5">
      <c r="A494" s="34"/>
      <c r="B494" s="35"/>
      <c r="C494" s="36"/>
      <c r="D494" s="193" t="s">
        <v>137</v>
      </c>
      <c r="E494" s="36"/>
      <c r="F494" s="194" t="s">
        <v>551</v>
      </c>
      <c r="G494" s="36"/>
      <c r="H494" s="36"/>
      <c r="I494" s="195"/>
      <c r="J494" s="36"/>
      <c r="K494" s="36"/>
      <c r="L494" s="39"/>
      <c r="M494" s="196"/>
      <c r="N494" s="197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137</v>
      </c>
      <c r="AU494" s="17" t="s">
        <v>80</v>
      </c>
    </row>
    <row r="495" spans="1:65" s="12" customFormat="1">
      <c r="B495" s="198"/>
      <c r="C495" s="199"/>
      <c r="D495" s="193" t="s">
        <v>138</v>
      </c>
      <c r="E495" s="200" t="s">
        <v>1</v>
      </c>
      <c r="F495" s="201" t="s">
        <v>553</v>
      </c>
      <c r="G495" s="199"/>
      <c r="H495" s="200" t="s">
        <v>1</v>
      </c>
      <c r="I495" s="202"/>
      <c r="J495" s="199"/>
      <c r="K495" s="199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138</v>
      </c>
      <c r="AU495" s="207" t="s">
        <v>80</v>
      </c>
      <c r="AV495" s="12" t="s">
        <v>80</v>
      </c>
      <c r="AW495" s="12" t="s">
        <v>30</v>
      </c>
      <c r="AX495" s="12" t="s">
        <v>73</v>
      </c>
      <c r="AY495" s="207" t="s">
        <v>130</v>
      </c>
    </row>
    <row r="496" spans="1:65" s="12" customFormat="1">
      <c r="B496" s="198"/>
      <c r="C496" s="199"/>
      <c r="D496" s="193" t="s">
        <v>138</v>
      </c>
      <c r="E496" s="200" t="s">
        <v>1</v>
      </c>
      <c r="F496" s="201" t="s">
        <v>307</v>
      </c>
      <c r="G496" s="199"/>
      <c r="H496" s="200" t="s">
        <v>1</v>
      </c>
      <c r="I496" s="202"/>
      <c r="J496" s="199"/>
      <c r="K496" s="199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138</v>
      </c>
      <c r="AU496" s="207" t="s">
        <v>80</v>
      </c>
      <c r="AV496" s="12" t="s">
        <v>80</v>
      </c>
      <c r="AW496" s="12" t="s">
        <v>30</v>
      </c>
      <c r="AX496" s="12" t="s">
        <v>73</v>
      </c>
      <c r="AY496" s="207" t="s">
        <v>130</v>
      </c>
    </row>
    <row r="497" spans="1:65" s="13" customFormat="1">
      <c r="B497" s="208"/>
      <c r="C497" s="209"/>
      <c r="D497" s="193" t="s">
        <v>138</v>
      </c>
      <c r="E497" s="210" t="s">
        <v>1</v>
      </c>
      <c r="F497" s="211" t="s">
        <v>554</v>
      </c>
      <c r="G497" s="209"/>
      <c r="H497" s="212">
        <v>17.760000000000002</v>
      </c>
      <c r="I497" s="213"/>
      <c r="J497" s="209"/>
      <c r="K497" s="209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138</v>
      </c>
      <c r="AU497" s="218" t="s">
        <v>80</v>
      </c>
      <c r="AV497" s="13" t="s">
        <v>82</v>
      </c>
      <c r="AW497" s="13" t="s">
        <v>30</v>
      </c>
      <c r="AX497" s="13" t="s">
        <v>73</v>
      </c>
      <c r="AY497" s="218" t="s">
        <v>130</v>
      </c>
    </row>
    <row r="498" spans="1:65" s="13" customFormat="1">
      <c r="B498" s="208"/>
      <c r="C498" s="209"/>
      <c r="D498" s="193" t="s">
        <v>138</v>
      </c>
      <c r="E498" s="210" t="s">
        <v>1</v>
      </c>
      <c r="F498" s="211" t="s">
        <v>555</v>
      </c>
      <c r="G498" s="209"/>
      <c r="H498" s="212">
        <v>-3.3490000000000002</v>
      </c>
      <c r="I498" s="213"/>
      <c r="J498" s="209"/>
      <c r="K498" s="209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138</v>
      </c>
      <c r="AU498" s="218" t="s">
        <v>80</v>
      </c>
      <c r="AV498" s="13" t="s">
        <v>82</v>
      </c>
      <c r="AW498" s="13" t="s">
        <v>30</v>
      </c>
      <c r="AX498" s="13" t="s">
        <v>73</v>
      </c>
      <c r="AY498" s="218" t="s">
        <v>130</v>
      </c>
    </row>
    <row r="499" spans="1:65" s="13" customFormat="1">
      <c r="B499" s="208"/>
      <c r="C499" s="209"/>
      <c r="D499" s="193" t="s">
        <v>138</v>
      </c>
      <c r="E499" s="210" t="s">
        <v>1</v>
      </c>
      <c r="F499" s="211" t="s">
        <v>556</v>
      </c>
      <c r="G499" s="209"/>
      <c r="H499" s="212">
        <v>24.768000000000001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138</v>
      </c>
      <c r="AU499" s="218" t="s">
        <v>80</v>
      </c>
      <c r="AV499" s="13" t="s">
        <v>82</v>
      </c>
      <c r="AW499" s="13" t="s">
        <v>30</v>
      </c>
      <c r="AX499" s="13" t="s">
        <v>73</v>
      </c>
      <c r="AY499" s="218" t="s">
        <v>130</v>
      </c>
    </row>
    <row r="500" spans="1:65" s="13" customFormat="1">
      <c r="B500" s="208"/>
      <c r="C500" s="209"/>
      <c r="D500" s="193" t="s">
        <v>138</v>
      </c>
      <c r="E500" s="210" t="s">
        <v>1</v>
      </c>
      <c r="F500" s="211" t="s">
        <v>557</v>
      </c>
      <c r="G500" s="209"/>
      <c r="H500" s="212">
        <v>-1.7729999999999999</v>
      </c>
      <c r="I500" s="213"/>
      <c r="J500" s="209"/>
      <c r="K500" s="209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138</v>
      </c>
      <c r="AU500" s="218" t="s">
        <v>80</v>
      </c>
      <c r="AV500" s="13" t="s">
        <v>82</v>
      </c>
      <c r="AW500" s="13" t="s">
        <v>30</v>
      </c>
      <c r="AX500" s="13" t="s">
        <v>73</v>
      </c>
      <c r="AY500" s="218" t="s">
        <v>130</v>
      </c>
    </row>
    <row r="501" spans="1:65" s="13" customFormat="1">
      <c r="B501" s="208"/>
      <c r="C501" s="209"/>
      <c r="D501" s="193" t="s">
        <v>138</v>
      </c>
      <c r="E501" s="210" t="s">
        <v>1</v>
      </c>
      <c r="F501" s="211" t="s">
        <v>558</v>
      </c>
      <c r="G501" s="209"/>
      <c r="H501" s="212">
        <v>5.8559999999999999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138</v>
      </c>
      <c r="AU501" s="218" t="s">
        <v>80</v>
      </c>
      <c r="AV501" s="13" t="s">
        <v>82</v>
      </c>
      <c r="AW501" s="13" t="s">
        <v>30</v>
      </c>
      <c r="AX501" s="13" t="s">
        <v>73</v>
      </c>
      <c r="AY501" s="218" t="s">
        <v>130</v>
      </c>
    </row>
    <row r="502" spans="1:65" s="14" customFormat="1">
      <c r="B502" s="219"/>
      <c r="C502" s="220"/>
      <c r="D502" s="193" t="s">
        <v>138</v>
      </c>
      <c r="E502" s="221" t="s">
        <v>1</v>
      </c>
      <c r="F502" s="222" t="s">
        <v>143</v>
      </c>
      <c r="G502" s="220"/>
      <c r="H502" s="223">
        <v>43.262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138</v>
      </c>
      <c r="AU502" s="229" t="s">
        <v>80</v>
      </c>
      <c r="AV502" s="14" t="s">
        <v>135</v>
      </c>
      <c r="AW502" s="14" t="s">
        <v>30</v>
      </c>
      <c r="AX502" s="14" t="s">
        <v>80</v>
      </c>
      <c r="AY502" s="229" t="s">
        <v>130</v>
      </c>
    </row>
    <row r="503" spans="1:65" s="2" customFormat="1" ht="24.2" customHeight="1">
      <c r="A503" s="34"/>
      <c r="B503" s="35"/>
      <c r="C503" s="179" t="s">
        <v>559</v>
      </c>
      <c r="D503" s="179" t="s">
        <v>131</v>
      </c>
      <c r="E503" s="180" t="s">
        <v>560</v>
      </c>
      <c r="F503" s="181" t="s">
        <v>561</v>
      </c>
      <c r="G503" s="182" t="s">
        <v>226</v>
      </c>
      <c r="H503" s="183">
        <v>1</v>
      </c>
      <c r="I503" s="184"/>
      <c r="J503" s="185">
        <f>ROUND(I503*H503,2)</f>
        <v>0</v>
      </c>
      <c r="K503" s="186"/>
      <c r="L503" s="39"/>
      <c r="M503" s="187" t="s">
        <v>1</v>
      </c>
      <c r="N503" s="188" t="s">
        <v>38</v>
      </c>
      <c r="O503" s="71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1" t="s">
        <v>135</v>
      </c>
      <c r="AT503" s="191" t="s">
        <v>131</v>
      </c>
      <c r="AU503" s="191" t="s">
        <v>80</v>
      </c>
      <c r="AY503" s="17" t="s">
        <v>130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7" t="s">
        <v>80</v>
      </c>
      <c r="BK503" s="192">
        <f>ROUND(I503*H503,2)</f>
        <v>0</v>
      </c>
      <c r="BL503" s="17" t="s">
        <v>135</v>
      </c>
      <c r="BM503" s="191" t="s">
        <v>562</v>
      </c>
    </row>
    <row r="504" spans="1:65" s="2" customFormat="1" ht="19.5">
      <c r="A504" s="34"/>
      <c r="B504" s="35"/>
      <c r="C504" s="36"/>
      <c r="D504" s="193" t="s">
        <v>137</v>
      </c>
      <c r="E504" s="36"/>
      <c r="F504" s="194" t="s">
        <v>561</v>
      </c>
      <c r="G504" s="36"/>
      <c r="H504" s="36"/>
      <c r="I504" s="195"/>
      <c r="J504" s="36"/>
      <c r="K504" s="36"/>
      <c r="L504" s="39"/>
      <c r="M504" s="196"/>
      <c r="N504" s="197"/>
      <c r="O504" s="71"/>
      <c r="P504" s="71"/>
      <c r="Q504" s="71"/>
      <c r="R504" s="71"/>
      <c r="S504" s="71"/>
      <c r="T504" s="72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137</v>
      </c>
      <c r="AU504" s="17" t="s">
        <v>80</v>
      </c>
    </row>
    <row r="505" spans="1:65" s="12" customFormat="1">
      <c r="B505" s="198"/>
      <c r="C505" s="199"/>
      <c r="D505" s="193" t="s">
        <v>138</v>
      </c>
      <c r="E505" s="200" t="s">
        <v>1</v>
      </c>
      <c r="F505" s="201" t="s">
        <v>563</v>
      </c>
      <c r="G505" s="199"/>
      <c r="H505" s="200" t="s">
        <v>1</v>
      </c>
      <c r="I505" s="202"/>
      <c r="J505" s="199"/>
      <c r="K505" s="199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138</v>
      </c>
      <c r="AU505" s="207" t="s">
        <v>80</v>
      </c>
      <c r="AV505" s="12" t="s">
        <v>80</v>
      </c>
      <c r="AW505" s="12" t="s">
        <v>30</v>
      </c>
      <c r="AX505" s="12" t="s">
        <v>73</v>
      </c>
      <c r="AY505" s="207" t="s">
        <v>130</v>
      </c>
    </row>
    <row r="506" spans="1:65" s="13" customFormat="1">
      <c r="B506" s="208"/>
      <c r="C506" s="209"/>
      <c r="D506" s="193" t="s">
        <v>138</v>
      </c>
      <c r="E506" s="210" t="s">
        <v>1</v>
      </c>
      <c r="F506" s="211" t="s">
        <v>80</v>
      </c>
      <c r="G506" s="209"/>
      <c r="H506" s="212">
        <v>1</v>
      </c>
      <c r="I506" s="213"/>
      <c r="J506" s="209"/>
      <c r="K506" s="209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138</v>
      </c>
      <c r="AU506" s="218" t="s">
        <v>80</v>
      </c>
      <c r="AV506" s="13" t="s">
        <v>82</v>
      </c>
      <c r="AW506" s="13" t="s">
        <v>30</v>
      </c>
      <c r="AX506" s="13" t="s">
        <v>73</v>
      </c>
      <c r="AY506" s="218" t="s">
        <v>130</v>
      </c>
    </row>
    <row r="507" spans="1:65" s="14" customFormat="1">
      <c r="B507" s="219"/>
      <c r="C507" s="220"/>
      <c r="D507" s="193" t="s">
        <v>138</v>
      </c>
      <c r="E507" s="221" t="s">
        <v>1</v>
      </c>
      <c r="F507" s="222" t="s">
        <v>143</v>
      </c>
      <c r="G507" s="220"/>
      <c r="H507" s="223">
        <v>1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138</v>
      </c>
      <c r="AU507" s="229" t="s">
        <v>80</v>
      </c>
      <c r="AV507" s="14" t="s">
        <v>135</v>
      </c>
      <c r="AW507" s="14" t="s">
        <v>30</v>
      </c>
      <c r="AX507" s="14" t="s">
        <v>80</v>
      </c>
      <c r="AY507" s="229" t="s">
        <v>130</v>
      </c>
    </row>
    <row r="508" spans="1:65" s="2" customFormat="1" ht="14.45" customHeight="1">
      <c r="A508" s="34"/>
      <c r="B508" s="35"/>
      <c r="C508" s="230" t="s">
        <v>564</v>
      </c>
      <c r="D508" s="230" t="s">
        <v>169</v>
      </c>
      <c r="E508" s="231" t="s">
        <v>565</v>
      </c>
      <c r="F508" s="232" t="s">
        <v>566</v>
      </c>
      <c r="G508" s="233" t="s">
        <v>226</v>
      </c>
      <c r="H508" s="234">
        <v>1</v>
      </c>
      <c r="I508" s="235"/>
      <c r="J508" s="236">
        <f>ROUND(I508*H508,2)</f>
        <v>0</v>
      </c>
      <c r="K508" s="237"/>
      <c r="L508" s="238"/>
      <c r="M508" s="239" t="s">
        <v>1</v>
      </c>
      <c r="N508" s="240" t="s">
        <v>38</v>
      </c>
      <c r="O508" s="71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1" t="s">
        <v>172</v>
      </c>
      <c r="AT508" s="191" t="s">
        <v>169</v>
      </c>
      <c r="AU508" s="191" t="s">
        <v>80</v>
      </c>
      <c r="AY508" s="17" t="s">
        <v>130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7" t="s">
        <v>80</v>
      </c>
      <c r="BK508" s="192">
        <f>ROUND(I508*H508,2)</f>
        <v>0</v>
      </c>
      <c r="BL508" s="17" t="s">
        <v>135</v>
      </c>
      <c r="BM508" s="191" t="s">
        <v>567</v>
      </c>
    </row>
    <row r="509" spans="1:65" s="2" customFormat="1">
      <c r="A509" s="34"/>
      <c r="B509" s="35"/>
      <c r="C509" s="36"/>
      <c r="D509" s="193" t="s">
        <v>137</v>
      </c>
      <c r="E509" s="36"/>
      <c r="F509" s="194" t="s">
        <v>566</v>
      </c>
      <c r="G509" s="36"/>
      <c r="H509" s="36"/>
      <c r="I509" s="195"/>
      <c r="J509" s="36"/>
      <c r="K509" s="36"/>
      <c r="L509" s="39"/>
      <c r="M509" s="196"/>
      <c r="N509" s="197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137</v>
      </c>
      <c r="AU509" s="17" t="s">
        <v>80</v>
      </c>
    </row>
    <row r="510" spans="1:65" s="12" customFormat="1">
      <c r="B510" s="198"/>
      <c r="C510" s="199"/>
      <c r="D510" s="193" t="s">
        <v>138</v>
      </c>
      <c r="E510" s="200" t="s">
        <v>1</v>
      </c>
      <c r="F510" s="201" t="s">
        <v>563</v>
      </c>
      <c r="G510" s="199"/>
      <c r="H510" s="200" t="s">
        <v>1</v>
      </c>
      <c r="I510" s="202"/>
      <c r="J510" s="199"/>
      <c r="K510" s="199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138</v>
      </c>
      <c r="AU510" s="207" t="s">
        <v>80</v>
      </c>
      <c r="AV510" s="12" t="s">
        <v>80</v>
      </c>
      <c r="AW510" s="12" t="s">
        <v>30</v>
      </c>
      <c r="AX510" s="12" t="s">
        <v>73</v>
      </c>
      <c r="AY510" s="207" t="s">
        <v>130</v>
      </c>
    </row>
    <row r="511" spans="1:65" s="13" customFormat="1">
      <c r="B511" s="208"/>
      <c r="C511" s="209"/>
      <c r="D511" s="193" t="s">
        <v>138</v>
      </c>
      <c r="E511" s="210" t="s">
        <v>1</v>
      </c>
      <c r="F511" s="211" t="s">
        <v>80</v>
      </c>
      <c r="G511" s="209"/>
      <c r="H511" s="212">
        <v>1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138</v>
      </c>
      <c r="AU511" s="218" t="s">
        <v>80</v>
      </c>
      <c r="AV511" s="13" t="s">
        <v>82</v>
      </c>
      <c r="AW511" s="13" t="s">
        <v>30</v>
      </c>
      <c r="AX511" s="13" t="s">
        <v>73</v>
      </c>
      <c r="AY511" s="218" t="s">
        <v>130</v>
      </c>
    </row>
    <row r="512" spans="1:65" s="14" customFormat="1">
      <c r="B512" s="219"/>
      <c r="C512" s="220"/>
      <c r="D512" s="193" t="s">
        <v>138</v>
      </c>
      <c r="E512" s="221" t="s">
        <v>1</v>
      </c>
      <c r="F512" s="222" t="s">
        <v>143</v>
      </c>
      <c r="G512" s="220"/>
      <c r="H512" s="223">
        <v>1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138</v>
      </c>
      <c r="AU512" s="229" t="s">
        <v>80</v>
      </c>
      <c r="AV512" s="14" t="s">
        <v>135</v>
      </c>
      <c r="AW512" s="14" t="s">
        <v>30</v>
      </c>
      <c r="AX512" s="14" t="s">
        <v>80</v>
      </c>
      <c r="AY512" s="229" t="s">
        <v>130</v>
      </c>
    </row>
    <row r="513" spans="1:65" s="2" customFormat="1" ht="37.9" customHeight="1">
      <c r="A513" s="34"/>
      <c r="B513" s="35"/>
      <c r="C513" s="179" t="s">
        <v>568</v>
      </c>
      <c r="D513" s="179" t="s">
        <v>131</v>
      </c>
      <c r="E513" s="180" t="s">
        <v>569</v>
      </c>
      <c r="F513" s="181" t="s">
        <v>570</v>
      </c>
      <c r="G513" s="182" t="s">
        <v>146</v>
      </c>
      <c r="H513" s="183">
        <v>39.448999999999998</v>
      </c>
      <c r="I513" s="184"/>
      <c r="J513" s="185">
        <f>ROUND(I513*H513,2)</f>
        <v>0</v>
      </c>
      <c r="K513" s="186"/>
      <c r="L513" s="39"/>
      <c r="M513" s="187" t="s">
        <v>1</v>
      </c>
      <c r="N513" s="188" t="s">
        <v>38</v>
      </c>
      <c r="O513" s="71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1" t="s">
        <v>135</v>
      </c>
      <c r="AT513" s="191" t="s">
        <v>131</v>
      </c>
      <c r="AU513" s="191" t="s">
        <v>80</v>
      </c>
      <c r="AY513" s="17" t="s">
        <v>130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7" t="s">
        <v>80</v>
      </c>
      <c r="BK513" s="192">
        <f>ROUND(I513*H513,2)</f>
        <v>0</v>
      </c>
      <c r="BL513" s="17" t="s">
        <v>135</v>
      </c>
      <c r="BM513" s="191" t="s">
        <v>571</v>
      </c>
    </row>
    <row r="514" spans="1:65" s="2" customFormat="1" ht="29.25">
      <c r="A514" s="34"/>
      <c r="B514" s="35"/>
      <c r="C514" s="36"/>
      <c r="D514" s="193" t="s">
        <v>137</v>
      </c>
      <c r="E514" s="36"/>
      <c r="F514" s="194" t="s">
        <v>570</v>
      </c>
      <c r="G514" s="36"/>
      <c r="H514" s="36"/>
      <c r="I514" s="195"/>
      <c r="J514" s="36"/>
      <c r="K514" s="36"/>
      <c r="L514" s="39"/>
      <c r="M514" s="196"/>
      <c r="N514" s="197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137</v>
      </c>
      <c r="AU514" s="17" t="s">
        <v>80</v>
      </c>
    </row>
    <row r="515" spans="1:65" s="12" customFormat="1">
      <c r="B515" s="198"/>
      <c r="C515" s="199"/>
      <c r="D515" s="193" t="s">
        <v>138</v>
      </c>
      <c r="E515" s="200" t="s">
        <v>1</v>
      </c>
      <c r="F515" s="201" t="s">
        <v>572</v>
      </c>
      <c r="G515" s="199"/>
      <c r="H515" s="200" t="s">
        <v>1</v>
      </c>
      <c r="I515" s="202"/>
      <c r="J515" s="199"/>
      <c r="K515" s="199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138</v>
      </c>
      <c r="AU515" s="207" t="s">
        <v>80</v>
      </c>
      <c r="AV515" s="12" t="s">
        <v>80</v>
      </c>
      <c r="AW515" s="12" t="s">
        <v>30</v>
      </c>
      <c r="AX515" s="12" t="s">
        <v>73</v>
      </c>
      <c r="AY515" s="207" t="s">
        <v>130</v>
      </c>
    </row>
    <row r="516" spans="1:65" s="13" customFormat="1">
      <c r="B516" s="208"/>
      <c r="C516" s="209"/>
      <c r="D516" s="193" t="s">
        <v>138</v>
      </c>
      <c r="E516" s="210" t="s">
        <v>1</v>
      </c>
      <c r="F516" s="211" t="s">
        <v>573</v>
      </c>
      <c r="G516" s="209"/>
      <c r="H516" s="212">
        <v>17.149999999999999</v>
      </c>
      <c r="I516" s="213"/>
      <c r="J516" s="209"/>
      <c r="K516" s="209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138</v>
      </c>
      <c r="AU516" s="218" t="s">
        <v>80</v>
      </c>
      <c r="AV516" s="13" t="s">
        <v>82</v>
      </c>
      <c r="AW516" s="13" t="s">
        <v>30</v>
      </c>
      <c r="AX516" s="13" t="s">
        <v>73</v>
      </c>
      <c r="AY516" s="218" t="s">
        <v>130</v>
      </c>
    </row>
    <row r="517" spans="1:65" s="13" customFormat="1">
      <c r="B517" s="208"/>
      <c r="C517" s="209"/>
      <c r="D517" s="193" t="s">
        <v>138</v>
      </c>
      <c r="E517" s="210" t="s">
        <v>1</v>
      </c>
      <c r="F517" s="211" t="s">
        <v>574</v>
      </c>
      <c r="G517" s="209"/>
      <c r="H517" s="212">
        <v>8.2390000000000008</v>
      </c>
      <c r="I517" s="213"/>
      <c r="J517" s="209"/>
      <c r="K517" s="209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138</v>
      </c>
      <c r="AU517" s="218" t="s">
        <v>80</v>
      </c>
      <c r="AV517" s="13" t="s">
        <v>82</v>
      </c>
      <c r="AW517" s="13" t="s">
        <v>30</v>
      </c>
      <c r="AX517" s="13" t="s">
        <v>73</v>
      </c>
      <c r="AY517" s="218" t="s">
        <v>130</v>
      </c>
    </row>
    <row r="518" spans="1:65" s="12" customFormat="1">
      <c r="B518" s="198"/>
      <c r="C518" s="199"/>
      <c r="D518" s="193" t="s">
        <v>138</v>
      </c>
      <c r="E518" s="200" t="s">
        <v>1</v>
      </c>
      <c r="F518" s="201" t="s">
        <v>575</v>
      </c>
      <c r="G518" s="199"/>
      <c r="H518" s="200" t="s">
        <v>1</v>
      </c>
      <c r="I518" s="202"/>
      <c r="J518" s="199"/>
      <c r="K518" s="199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138</v>
      </c>
      <c r="AU518" s="207" t="s">
        <v>80</v>
      </c>
      <c r="AV518" s="12" t="s">
        <v>80</v>
      </c>
      <c r="AW518" s="12" t="s">
        <v>30</v>
      </c>
      <c r="AX518" s="12" t="s">
        <v>73</v>
      </c>
      <c r="AY518" s="207" t="s">
        <v>130</v>
      </c>
    </row>
    <row r="519" spans="1:65" s="13" customFormat="1">
      <c r="B519" s="208"/>
      <c r="C519" s="209"/>
      <c r="D519" s="193" t="s">
        <v>138</v>
      </c>
      <c r="E519" s="210" t="s">
        <v>1</v>
      </c>
      <c r="F519" s="211" t="s">
        <v>576</v>
      </c>
      <c r="G519" s="209"/>
      <c r="H519" s="212">
        <v>14.06</v>
      </c>
      <c r="I519" s="213"/>
      <c r="J519" s="209"/>
      <c r="K519" s="209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138</v>
      </c>
      <c r="AU519" s="218" t="s">
        <v>80</v>
      </c>
      <c r="AV519" s="13" t="s">
        <v>82</v>
      </c>
      <c r="AW519" s="13" t="s">
        <v>30</v>
      </c>
      <c r="AX519" s="13" t="s">
        <v>73</v>
      </c>
      <c r="AY519" s="218" t="s">
        <v>130</v>
      </c>
    </row>
    <row r="520" spans="1:65" s="14" customFormat="1">
      <c r="B520" s="219"/>
      <c r="C520" s="220"/>
      <c r="D520" s="193" t="s">
        <v>138</v>
      </c>
      <c r="E520" s="221" t="s">
        <v>1</v>
      </c>
      <c r="F520" s="222" t="s">
        <v>143</v>
      </c>
      <c r="G520" s="220"/>
      <c r="H520" s="223">
        <v>39.448999999999998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138</v>
      </c>
      <c r="AU520" s="229" t="s">
        <v>80</v>
      </c>
      <c r="AV520" s="14" t="s">
        <v>135</v>
      </c>
      <c r="AW520" s="14" t="s">
        <v>30</v>
      </c>
      <c r="AX520" s="14" t="s">
        <v>80</v>
      </c>
      <c r="AY520" s="229" t="s">
        <v>130</v>
      </c>
    </row>
    <row r="521" spans="1:65" s="2" customFormat="1" ht="14.45" customHeight="1">
      <c r="A521" s="34"/>
      <c r="B521" s="35"/>
      <c r="C521" s="179" t="s">
        <v>577</v>
      </c>
      <c r="D521" s="179" t="s">
        <v>131</v>
      </c>
      <c r="E521" s="180" t="s">
        <v>578</v>
      </c>
      <c r="F521" s="181" t="s">
        <v>579</v>
      </c>
      <c r="G521" s="182" t="s">
        <v>146</v>
      </c>
      <c r="H521" s="183">
        <v>12.94</v>
      </c>
      <c r="I521" s="184"/>
      <c r="J521" s="185">
        <f>ROUND(I521*H521,2)</f>
        <v>0</v>
      </c>
      <c r="K521" s="186"/>
      <c r="L521" s="39"/>
      <c r="M521" s="187" t="s">
        <v>1</v>
      </c>
      <c r="N521" s="188" t="s">
        <v>38</v>
      </c>
      <c r="O521" s="71"/>
      <c r="P521" s="189">
        <f>O521*H521</f>
        <v>0</v>
      </c>
      <c r="Q521" s="189">
        <v>0</v>
      </c>
      <c r="R521" s="189">
        <f>Q521*H521</f>
        <v>0</v>
      </c>
      <c r="S521" s="189">
        <v>0</v>
      </c>
      <c r="T521" s="190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1" t="s">
        <v>135</v>
      </c>
      <c r="AT521" s="191" t="s">
        <v>131</v>
      </c>
      <c r="AU521" s="191" t="s">
        <v>80</v>
      </c>
      <c r="AY521" s="17" t="s">
        <v>130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7" t="s">
        <v>80</v>
      </c>
      <c r="BK521" s="192">
        <f>ROUND(I521*H521,2)</f>
        <v>0</v>
      </c>
      <c r="BL521" s="17" t="s">
        <v>135</v>
      </c>
      <c r="BM521" s="191" t="s">
        <v>580</v>
      </c>
    </row>
    <row r="522" spans="1:65" s="2" customFormat="1">
      <c r="A522" s="34"/>
      <c r="B522" s="35"/>
      <c r="C522" s="36"/>
      <c r="D522" s="193" t="s">
        <v>137</v>
      </c>
      <c r="E522" s="36"/>
      <c r="F522" s="194" t="s">
        <v>581</v>
      </c>
      <c r="G522" s="36"/>
      <c r="H522" s="36"/>
      <c r="I522" s="195"/>
      <c r="J522" s="36"/>
      <c r="K522" s="36"/>
      <c r="L522" s="39"/>
      <c r="M522" s="196"/>
      <c r="N522" s="197"/>
      <c r="O522" s="71"/>
      <c r="P522" s="71"/>
      <c r="Q522" s="71"/>
      <c r="R522" s="71"/>
      <c r="S522" s="71"/>
      <c r="T522" s="72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137</v>
      </c>
      <c r="AU522" s="17" t="s">
        <v>80</v>
      </c>
    </row>
    <row r="523" spans="1:65" s="12" customFormat="1">
      <c r="B523" s="198"/>
      <c r="C523" s="199"/>
      <c r="D523" s="193" t="s">
        <v>138</v>
      </c>
      <c r="E523" s="200" t="s">
        <v>1</v>
      </c>
      <c r="F523" s="201" t="s">
        <v>582</v>
      </c>
      <c r="G523" s="199"/>
      <c r="H523" s="200" t="s">
        <v>1</v>
      </c>
      <c r="I523" s="202"/>
      <c r="J523" s="199"/>
      <c r="K523" s="199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138</v>
      </c>
      <c r="AU523" s="207" t="s">
        <v>80</v>
      </c>
      <c r="AV523" s="12" t="s">
        <v>80</v>
      </c>
      <c r="AW523" s="12" t="s">
        <v>30</v>
      </c>
      <c r="AX523" s="12" t="s">
        <v>73</v>
      </c>
      <c r="AY523" s="207" t="s">
        <v>130</v>
      </c>
    </row>
    <row r="524" spans="1:65" s="12" customFormat="1">
      <c r="B524" s="198"/>
      <c r="C524" s="199"/>
      <c r="D524" s="193" t="s">
        <v>138</v>
      </c>
      <c r="E524" s="200" t="s">
        <v>1</v>
      </c>
      <c r="F524" s="201" t="s">
        <v>583</v>
      </c>
      <c r="G524" s="199"/>
      <c r="H524" s="200" t="s">
        <v>1</v>
      </c>
      <c r="I524" s="202"/>
      <c r="J524" s="199"/>
      <c r="K524" s="199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138</v>
      </c>
      <c r="AU524" s="207" t="s">
        <v>80</v>
      </c>
      <c r="AV524" s="12" t="s">
        <v>80</v>
      </c>
      <c r="AW524" s="12" t="s">
        <v>30</v>
      </c>
      <c r="AX524" s="12" t="s">
        <v>73</v>
      </c>
      <c r="AY524" s="207" t="s">
        <v>130</v>
      </c>
    </row>
    <row r="525" spans="1:65" s="13" customFormat="1">
      <c r="B525" s="208"/>
      <c r="C525" s="209"/>
      <c r="D525" s="193" t="s">
        <v>138</v>
      </c>
      <c r="E525" s="210" t="s">
        <v>1</v>
      </c>
      <c r="F525" s="211" t="s">
        <v>584</v>
      </c>
      <c r="G525" s="209"/>
      <c r="H525" s="212">
        <v>7.44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138</v>
      </c>
      <c r="AU525" s="218" t="s">
        <v>80</v>
      </c>
      <c r="AV525" s="13" t="s">
        <v>82</v>
      </c>
      <c r="AW525" s="13" t="s">
        <v>30</v>
      </c>
      <c r="AX525" s="13" t="s">
        <v>73</v>
      </c>
      <c r="AY525" s="218" t="s">
        <v>130</v>
      </c>
    </row>
    <row r="526" spans="1:65" s="12" customFormat="1">
      <c r="B526" s="198"/>
      <c r="C526" s="199"/>
      <c r="D526" s="193" t="s">
        <v>138</v>
      </c>
      <c r="E526" s="200" t="s">
        <v>1</v>
      </c>
      <c r="F526" s="201" t="s">
        <v>585</v>
      </c>
      <c r="G526" s="199"/>
      <c r="H526" s="200" t="s">
        <v>1</v>
      </c>
      <c r="I526" s="202"/>
      <c r="J526" s="199"/>
      <c r="K526" s="199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138</v>
      </c>
      <c r="AU526" s="207" t="s">
        <v>80</v>
      </c>
      <c r="AV526" s="12" t="s">
        <v>80</v>
      </c>
      <c r="AW526" s="12" t="s">
        <v>30</v>
      </c>
      <c r="AX526" s="12" t="s">
        <v>73</v>
      </c>
      <c r="AY526" s="207" t="s">
        <v>130</v>
      </c>
    </row>
    <row r="527" spans="1:65" s="13" customFormat="1">
      <c r="B527" s="208"/>
      <c r="C527" s="209"/>
      <c r="D527" s="193" t="s">
        <v>138</v>
      </c>
      <c r="E527" s="210" t="s">
        <v>1</v>
      </c>
      <c r="F527" s="211" t="s">
        <v>586</v>
      </c>
      <c r="G527" s="209"/>
      <c r="H527" s="212">
        <v>3.3159999999999998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138</v>
      </c>
      <c r="AU527" s="218" t="s">
        <v>80</v>
      </c>
      <c r="AV527" s="13" t="s">
        <v>82</v>
      </c>
      <c r="AW527" s="13" t="s">
        <v>30</v>
      </c>
      <c r="AX527" s="13" t="s">
        <v>73</v>
      </c>
      <c r="AY527" s="218" t="s">
        <v>130</v>
      </c>
    </row>
    <row r="528" spans="1:65" s="12" customFormat="1">
      <c r="B528" s="198"/>
      <c r="C528" s="199"/>
      <c r="D528" s="193" t="s">
        <v>138</v>
      </c>
      <c r="E528" s="200" t="s">
        <v>1</v>
      </c>
      <c r="F528" s="201" t="s">
        <v>587</v>
      </c>
      <c r="G528" s="199"/>
      <c r="H528" s="200" t="s">
        <v>1</v>
      </c>
      <c r="I528" s="202"/>
      <c r="J528" s="199"/>
      <c r="K528" s="199"/>
      <c r="L528" s="203"/>
      <c r="M528" s="204"/>
      <c r="N528" s="205"/>
      <c r="O528" s="205"/>
      <c r="P528" s="205"/>
      <c r="Q528" s="205"/>
      <c r="R528" s="205"/>
      <c r="S528" s="205"/>
      <c r="T528" s="206"/>
      <c r="AT528" s="207" t="s">
        <v>138</v>
      </c>
      <c r="AU528" s="207" t="s">
        <v>80</v>
      </c>
      <c r="AV528" s="12" t="s">
        <v>80</v>
      </c>
      <c r="AW528" s="12" t="s">
        <v>30</v>
      </c>
      <c r="AX528" s="12" t="s">
        <v>73</v>
      </c>
      <c r="AY528" s="207" t="s">
        <v>130</v>
      </c>
    </row>
    <row r="529" spans="1:65" s="13" customFormat="1">
      <c r="B529" s="208"/>
      <c r="C529" s="209"/>
      <c r="D529" s="193" t="s">
        <v>138</v>
      </c>
      <c r="E529" s="210" t="s">
        <v>1</v>
      </c>
      <c r="F529" s="211" t="s">
        <v>588</v>
      </c>
      <c r="G529" s="209"/>
      <c r="H529" s="212">
        <v>2.1840000000000002</v>
      </c>
      <c r="I529" s="213"/>
      <c r="J529" s="209"/>
      <c r="K529" s="209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138</v>
      </c>
      <c r="AU529" s="218" t="s">
        <v>80</v>
      </c>
      <c r="AV529" s="13" t="s">
        <v>82</v>
      </c>
      <c r="AW529" s="13" t="s">
        <v>30</v>
      </c>
      <c r="AX529" s="13" t="s">
        <v>73</v>
      </c>
      <c r="AY529" s="218" t="s">
        <v>130</v>
      </c>
    </row>
    <row r="530" spans="1:65" s="14" customFormat="1">
      <c r="B530" s="219"/>
      <c r="C530" s="220"/>
      <c r="D530" s="193" t="s">
        <v>138</v>
      </c>
      <c r="E530" s="221" t="s">
        <v>1</v>
      </c>
      <c r="F530" s="222" t="s">
        <v>143</v>
      </c>
      <c r="G530" s="220"/>
      <c r="H530" s="223">
        <v>12.940000000000001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138</v>
      </c>
      <c r="AU530" s="229" t="s">
        <v>80</v>
      </c>
      <c r="AV530" s="14" t="s">
        <v>135</v>
      </c>
      <c r="AW530" s="14" t="s">
        <v>30</v>
      </c>
      <c r="AX530" s="14" t="s">
        <v>80</v>
      </c>
      <c r="AY530" s="229" t="s">
        <v>130</v>
      </c>
    </row>
    <row r="531" spans="1:65" s="2" customFormat="1" ht="24.2" customHeight="1">
      <c r="A531" s="34"/>
      <c r="B531" s="35"/>
      <c r="C531" s="179" t="s">
        <v>589</v>
      </c>
      <c r="D531" s="179" t="s">
        <v>131</v>
      </c>
      <c r="E531" s="180" t="s">
        <v>590</v>
      </c>
      <c r="F531" s="181" t="s">
        <v>591</v>
      </c>
      <c r="G531" s="182" t="s">
        <v>146</v>
      </c>
      <c r="H531" s="183">
        <v>5.1630000000000003</v>
      </c>
      <c r="I531" s="184"/>
      <c r="J531" s="185">
        <f>ROUND(I531*H531,2)</f>
        <v>0</v>
      </c>
      <c r="K531" s="186"/>
      <c r="L531" s="39"/>
      <c r="M531" s="187" t="s">
        <v>1</v>
      </c>
      <c r="N531" s="188" t="s">
        <v>38</v>
      </c>
      <c r="O531" s="71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1" t="s">
        <v>135</v>
      </c>
      <c r="AT531" s="191" t="s">
        <v>131</v>
      </c>
      <c r="AU531" s="191" t="s">
        <v>80</v>
      </c>
      <c r="AY531" s="17" t="s">
        <v>130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7" t="s">
        <v>80</v>
      </c>
      <c r="BK531" s="192">
        <f>ROUND(I531*H531,2)</f>
        <v>0</v>
      </c>
      <c r="BL531" s="17" t="s">
        <v>135</v>
      </c>
      <c r="BM531" s="191" t="s">
        <v>592</v>
      </c>
    </row>
    <row r="532" spans="1:65" s="2" customFormat="1">
      <c r="A532" s="34"/>
      <c r="B532" s="35"/>
      <c r="C532" s="36"/>
      <c r="D532" s="193" t="s">
        <v>137</v>
      </c>
      <c r="E532" s="36"/>
      <c r="F532" s="194" t="s">
        <v>593</v>
      </c>
      <c r="G532" s="36"/>
      <c r="H532" s="36"/>
      <c r="I532" s="195"/>
      <c r="J532" s="36"/>
      <c r="K532" s="36"/>
      <c r="L532" s="39"/>
      <c r="M532" s="196"/>
      <c r="N532" s="197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137</v>
      </c>
      <c r="AU532" s="17" t="s">
        <v>80</v>
      </c>
    </row>
    <row r="533" spans="1:65" s="12" customFormat="1">
      <c r="B533" s="198"/>
      <c r="C533" s="199"/>
      <c r="D533" s="193" t="s">
        <v>138</v>
      </c>
      <c r="E533" s="200" t="s">
        <v>1</v>
      </c>
      <c r="F533" s="201" t="s">
        <v>575</v>
      </c>
      <c r="G533" s="199"/>
      <c r="H533" s="200" t="s">
        <v>1</v>
      </c>
      <c r="I533" s="202"/>
      <c r="J533" s="199"/>
      <c r="K533" s="199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138</v>
      </c>
      <c r="AU533" s="207" t="s">
        <v>80</v>
      </c>
      <c r="AV533" s="12" t="s">
        <v>80</v>
      </c>
      <c r="AW533" s="12" t="s">
        <v>30</v>
      </c>
      <c r="AX533" s="12" t="s">
        <v>73</v>
      </c>
      <c r="AY533" s="207" t="s">
        <v>130</v>
      </c>
    </row>
    <row r="534" spans="1:65" s="12" customFormat="1">
      <c r="B534" s="198"/>
      <c r="C534" s="199"/>
      <c r="D534" s="193" t="s">
        <v>138</v>
      </c>
      <c r="E534" s="200" t="s">
        <v>1</v>
      </c>
      <c r="F534" s="201" t="s">
        <v>583</v>
      </c>
      <c r="G534" s="199"/>
      <c r="H534" s="200" t="s">
        <v>1</v>
      </c>
      <c r="I534" s="202"/>
      <c r="J534" s="199"/>
      <c r="K534" s="199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138</v>
      </c>
      <c r="AU534" s="207" t="s">
        <v>80</v>
      </c>
      <c r="AV534" s="12" t="s">
        <v>80</v>
      </c>
      <c r="AW534" s="12" t="s">
        <v>30</v>
      </c>
      <c r="AX534" s="12" t="s">
        <v>73</v>
      </c>
      <c r="AY534" s="207" t="s">
        <v>130</v>
      </c>
    </row>
    <row r="535" spans="1:65" s="13" customFormat="1">
      <c r="B535" s="208"/>
      <c r="C535" s="209"/>
      <c r="D535" s="193" t="s">
        <v>138</v>
      </c>
      <c r="E535" s="210" t="s">
        <v>1</v>
      </c>
      <c r="F535" s="211" t="s">
        <v>594</v>
      </c>
      <c r="G535" s="209"/>
      <c r="H535" s="212">
        <v>2.2799999999999998</v>
      </c>
      <c r="I535" s="213"/>
      <c r="J535" s="209"/>
      <c r="K535" s="209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138</v>
      </c>
      <c r="AU535" s="218" t="s">
        <v>80</v>
      </c>
      <c r="AV535" s="13" t="s">
        <v>82</v>
      </c>
      <c r="AW535" s="13" t="s">
        <v>30</v>
      </c>
      <c r="AX535" s="13" t="s">
        <v>73</v>
      </c>
      <c r="AY535" s="218" t="s">
        <v>130</v>
      </c>
    </row>
    <row r="536" spans="1:65" s="12" customFormat="1">
      <c r="B536" s="198"/>
      <c r="C536" s="199"/>
      <c r="D536" s="193" t="s">
        <v>138</v>
      </c>
      <c r="E536" s="200" t="s">
        <v>1</v>
      </c>
      <c r="F536" s="201" t="s">
        <v>585</v>
      </c>
      <c r="G536" s="199"/>
      <c r="H536" s="200" t="s">
        <v>1</v>
      </c>
      <c r="I536" s="202"/>
      <c r="J536" s="199"/>
      <c r="K536" s="199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138</v>
      </c>
      <c r="AU536" s="207" t="s">
        <v>80</v>
      </c>
      <c r="AV536" s="12" t="s">
        <v>80</v>
      </c>
      <c r="AW536" s="12" t="s">
        <v>30</v>
      </c>
      <c r="AX536" s="12" t="s">
        <v>73</v>
      </c>
      <c r="AY536" s="207" t="s">
        <v>130</v>
      </c>
    </row>
    <row r="537" spans="1:65" s="13" customFormat="1">
      <c r="B537" s="208"/>
      <c r="C537" s="209"/>
      <c r="D537" s="193" t="s">
        <v>138</v>
      </c>
      <c r="E537" s="210" t="s">
        <v>1</v>
      </c>
      <c r="F537" s="211" t="s">
        <v>595</v>
      </c>
      <c r="G537" s="209"/>
      <c r="H537" s="212">
        <v>1.167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138</v>
      </c>
      <c r="AU537" s="218" t="s">
        <v>80</v>
      </c>
      <c r="AV537" s="13" t="s">
        <v>82</v>
      </c>
      <c r="AW537" s="13" t="s">
        <v>30</v>
      </c>
      <c r="AX537" s="13" t="s">
        <v>73</v>
      </c>
      <c r="AY537" s="218" t="s">
        <v>130</v>
      </c>
    </row>
    <row r="538" spans="1:65" s="12" customFormat="1">
      <c r="B538" s="198"/>
      <c r="C538" s="199"/>
      <c r="D538" s="193" t="s">
        <v>138</v>
      </c>
      <c r="E538" s="200" t="s">
        <v>1</v>
      </c>
      <c r="F538" s="201" t="s">
        <v>587</v>
      </c>
      <c r="G538" s="199"/>
      <c r="H538" s="200" t="s">
        <v>1</v>
      </c>
      <c r="I538" s="202"/>
      <c r="J538" s="199"/>
      <c r="K538" s="199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138</v>
      </c>
      <c r="AU538" s="207" t="s">
        <v>80</v>
      </c>
      <c r="AV538" s="12" t="s">
        <v>80</v>
      </c>
      <c r="AW538" s="12" t="s">
        <v>30</v>
      </c>
      <c r="AX538" s="12" t="s">
        <v>73</v>
      </c>
      <c r="AY538" s="207" t="s">
        <v>130</v>
      </c>
    </row>
    <row r="539" spans="1:65" s="13" customFormat="1">
      <c r="B539" s="208"/>
      <c r="C539" s="209"/>
      <c r="D539" s="193" t="s">
        <v>138</v>
      </c>
      <c r="E539" s="210" t="s">
        <v>1</v>
      </c>
      <c r="F539" s="211" t="s">
        <v>596</v>
      </c>
      <c r="G539" s="209"/>
      <c r="H539" s="212">
        <v>1.716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138</v>
      </c>
      <c r="AU539" s="218" t="s">
        <v>80</v>
      </c>
      <c r="AV539" s="13" t="s">
        <v>82</v>
      </c>
      <c r="AW539" s="13" t="s">
        <v>30</v>
      </c>
      <c r="AX539" s="13" t="s">
        <v>73</v>
      </c>
      <c r="AY539" s="218" t="s">
        <v>130</v>
      </c>
    </row>
    <row r="540" spans="1:65" s="14" customFormat="1">
      <c r="B540" s="219"/>
      <c r="C540" s="220"/>
      <c r="D540" s="193" t="s">
        <v>138</v>
      </c>
      <c r="E540" s="221" t="s">
        <v>1</v>
      </c>
      <c r="F540" s="222" t="s">
        <v>143</v>
      </c>
      <c r="G540" s="220"/>
      <c r="H540" s="223">
        <v>5.1630000000000003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138</v>
      </c>
      <c r="AU540" s="229" t="s">
        <v>80</v>
      </c>
      <c r="AV540" s="14" t="s">
        <v>135</v>
      </c>
      <c r="AW540" s="14" t="s">
        <v>30</v>
      </c>
      <c r="AX540" s="14" t="s">
        <v>80</v>
      </c>
      <c r="AY540" s="229" t="s">
        <v>130</v>
      </c>
    </row>
    <row r="541" spans="1:65" s="2" customFormat="1" ht="24.2" customHeight="1">
      <c r="A541" s="34"/>
      <c r="B541" s="35"/>
      <c r="C541" s="179" t="s">
        <v>597</v>
      </c>
      <c r="D541" s="179" t="s">
        <v>131</v>
      </c>
      <c r="E541" s="180" t="s">
        <v>598</v>
      </c>
      <c r="F541" s="181" t="s">
        <v>599</v>
      </c>
      <c r="G541" s="182" t="s">
        <v>146</v>
      </c>
      <c r="H541" s="183">
        <v>10.205</v>
      </c>
      <c r="I541" s="184"/>
      <c r="J541" s="185">
        <f>ROUND(I541*H541,2)</f>
        <v>0</v>
      </c>
      <c r="K541" s="186"/>
      <c r="L541" s="39"/>
      <c r="M541" s="187" t="s">
        <v>1</v>
      </c>
      <c r="N541" s="188" t="s">
        <v>38</v>
      </c>
      <c r="O541" s="71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1" t="s">
        <v>135</v>
      </c>
      <c r="AT541" s="191" t="s">
        <v>131</v>
      </c>
      <c r="AU541" s="191" t="s">
        <v>80</v>
      </c>
      <c r="AY541" s="17" t="s">
        <v>130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7" t="s">
        <v>80</v>
      </c>
      <c r="BK541" s="192">
        <f>ROUND(I541*H541,2)</f>
        <v>0</v>
      </c>
      <c r="BL541" s="17" t="s">
        <v>135</v>
      </c>
      <c r="BM541" s="191" t="s">
        <v>600</v>
      </c>
    </row>
    <row r="542" spans="1:65" s="2" customFormat="1" ht="19.5">
      <c r="A542" s="34"/>
      <c r="B542" s="35"/>
      <c r="C542" s="36"/>
      <c r="D542" s="193" t="s">
        <v>137</v>
      </c>
      <c r="E542" s="36"/>
      <c r="F542" s="194" t="s">
        <v>599</v>
      </c>
      <c r="G542" s="36"/>
      <c r="H542" s="36"/>
      <c r="I542" s="195"/>
      <c r="J542" s="36"/>
      <c r="K542" s="36"/>
      <c r="L542" s="39"/>
      <c r="M542" s="196"/>
      <c r="N542" s="197"/>
      <c r="O542" s="71"/>
      <c r="P542" s="71"/>
      <c r="Q542" s="71"/>
      <c r="R542" s="71"/>
      <c r="S542" s="71"/>
      <c r="T542" s="72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137</v>
      </c>
      <c r="AU542" s="17" t="s">
        <v>80</v>
      </c>
    </row>
    <row r="543" spans="1:65" s="12" customFormat="1" ht="22.5">
      <c r="B543" s="198"/>
      <c r="C543" s="199"/>
      <c r="D543" s="193" t="s">
        <v>138</v>
      </c>
      <c r="E543" s="200" t="s">
        <v>1</v>
      </c>
      <c r="F543" s="201" t="s">
        <v>601</v>
      </c>
      <c r="G543" s="199"/>
      <c r="H543" s="200" t="s">
        <v>1</v>
      </c>
      <c r="I543" s="202"/>
      <c r="J543" s="199"/>
      <c r="K543" s="199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138</v>
      </c>
      <c r="AU543" s="207" t="s">
        <v>80</v>
      </c>
      <c r="AV543" s="12" t="s">
        <v>80</v>
      </c>
      <c r="AW543" s="12" t="s">
        <v>30</v>
      </c>
      <c r="AX543" s="12" t="s">
        <v>73</v>
      </c>
      <c r="AY543" s="207" t="s">
        <v>130</v>
      </c>
    </row>
    <row r="544" spans="1:65" s="13" customFormat="1">
      <c r="B544" s="208"/>
      <c r="C544" s="209"/>
      <c r="D544" s="193" t="s">
        <v>138</v>
      </c>
      <c r="E544" s="210" t="s">
        <v>1</v>
      </c>
      <c r="F544" s="211" t="s">
        <v>602</v>
      </c>
      <c r="G544" s="209"/>
      <c r="H544" s="212">
        <v>9.1059999999999999</v>
      </c>
      <c r="I544" s="213"/>
      <c r="J544" s="209"/>
      <c r="K544" s="209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138</v>
      </c>
      <c r="AU544" s="218" t="s">
        <v>80</v>
      </c>
      <c r="AV544" s="13" t="s">
        <v>82</v>
      </c>
      <c r="AW544" s="13" t="s">
        <v>30</v>
      </c>
      <c r="AX544" s="13" t="s">
        <v>73</v>
      </c>
      <c r="AY544" s="218" t="s">
        <v>130</v>
      </c>
    </row>
    <row r="545" spans="1:65" s="13" customFormat="1">
      <c r="B545" s="208"/>
      <c r="C545" s="209"/>
      <c r="D545" s="193" t="s">
        <v>138</v>
      </c>
      <c r="E545" s="210" t="s">
        <v>1</v>
      </c>
      <c r="F545" s="211" t="s">
        <v>603</v>
      </c>
      <c r="G545" s="209"/>
      <c r="H545" s="212">
        <v>1.099</v>
      </c>
      <c r="I545" s="213"/>
      <c r="J545" s="209"/>
      <c r="K545" s="209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138</v>
      </c>
      <c r="AU545" s="218" t="s">
        <v>80</v>
      </c>
      <c r="AV545" s="13" t="s">
        <v>82</v>
      </c>
      <c r="AW545" s="13" t="s">
        <v>30</v>
      </c>
      <c r="AX545" s="13" t="s">
        <v>73</v>
      </c>
      <c r="AY545" s="218" t="s">
        <v>130</v>
      </c>
    </row>
    <row r="546" spans="1:65" s="14" customFormat="1">
      <c r="B546" s="219"/>
      <c r="C546" s="220"/>
      <c r="D546" s="193" t="s">
        <v>138</v>
      </c>
      <c r="E546" s="221" t="s">
        <v>1</v>
      </c>
      <c r="F546" s="222" t="s">
        <v>143</v>
      </c>
      <c r="G546" s="220"/>
      <c r="H546" s="223">
        <v>10.205</v>
      </c>
      <c r="I546" s="224"/>
      <c r="J546" s="220"/>
      <c r="K546" s="220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138</v>
      </c>
      <c r="AU546" s="229" t="s">
        <v>80</v>
      </c>
      <c r="AV546" s="14" t="s">
        <v>135</v>
      </c>
      <c r="AW546" s="14" t="s">
        <v>30</v>
      </c>
      <c r="AX546" s="14" t="s">
        <v>80</v>
      </c>
      <c r="AY546" s="229" t="s">
        <v>130</v>
      </c>
    </row>
    <row r="547" spans="1:65" s="2" customFormat="1" ht="14.45" customHeight="1">
      <c r="A547" s="34"/>
      <c r="B547" s="35"/>
      <c r="C547" s="179" t="s">
        <v>604</v>
      </c>
      <c r="D547" s="179" t="s">
        <v>131</v>
      </c>
      <c r="E547" s="180" t="s">
        <v>605</v>
      </c>
      <c r="F547" s="181" t="s">
        <v>606</v>
      </c>
      <c r="G547" s="182" t="s">
        <v>226</v>
      </c>
      <c r="H547" s="183">
        <v>3</v>
      </c>
      <c r="I547" s="184"/>
      <c r="J547" s="185">
        <f>ROUND(I547*H547,2)</f>
        <v>0</v>
      </c>
      <c r="K547" s="186"/>
      <c r="L547" s="39"/>
      <c r="M547" s="187" t="s">
        <v>1</v>
      </c>
      <c r="N547" s="188" t="s">
        <v>38</v>
      </c>
      <c r="O547" s="71"/>
      <c r="P547" s="189">
        <f>O547*H547</f>
        <v>0</v>
      </c>
      <c r="Q547" s="189">
        <v>3.0000000000000001E-5</v>
      </c>
      <c r="R547" s="189">
        <f>Q547*H547</f>
        <v>9.0000000000000006E-5</v>
      </c>
      <c r="S547" s="189">
        <v>0</v>
      </c>
      <c r="T547" s="190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1" t="s">
        <v>244</v>
      </c>
      <c r="AT547" s="191" t="s">
        <v>131</v>
      </c>
      <c r="AU547" s="191" t="s">
        <v>80</v>
      </c>
      <c r="AY547" s="17" t="s">
        <v>130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7" t="s">
        <v>80</v>
      </c>
      <c r="BK547" s="192">
        <f>ROUND(I547*H547,2)</f>
        <v>0</v>
      </c>
      <c r="BL547" s="17" t="s">
        <v>244</v>
      </c>
      <c r="BM547" s="191" t="s">
        <v>607</v>
      </c>
    </row>
    <row r="548" spans="1:65" s="2" customFormat="1" ht="19.5">
      <c r="A548" s="34"/>
      <c r="B548" s="35"/>
      <c r="C548" s="36"/>
      <c r="D548" s="193" t="s">
        <v>137</v>
      </c>
      <c r="E548" s="36"/>
      <c r="F548" s="194" t="s">
        <v>608</v>
      </c>
      <c r="G548" s="36"/>
      <c r="H548" s="36"/>
      <c r="I548" s="195"/>
      <c r="J548" s="36"/>
      <c r="K548" s="36"/>
      <c r="L548" s="39"/>
      <c r="M548" s="196"/>
      <c r="N548" s="197"/>
      <c r="O548" s="71"/>
      <c r="P548" s="71"/>
      <c r="Q548" s="71"/>
      <c r="R548" s="71"/>
      <c r="S548" s="71"/>
      <c r="T548" s="72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137</v>
      </c>
      <c r="AU548" s="17" t="s">
        <v>80</v>
      </c>
    </row>
    <row r="549" spans="1:65" s="2" customFormat="1" ht="14.45" customHeight="1">
      <c r="A549" s="34"/>
      <c r="B549" s="35"/>
      <c r="C549" s="230" t="s">
        <v>609</v>
      </c>
      <c r="D549" s="230" t="s">
        <v>169</v>
      </c>
      <c r="E549" s="231" t="s">
        <v>610</v>
      </c>
      <c r="F549" s="232" t="s">
        <v>611</v>
      </c>
      <c r="G549" s="233" t="s">
        <v>226</v>
      </c>
      <c r="H549" s="234">
        <v>3</v>
      </c>
      <c r="I549" s="235"/>
      <c r="J549" s="236">
        <f>ROUND(I549*H549,2)</f>
        <v>0</v>
      </c>
      <c r="K549" s="237"/>
      <c r="L549" s="238"/>
      <c r="M549" s="239" t="s">
        <v>1</v>
      </c>
      <c r="N549" s="240" t="s">
        <v>38</v>
      </c>
      <c r="O549" s="71"/>
      <c r="P549" s="189">
        <f>O549*H549</f>
        <v>0</v>
      </c>
      <c r="Q549" s="189">
        <v>1.4E-3</v>
      </c>
      <c r="R549" s="189">
        <f>Q549*H549</f>
        <v>4.1999999999999997E-3</v>
      </c>
      <c r="S549" s="189">
        <v>0</v>
      </c>
      <c r="T549" s="190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1" t="s">
        <v>362</v>
      </c>
      <c r="AT549" s="191" t="s">
        <v>169</v>
      </c>
      <c r="AU549" s="191" t="s">
        <v>80</v>
      </c>
      <c r="AY549" s="17" t="s">
        <v>130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7" t="s">
        <v>80</v>
      </c>
      <c r="BK549" s="192">
        <f>ROUND(I549*H549,2)</f>
        <v>0</v>
      </c>
      <c r="BL549" s="17" t="s">
        <v>244</v>
      </c>
      <c r="BM549" s="191" t="s">
        <v>612</v>
      </c>
    </row>
    <row r="550" spans="1:65" s="2" customFormat="1">
      <c r="A550" s="34"/>
      <c r="B550" s="35"/>
      <c r="C550" s="36"/>
      <c r="D550" s="193" t="s">
        <v>137</v>
      </c>
      <c r="E550" s="36"/>
      <c r="F550" s="194" t="s">
        <v>611</v>
      </c>
      <c r="G550" s="36"/>
      <c r="H550" s="36"/>
      <c r="I550" s="195"/>
      <c r="J550" s="36"/>
      <c r="K550" s="36"/>
      <c r="L550" s="39"/>
      <c r="M550" s="196"/>
      <c r="N550" s="197"/>
      <c r="O550" s="71"/>
      <c r="P550" s="71"/>
      <c r="Q550" s="71"/>
      <c r="R550" s="71"/>
      <c r="S550" s="71"/>
      <c r="T550" s="72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7" t="s">
        <v>137</v>
      </c>
      <c r="AU550" s="17" t="s">
        <v>80</v>
      </c>
    </row>
    <row r="551" spans="1:65" s="2" customFormat="1" ht="14.45" customHeight="1">
      <c r="A551" s="34"/>
      <c r="B551" s="35"/>
      <c r="C551" s="179" t="s">
        <v>613</v>
      </c>
      <c r="D551" s="179" t="s">
        <v>131</v>
      </c>
      <c r="E551" s="180" t="s">
        <v>614</v>
      </c>
      <c r="F551" s="181" t="s">
        <v>615</v>
      </c>
      <c r="G551" s="182" t="s">
        <v>226</v>
      </c>
      <c r="H551" s="183">
        <v>1</v>
      </c>
      <c r="I551" s="184"/>
      <c r="J551" s="185">
        <f>ROUND(I551*H551,2)</f>
        <v>0</v>
      </c>
      <c r="K551" s="186"/>
      <c r="L551" s="39"/>
      <c r="M551" s="187" t="s">
        <v>1</v>
      </c>
      <c r="N551" s="188" t="s">
        <v>38</v>
      </c>
      <c r="O551" s="71"/>
      <c r="P551" s="189">
        <f>O551*H551</f>
        <v>0</v>
      </c>
      <c r="Q551" s="189">
        <v>6.9999999999999994E-5</v>
      </c>
      <c r="R551" s="189">
        <f>Q551*H551</f>
        <v>6.9999999999999994E-5</v>
      </c>
      <c r="S551" s="189">
        <v>0</v>
      </c>
      <c r="T551" s="190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1" t="s">
        <v>244</v>
      </c>
      <c r="AT551" s="191" t="s">
        <v>131</v>
      </c>
      <c r="AU551" s="191" t="s">
        <v>80</v>
      </c>
      <c r="AY551" s="17" t="s">
        <v>130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7" t="s">
        <v>80</v>
      </c>
      <c r="BK551" s="192">
        <f>ROUND(I551*H551,2)</f>
        <v>0</v>
      </c>
      <c r="BL551" s="17" t="s">
        <v>244</v>
      </c>
      <c r="BM551" s="191" t="s">
        <v>616</v>
      </c>
    </row>
    <row r="552" spans="1:65" s="2" customFormat="1" ht="19.5">
      <c r="A552" s="34"/>
      <c r="B552" s="35"/>
      <c r="C552" s="36"/>
      <c r="D552" s="193" t="s">
        <v>137</v>
      </c>
      <c r="E552" s="36"/>
      <c r="F552" s="194" t="s">
        <v>617</v>
      </c>
      <c r="G552" s="36"/>
      <c r="H552" s="36"/>
      <c r="I552" s="195"/>
      <c r="J552" s="36"/>
      <c r="K552" s="36"/>
      <c r="L552" s="39"/>
      <c r="M552" s="196"/>
      <c r="N552" s="197"/>
      <c r="O552" s="71"/>
      <c r="P552" s="71"/>
      <c r="Q552" s="71"/>
      <c r="R552" s="71"/>
      <c r="S552" s="71"/>
      <c r="T552" s="72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137</v>
      </c>
      <c r="AU552" s="17" t="s">
        <v>80</v>
      </c>
    </row>
    <row r="553" spans="1:65" s="2" customFormat="1" ht="14.45" customHeight="1">
      <c r="A553" s="34"/>
      <c r="B553" s="35"/>
      <c r="C553" s="230" t="s">
        <v>618</v>
      </c>
      <c r="D553" s="230" t="s">
        <v>169</v>
      </c>
      <c r="E553" s="231" t="s">
        <v>619</v>
      </c>
      <c r="F553" s="232" t="s">
        <v>620</v>
      </c>
      <c r="G553" s="233" t="s">
        <v>226</v>
      </c>
      <c r="H553" s="234">
        <v>1</v>
      </c>
      <c r="I553" s="235"/>
      <c r="J553" s="236">
        <f>ROUND(I553*H553,2)</f>
        <v>0</v>
      </c>
      <c r="K553" s="237"/>
      <c r="L553" s="238"/>
      <c r="M553" s="239" t="s">
        <v>1</v>
      </c>
      <c r="N553" s="240" t="s">
        <v>38</v>
      </c>
      <c r="O553" s="71"/>
      <c r="P553" s="189">
        <f>O553*H553</f>
        <v>0</v>
      </c>
      <c r="Q553" s="189">
        <v>4.1999999999999997E-3</v>
      </c>
      <c r="R553" s="189">
        <f>Q553*H553</f>
        <v>4.1999999999999997E-3</v>
      </c>
      <c r="S553" s="189">
        <v>0</v>
      </c>
      <c r="T553" s="190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1" t="s">
        <v>362</v>
      </c>
      <c r="AT553" s="191" t="s">
        <v>169</v>
      </c>
      <c r="AU553" s="191" t="s">
        <v>80</v>
      </c>
      <c r="AY553" s="17" t="s">
        <v>130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7" t="s">
        <v>80</v>
      </c>
      <c r="BK553" s="192">
        <f>ROUND(I553*H553,2)</f>
        <v>0</v>
      </c>
      <c r="BL553" s="17" t="s">
        <v>244</v>
      </c>
      <c r="BM553" s="191" t="s">
        <v>621</v>
      </c>
    </row>
    <row r="554" spans="1:65" s="2" customFormat="1">
      <c r="A554" s="34"/>
      <c r="B554" s="35"/>
      <c r="C554" s="36"/>
      <c r="D554" s="193" t="s">
        <v>137</v>
      </c>
      <c r="E554" s="36"/>
      <c r="F554" s="194" t="s">
        <v>620</v>
      </c>
      <c r="G554" s="36"/>
      <c r="H554" s="36"/>
      <c r="I554" s="195"/>
      <c r="J554" s="36"/>
      <c r="K554" s="36"/>
      <c r="L554" s="39"/>
      <c r="M554" s="196"/>
      <c r="N554" s="197"/>
      <c r="O554" s="71"/>
      <c r="P554" s="71"/>
      <c r="Q554" s="71"/>
      <c r="R554" s="71"/>
      <c r="S554" s="71"/>
      <c r="T554" s="72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137</v>
      </c>
      <c r="AU554" s="17" t="s">
        <v>80</v>
      </c>
    </row>
    <row r="555" spans="1:65" s="2" customFormat="1" ht="24.2" customHeight="1">
      <c r="A555" s="34"/>
      <c r="B555" s="35"/>
      <c r="C555" s="179" t="s">
        <v>622</v>
      </c>
      <c r="D555" s="179" t="s">
        <v>131</v>
      </c>
      <c r="E555" s="180" t="s">
        <v>623</v>
      </c>
      <c r="F555" s="181" t="s">
        <v>624</v>
      </c>
      <c r="G555" s="182" t="s">
        <v>486</v>
      </c>
      <c r="H555" s="241"/>
      <c r="I555" s="184"/>
      <c r="J555" s="185">
        <f>ROUND(I555*H555,2)</f>
        <v>0</v>
      </c>
      <c r="K555" s="186"/>
      <c r="L555" s="39"/>
      <c r="M555" s="187" t="s">
        <v>1</v>
      </c>
      <c r="N555" s="188" t="s">
        <v>38</v>
      </c>
      <c r="O555" s="71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1" t="s">
        <v>135</v>
      </c>
      <c r="AT555" s="191" t="s">
        <v>131</v>
      </c>
      <c r="AU555" s="191" t="s">
        <v>80</v>
      </c>
      <c r="AY555" s="17" t="s">
        <v>130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7" t="s">
        <v>80</v>
      </c>
      <c r="BK555" s="192">
        <f>ROUND(I555*H555,2)</f>
        <v>0</v>
      </c>
      <c r="BL555" s="17" t="s">
        <v>135</v>
      </c>
      <c r="BM555" s="191" t="s">
        <v>625</v>
      </c>
    </row>
    <row r="556" spans="1:65" s="2" customFormat="1">
      <c r="A556" s="34"/>
      <c r="B556" s="35"/>
      <c r="C556" s="36"/>
      <c r="D556" s="193" t="s">
        <v>137</v>
      </c>
      <c r="E556" s="36"/>
      <c r="F556" s="194" t="s">
        <v>624</v>
      </c>
      <c r="G556" s="36"/>
      <c r="H556" s="36"/>
      <c r="I556" s="195"/>
      <c r="J556" s="36"/>
      <c r="K556" s="36"/>
      <c r="L556" s="39"/>
      <c r="M556" s="196"/>
      <c r="N556" s="197"/>
      <c r="O556" s="71"/>
      <c r="P556" s="71"/>
      <c r="Q556" s="71"/>
      <c r="R556" s="71"/>
      <c r="S556" s="71"/>
      <c r="T556" s="72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137</v>
      </c>
      <c r="AU556" s="17" t="s">
        <v>80</v>
      </c>
    </row>
    <row r="557" spans="1:65" s="11" customFormat="1" ht="25.9" customHeight="1">
      <c r="B557" s="165"/>
      <c r="C557" s="166"/>
      <c r="D557" s="167" t="s">
        <v>72</v>
      </c>
      <c r="E557" s="168" t="s">
        <v>626</v>
      </c>
      <c r="F557" s="168" t="s">
        <v>627</v>
      </c>
      <c r="G557" s="166"/>
      <c r="H557" s="166"/>
      <c r="I557" s="169"/>
      <c r="J557" s="170">
        <f>BK557</f>
        <v>0</v>
      </c>
      <c r="K557" s="166"/>
      <c r="L557" s="171"/>
      <c r="M557" s="172"/>
      <c r="N557" s="173"/>
      <c r="O557" s="173"/>
      <c r="P557" s="174">
        <f>SUM(P558:P656)</f>
        <v>0</v>
      </c>
      <c r="Q557" s="173"/>
      <c r="R557" s="174">
        <f>SUM(R558:R656)</f>
        <v>0</v>
      </c>
      <c r="S557" s="173"/>
      <c r="T557" s="175">
        <f>SUM(T558:T656)</f>
        <v>0</v>
      </c>
      <c r="AR557" s="176" t="s">
        <v>80</v>
      </c>
      <c r="AT557" s="177" t="s">
        <v>72</v>
      </c>
      <c r="AU557" s="177" t="s">
        <v>73</v>
      </c>
      <c r="AY557" s="176" t="s">
        <v>130</v>
      </c>
      <c r="BK557" s="178">
        <f>SUM(BK558:BK656)</f>
        <v>0</v>
      </c>
    </row>
    <row r="558" spans="1:65" s="2" customFormat="1" ht="24.2" customHeight="1">
      <c r="A558" s="34"/>
      <c r="B558" s="35"/>
      <c r="C558" s="179" t="s">
        <v>628</v>
      </c>
      <c r="D558" s="179" t="s">
        <v>131</v>
      </c>
      <c r="E558" s="180" t="s">
        <v>629</v>
      </c>
      <c r="F558" s="181" t="s">
        <v>630</v>
      </c>
      <c r="G558" s="182" t="s">
        <v>226</v>
      </c>
      <c r="H558" s="183">
        <v>12</v>
      </c>
      <c r="I558" s="184"/>
      <c r="J558" s="185">
        <f>ROUND(I558*H558,2)</f>
        <v>0</v>
      </c>
      <c r="K558" s="186"/>
      <c r="L558" s="39"/>
      <c r="M558" s="187" t="s">
        <v>1</v>
      </c>
      <c r="N558" s="188" t="s">
        <v>38</v>
      </c>
      <c r="O558" s="71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1" t="s">
        <v>135</v>
      </c>
      <c r="AT558" s="191" t="s">
        <v>131</v>
      </c>
      <c r="AU558" s="191" t="s">
        <v>80</v>
      </c>
      <c r="AY558" s="17" t="s">
        <v>130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7" t="s">
        <v>80</v>
      </c>
      <c r="BK558" s="192">
        <f>ROUND(I558*H558,2)</f>
        <v>0</v>
      </c>
      <c r="BL558" s="17" t="s">
        <v>135</v>
      </c>
      <c r="BM558" s="191" t="s">
        <v>631</v>
      </c>
    </row>
    <row r="559" spans="1:65" s="2" customFormat="1">
      <c r="A559" s="34"/>
      <c r="B559" s="35"/>
      <c r="C559" s="36"/>
      <c r="D559" s="193" t="s">
        <v>137</v>
      </c>
      <c r="E559" s="36"/>
      <c r="F559" s="194" t="s">
        <v>630</v>
      </c>
      <c r="G559" s="36"/>
      <c r="H559" s="36"/>
      <c r="I559" s="195"/>
      <c r="J559" s="36"/>
      <c r="K559" s="36"/>
      <c r="L559" s="39"/>
      <c r="M559" s="196"/>
      <c r="N559" s="197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137</v>
      </c>
      <c r="AU559" s="17" t="s">
        <v>80</v>
      </c>
    </row>
    <row r="560" spans="1:65" s="12" customFormat="1">
      <c r="B560" s="198"/>
      <c r="C560" s="199"/>
      <c r="D560" s="193" t="s">
        <v>138</v>
      </c>
      <c r="E560" s="200" t="s">
        <v>1</v>
      </c>
      <c r="F560" s="201" t="s">
        <v>302</v>
      </c>
      <c r="G560" s="199"/>
      <c r="H560" s="200" t="s">
        <v>1</v>
      </c>
      <c r="I560" s="202"/>
      <c r="J560" s="199"/>
      <c r="K560" s="199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138</v>
      </c>
      <c r="AU560" s="207" t="s">
        <v>80</v>
      </c>
      <c r="AV560" s="12" t="s">
        <v>80</v>
      </c>
      <c r="AW560" s="12" t="s">
        <v>30</v>
      </c>
      <c r="AX560" s="12" t="s">
        <v>73</v>
      </c>
      <c r="AY560" s="207" t="s">
        <v>130</v>
      </c>
    </row>
    <row r="561" spans="1:65" s="13" customFormat="1">
      <c r="B561" s="208"/>
      <c r="C561" s="209"/>
      <c r="D561" s="193" t="s">
        <v>138</v>
      </c>
      <c r="E561" s="210" t="s">
        <v>1</v>
      </c>
      <c r="F561" s="211" t="s">
        <v>82</v>
      </c>
      <c r="G561" s="209"/>
      <c r="H561" s="212">
        <v>2</v>
      </c>
      <c r="I561" s="213"/>
      <c r="J561" s="209"/>
      <c r="K561" s="209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138</v>
      </c>
      <c r="AU561" s="218" t="s">
        <v>80</v>
      </c>
      <c r="AV561" s="13" t="s">
        <v>82</v>
      </c>
      <c r="AW561" s="13" t="s">
        <v>30</v>
      </c>
      <c r="AX561" s="13" t="s">
        <v>73</v>
      </c>
      <c r="AY561" s="218" t="s">
        <v>130</v>
      </c>
    </row>
    <row r="562" spans="1:65" s="12" customFormat="1">
      <c r="B562" s="198"/>
      <c r="C562" s="199"/>
      <c r="D562" s="193" t="s">
        <v>138</v>
      </c>
      <c r="E562" s="200" t="s">
        <v>1</v>
      </c>
      <c r="F562" s="201" t="s">
        <v>307</v>
      </c>
      <c r="G562" s="199"/>
      <c r="H562" s="200" t="s">
        <v>1</v>
      </c>
      <c r="I562" s="202"/>
      <c r="J562" s="199"/>
      <c r="K562" s="199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138</v>
      </c>
      <c r="AU562" s="207" t="s">
        <v>80</v>
      </c>
      <c r="AV562" s="12" t="s">
        <v>80</v>
      </c>
      <c r="AW562" s="12" t="s">
        <v>30</v>
      </c>
      <c r="AX562" s="12" t="s">
        <v>73</v>
      </c>
      <c r="AY562" s="207" t="s">
        <v>130</v>
      </c>
    </row>
    <row r="563" spans="1:65" s="13" customFormat="1">
      <c r="B563" s="208"/>
      <c r="C563" s="209"/>
      <c r="D563" s="193" t="s">
        <v>138</v>
      </c>
      <c r="E563" s="210" t="s">
        <v>1</v>
      </c>
      <c r="F563" s="211" t="s">
        <v>82</v>
      </c>
      <c r="G563" s="209"/>
      <c r="H563" s="212">
        <v>2</v>
      </c>
      <c r="I563" s="213"/>
      <c r="J563" s="209"/>
      <c r="K563" s="209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138</v>
      </c>
      <c r="AU563" s="218" t="s">
        <v>80</v>
      </c>
      <c r="AV563" s="13" t="s">
        <v>82</v>
      </c>
      <c r="AW563" s="13" t="s">
        <v>30</v>
      </c>
      <c r="AX563" s="13" t="s">
        <v>73</v>
      </c>
      <c r="AY563" s="218" t="s">
        <v>130</v>
      </c>
    </row>
    <row r="564" spans="1:65" s="12" customFormat="1">
      <c r="B564" s="198"/>
      <c r="C564" s="199"/>
      <c r="D564" s="193" t="s">
        <v>138</v>
      </c>
      <c r="E564" s="200" t="s">
        <v>1</v>
      </c>
      <c r="F564" s="201" t="s">
        <v>322</v>
      </c>
      <c r="G564" s="199"/>
      <c r="H564" s="200" t="s">
        <v>1</v>
      </c>
      <c r="I564" s="202"/>
      <c r="J564" s="199"/>
      <c r="K564" s="199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138</v>
      </c>
      <c r="AU564" s="207" t="s">
        <v>80</v>
      </c>
      <c r="AV564" s="12" t="s">
        <v>80</v>
      </c>
      <c r="AW564" s="12" t="s">
        <v>30</v>
      </c>
      <c r="AX564" s="12" t="s">
        <v>73</v>
      </c>
      <c r="AY564" s="207" t="s">
        <v>130</v>
      </c>
    </row>
    <row r="565" spans="1:65" s="13" customFormat="1">
      <c r="B565" s="208"/>
      <c r="C565" s="209"/>
      <c r="D565" s="193" t="s">
        <v>138</v>
      </c>
      <c r="E565" s="210" t="s">
        <v>1</v>
      </c>
      <c r="F565" s="211" t="s">
        <v>82</v>
      </c>
      <c r="G565" s="209"/>
      <c r="H565" s="212">
        <v>2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138</v>
      </c>
      <c r="AU565" s="218" t="s">
        <v>80</v>
      </c>
      <c r="AV565" s="13" t="s">
        <v>82</v>
      </c>
      <c r="AW565" s="13" t="s">
        <v>30</v>
      </c>
      <c r="AX565" s="13" t="s">
        <v>73</v>
      </c>
      <c r="AY565" s="218" t="s">
        <v>130</v>
      </c>
    </row>
    <row r="566" spans="1:65" s="12" customFormat="1">
      <c r="B566" s="198"/>
      <c r="C566" s="199"/>
      <c r="D566" s="193" t="s">
        <v>138</v>
      </c>
      <c r="E566" s="200" t="s">
        <v>1</v>
      </c>
      <c r="F566" s="201" t="s">
        <v>310</v>
      </c>
      <c r="G566" s="199"/>
      <c r="H566" s="200" t="s">
        <v>1</v>
      </c>
      <c r="I566" s="202"/>
      <c r="J566" s="199"/>
      <c r="K566" s="199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138</v>
      </c>
      <c r="AU566" s="207" t="s">
        <v>80</v>
      </c>
      <c r="AV566" s="12" t="s">
        <v>80</v>
      </c>
      <c r="AW566" s="12" t="s">
        <v>30</v>
      </c>
      <c r="AX566" s="12" t="s">
        <v>73</v>
      </c>
      <c r="AY566" s="207" t="s">
        <v>130</v>
      </c>
    </row>
    <row r="567" spans="1:65" s="13" customFormat="1">
      <c r="B567" s="208"/>
      <c r="C567" s="209"/>
      <c r="D567" s="193" t="s">
        <v>138</v>
      </c>
      <c r="E567" s="210" t="s">
        <v>1</v>
      </c>
      <c r="F567" s="211" t="s">
        <v>191</v>
      </c>
      <c r="G567" s="209"/>
      <c r="H567" s="212">
        <v>6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138</v>
      </c>
      <c r="AU567" s="218" t="s">
        <v>80</v>
      </c>
      <c r="AV567" s="13" t="s">
        <v>82</v>
      </c>
      <c r="AW567" s="13" t="s">
        <v>30</v>
      </c>
      <c r="AX567" s="13" t="s">
        <v>73</v>
      </c>
      <c r="AY567" s="218" t="s">
        <v>130</v>
      </c>
    </row>
    <row r="568" spans="1:65" s="14" customFormat="1">
      <c r="B568" s="219"/>
      <c r="C568" s="220"/>
      <c r="D568" s="193" t="s">
        <v>138</v>
      </c>
      <c r="E568" s="221" t="s">
        <v>1</v>
      </c>
      <c r="F568" s="222" t="s">
        <v>143</v>
      </c>
      <c r="G568" s="220"/>
      <c r="H568" s="223">
        <v>12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138</v>
      </c>
      <c r="AU568" s="229" t="s">
        <v>80</v>
      </c>
      <c r="AV568" s="14" t="s">
        <v>135</v>
      </c>
      <c r="AW568" s="14" t="s">
        <v>30</v>
      </c>
      <c r="AX568" s="14" t="s">
        <v>80</v>
      </c>
      <c r="AY568" s="229" t="s">
        <v>130</v>
      </c>
    </row>
    <row r="569" spans="1:65" s="2" customFormat="1" ht="24.2" customHeight="1">
      <c r="A569" s="34"/>
      <c r="B569" s="35"/>
      <c r="C569" s="179" t="s">
        <v>632</v>
      </c>
      <c r="D569" s="179" t="s">
        <v>131</v>
      </c>
      <c r="E569" s="180" t="s">
        <v>633</v>
      </c>
      <c r="F569" s="181" t="s">
        <v>634</v>
      </c>
      <c r="G569" s="182" t="s">
        <v>226</v>
      </c>
      <c r="H569" s="183">
        <v>10</v>
      </c>
      <c r="I569" s="184"/>
      <c r="J569" s="185">
        <f>ROUND(I569*H569,2)</f>
        <v>0</v>
      </c>
      <c r="K569" s="186"/>
      <c r="L569" s="39"/>
      <c r="M569" s="187" t="s">
        <v>1</v>
      </c>
      <c r="N569" s="188" t="s">
        <v>38</v>
      </c>
      <c r="O569" s="71"/>
      <c r="P569" s="189">
        <f>O569*H569</f>
        <v>0</v>
      </c>
      <c r="Q569" s="189">
        <v>0</v>
      </c>
      <c r="R569" s="189">
        <f>Q569*H569</f>
        <v>0</v>
      </c>
      <c r="S569" s="189">
        <v>0</v>
      </c>
      <c r="T569" s="190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1" t="s">
        <v>135</v>
      </c>
      <c r="AT569" s="191" t="s">
        <v>131</v>
      </c>
      <c r="AU569" s="191" t="s">
        <v>80</v>
      </c>
      <c r="AY569" s="17" t="s">
        <v>130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7" t="s">
        <v>80</v>
      </c>
      <c r="BK569" s="192">
        <f>ROUND(I569*H569,2)</f>
        <v>0</v>
      </c>
      <c r="BL569" s="17" t="s">
        <v>135</v>
      </c>
      <c r="BM569" s="191" t="s">
        <v>635</v>
      </c>
    </row>
    <row r="570" spans="1:65" s="2" customFormat="1">
      <c r="A570" s="34"/>
      <c r="B570" s="35"/>
      <c r="C570" s="36"/>
      <c r="D570" s="193" t="s">
        <v>137</v>
      </c>
      <c r="E570" s="36"/>
      <c r="F570" s="194" t="s">
        <v>634</v>
      </c>
      <c r="G570" s="36"/>
      <c r="H570" s="36"/>
      <c r="I570" s="195"/>
      <c r="J570" s="36"/>
      <c r="K570" s="36"/>
      <c r="L570" s="39"/>
      <c r="M570" s="196"/>
      <c r="N570" s="197"/>
      <c r="O570" s="71"/>
      <c r="P570" s="71"/>
      <c r="Q570" s="71"/>
      <c r="R570" s="71"/>
      <c r="S570" s="71"/>
      <c r="T570" s="72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137</v>
      </c>
      <c r="AU570" s="17" t="s">
        <v>80</v>
      </c>
    </row>
    <row r="571" spans="1:65" s="12" customFormat="1">
      <c r="B571" s="198"/>
      <c r="C571" s="199"/>
      <c r="D571" s="193" t="s">
        <v>138</v>
      </c>
      <c r="E571" s="200" t="s">
        <v>1</v>
      </c>
      <c r="F571" s="201" t="s">
        <v>307</v>
      </c>
      <c r="G571" s="199"/>
      <c r="H571" s="200" t="s">
        <v>1</v>
      </c>
      <c r="I571" s="202"/>
      <c r="J571" s="199"/>
      <c r="K571" s="199"/>
      <c r="L571" s="203"/>
      <c r="M571" s="204"/>
      <c r="N571" s="205"/>
      <c r="O571" s="205"/>
      <c r="P571" s="205"/>
      <c r="Q571" s="205"/>
      <c r="R571" s="205"/>
      <c r="S571" s="205"/>
      <c r="T571" s="206"/>
      <c r="AT571" s="207" t="s">
        <v>138</v>
      </c>
      <c r="AU571" s="207" t="s">
        <v>80</v>
      </c>
      <c r="AV571" s="12" t="s">
        <v>80</v>
      </c>
      <c r="AW571" s="12" t="s">
        <v>30</v>
      </c>
      <c r="AX571" s="12" t="s">
        <v>73</v>
      </c>
      <c r="AY571" s="207" t="s">
        <v>130</v>
      </c>
    </row>
    <row r="572" spans="1:65" s="13" customFormat="1">
      <c r="B572" s="208"/>
      <c r="C572" s="209"/>
      <c r="D572" s="193" t="s">
        <v>138</v>
      </c>
      <c r="E572" s="210" t="s">
        <v>1</v>
      </c>
      <c r="F572" s="211" t="s">
        <v>82</v>
      </c>
      <c r="G572" s="209"/>
      <c r="H572" s="212">
        <v>2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138</v>
      </c>
      <c r="AU572" s="218" t="s">
        <v>80</v>
      </c>
      <c r="AV572" s="13" t="s">
        <v>82</v>
      </c>
      <c r="AW572" s="13" t="s">
        <v>30</v>
      </c>
      <c r="AX572" s="13" t="s">
        <v>73</v>
      </c>
      <c r="AY572" s="218" t="s">
        <v>130</v>
      </c>
    </row>
    <row r="573" spans="1:65" s="12" customFormat="1">
      <c r="B573" s="198"/>
      <c r="C573" s="199"/>
      <c r="D573" s="193" t="s">
        <v>138</v>
      </c>
      <c r="E573" s="200" t="s">
        <v>1</v>
      </c>
      <c r="F573" s="201" t="s">
        <v>322</v>
      </c>
      <c r="G573" s="199"/>
      <c r="H573" s="200" t="s">
        <v>1</v>
      </c>
      <c r="I573" s="202"/>
      <c r="J573" s="199"/>
      <c r="K573" s="199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138</v>
      </c>
      <c r="AU573" s="207" t="s">
        <v>80</v>
      </c>
      <c r="AV573" s="12" t="s">
        <v>80</v>
      </c>
      <c r="AW573" s="12" t="s">
        <v>30</v>
      </c>
      <c r="AX573" s="12" t="s">
        <v>73</v>
      </c>
      <c r="AY573" s="207" t="s">
        <v>130</v>
      </c>
    </row>
    <row r="574" spans="1:65" s="13" customFormat="1">
      <c r="B574" s="208"/>
      <c r="C574" s="209"/>
      <c r="D574" s="193" t="s">
        <v>138</v>
      </c>
      <c r="E574" s="210" t="s">
        <v>1</v>
      </c>
      <c r="F574" s="211" t="s">
        <v>636</v>
      </c>
      <c r="G574" s="209"/>
      <c r="H574" s="212">
        <v>2</v>
      </c>
      <c r="I574" s="213"/>
      <c r="J574" s="209"/>
      <c r="K574" s="209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138</v>
      </c>
      <c r="AU574" s="218" t="s">
        <v>80</v>
      </c>
      <c r="AV574" s="13" t="s">
        <v>82</v>
      </c>
      <c r="AW574" s="13" t="s">
        <v>30</v>
      </c>
      <c r="AX574" s="13" t="s">
        <v>73</v>
      </c>
      <c r="AY574" s="218" t="s">
        <v>130</v>
      </c>
    </row>
    <row r="575" spans="1:65" s="12" customFormat="1">
      <c r="B575" s="198"/>
      <c r="C575" s="199"/>
      <c r="D575" s="193" t="s">
        <v>138</v>
      </c>
      <c r="E575" s="200" t="s">
        <v>1</v>
      </c>
      <c r="F575" s="201" t="s">
        <v>310</v>
      </c>
      <c r="G575" s="199"/>
      <c r="H575" s="200" t="s">
        <v>1</v>
      </c>
      <c r="I575" s="202"/>
      <c r="J575" s="199"/>
      <c r="K575" s="199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138</v>
      </c>
      <c r="AU575" s="207" t="s">
        <v>80</v>
      </c>
      <c r="AV575" s="12" t="s">
        <v>80</v>
      </c>
      <c r="AW575" s="12" t="s">
        <v>30</v>
      </c>
      <c r="AX575" s="12" t="s">
        <v>73</v>
      </c>
      <c r="AY575" s="207" t="s">
        <v>130</v>
      </c>
    </row>
    <row r="576" spans="1:65" s="13" customFormat="1">
      <c r="B576" s="208"/>
      <c r="C576" s="209"/>
      <c r="D576" s="193" t="s">
        <v>138</v>
      </c>
      <c r="E576" s="210" t="s">
        <v>1</v>
      </c>
      <c r="F576" s="211" t="s">
        <v>637</v>
      </c>
      <c r="G576" s="209"/>
      <c r="H576" s="212">
        <v>6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138</v>
      </c>
      <c r="AU576" s="218" t="s">
        <v>80</v>
      </c>
      <c r="AV576" s="13" t="s">
        <v>82</v>
      </c>
      <c r="AW576" s="13" t="s">
        <v>30</v>
      </c>
      <c r="AX576" s="13" t="s">
        <v>73</v>
      </c>
      <c r="AY576" s="218" t="s">
        <v>130</v>
      </c>
    </row>
    <row r="577" spans="1:65" s="14" customFormat="1">
      <c r="B577" s="219"/>
      <c r="C577" s="220"/>
      <c r="D577" s="193" t="s">
        <v>138</v>
      </c>
      <c r="E577" s="221" t="s">
        <v>1</v>
      </c>
      <c r="F577" s="222" t="s">
        <v>143</v>
      </c>
      <c r="G577" s="220"/>
      <c r="H577" s="223">
        <v>10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138</v>
      </c>
      <c r="AU577" s="229" t="s">
        <v>80</v>
      </c>
      <c r="AV577" s="14" t="s">
        <v>135</v>
      </c>
      <c r="AW577" s="14" t="s">
        <v>30</v>
      </c>
      <c r="AX577" s="14" t="s">
        <v>80</v>
      </c>
      <c r="AY577" s="229" t="s">
        <v>130</v>
      </c>
    </row>
    <row r="578" spans="1:65" s="2" customFormat="1" ht="14.45" customHeight="1">
      <c r="A578" s="34"/>
      <c r="B578" s="35"/>
      <c r="C578" s="179" t="s">
        <v>638</v>
      </c>
      <c r="D578" s="179" t="s">
        <v>131</v>
      </c>
      <c r="E578" s="180" t="s">
        <v>639</v>
      </c>
      <c r="F578" s="181" t="s">
        <v>640</v>
      </c>
      <c r="G578" s="182" t="s">
        <v>226</v>
      </c>
      <c r="H578" s="183">
        <v>1</v>
      </c>
      <c r="I578" s="184"/>
      <c r="J578" s="185">
        <f>ROUND(I578*H578,2)</f>
        <v>0</v>
      </c>
      <c r="K578" s="186"/>
      <c r="L578" s="39"/>
      <c r="M578" s="187" t="s">
        <v>1</v>
      </c>
      <c r="N578" s="188" t="s">
        <v>38</v>
      </c>
      <c r="O578" s="71"/>
      <c r="P578" s="189">
        <f>O578*H578</f>
        <v>0</v>
      </c>
      <c r="Q578" s="189">
        <v>0</v>
      </c>
      <c r="R578" s="189">
        <f>Q578*H578</f>
        <v>0</v>
      </c>
      <c r="S578" s="189">
        <v>0</v>
      </c>
      <c r="T578" s="190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1" t="s">
        <v>135</v>
      </c>
      <c r="AT578" s="191" t="s">
        <v>131</v>
      </c>
      <c r="AU578" s="191" t="s">
        <v>80</v>
      </c>
      <c r="AY578" s="17" t="s">
        <v>130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7" t="s">
        <v>80</v>
      </c>
      <c r="BK578" s="192">
        <f>ROUND(I578*H578,2)</f>
        <v>0</v>
      </c>
      <c r="BL578" s="17" t="s">
        <v>135</v>
      </c>
      <c r="BM578" s="191" t="s">
        <v>641</v>
      </c>
    </row>
    <row r="579" spans="1:65" s="2" customFormat="1">
      <c r="A579" s="34"/>
      <c r="B579" s="35"/>
      <c r="C579" s="36"/>
      <c r="D579" s="193" t="s">
        <v>137</v>
      </c>
      <c r="E579" s="36"/>
      <c r="F579" s="194" t="s">
        <v>640</v>
      </c>
      <c r="G579" s="36"/>
      <c r="H579" s="36"/>
      <c r="I579" s="195"/>
      <c r="J579" s="36"/>
      <c r="K579" s="36"/>
      <c r="L579" s="39"/>
      <c r="M579" s="196"/>
      <c r="N579" s="197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137</v>
      </c>
      <c r="AU579" s="17" t="s">
        <v>80</v>
      </c>
    </row>
    <row r="580" spans="1:65" s="2" customFormat="1" ht="24.2" customHeight="1">
      <c r="A580" s="34"/>
      <c r="B580" s="35"/>
      <c r="C580" s="179" t="s">
        <v>642</v>
      </c>
      <c r="D580" s="179" t="s">
        <v>131</v>
      </c>
      <c r="E580" s="180" t="s">
        <v>643</v>
      </c>
      <c r="F580" s="181" t="s">
        <v>644</v>
      </c>
      <c r="G580" s="182" t="s">
        <v>226</v>
      </c>
      <c r="H580" s="183">
        <v>5</v>
      </c>
      <c r="I580" s="184"/>
      <c r="J580" s="185">
        <f>ROUND(I580*H580,2)</f>
        <v>0</v>
      </c>
      <c r="K580" s="186"/>
      <c r="L580" s="39"/>
      <c r="M580" s="187" t="s">
        <v>1</v>
      </c>
      <c r="N580" s="188" t="s">
        <v>38</v>
      </c>
      <c r="O580" s="71"/>
      <c r="P580" s="189">
        <f>O580*H580</f>
        <v>0</v>
      </c>
      <c r="Q580" s="189">
        <v>0</v>
      </c>
      <c r="R580" s="189">
        <f>Q580*H580</f>
        <v>0</v>
      </c>
      <c r="S580" s="189">
        <v>0</v>
      </c>
      <c r="T580" s="190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1" t="s">
        <v>135</v>
      </c>
      <c r="AT580" s="191" t="s">
        <v>131</v>
      </c>
      <c r="AU580" s="191" t="s">
        <v>80</v>
      </c>
      <c r="AY580" s="17" t="s">
        <v>130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7" t="s">
        <v>80</v>
      </c>
      <c r="BK580" s="192">
        <f>ROUND(I580*H580,2)</f>
        <v>0</v>
      </c>
      <c r="BL580" s="17" t="s">
        <v>135</v>
      </c>
      <c r="BM580" s="191" t="s">
        <v>645</v>
      </c>
    </row>
    <row r="581" spans="1:65" s="2" customFormat="1" ht="19.5">
      <c r="A581" s="34"/>
      <c r="B581" s="35"/>
      <c r="C581" s="36"/>
      <c r="D581" s="193" t="s">
        <v>137</v>
      </c>
      <c r="E581" s="36"/>
      <c r="F581" s="194" t="s">
        <v>644</v>
      </c>
      <c r="G581" s="36"/>
      <c r="H581" s="36"/>
      <c r="I581" s="195"/>
      <c r="J581" s="36"/>
      <c r="K581" s="36"/>
      <c r="L581" s="39"/>
      <c r="M581" s="196"/>
      <c r="N581" s="197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137</v>
      </c>
      <c r="AU581" s="17" t="s">
        <v>80</v>
      </c>
    </row>
    <row r="582" spans="1:65" s="12" customFormat="1">
      <c r="B582" s="198"/>
      <c r="C582" s="199"/>
      <c r="D582" s="193" t="s">
        <v>138</v>
      </c>
      <c r="E582" s="200" t="s">
        <v>1</v>
      </c>
      <c r="F582" s="201" t="s">
        <v>310</v>
      </c>
      <c r="G582" s="199"/>
      <c r="H582" s="200" t="s">
        <v>1</v>
      </c>
      <c r="I582" s="202"/>
      <c r="J582" s="199"/>
      <c r="K582" s="199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138</v>
      </c>
      <c r="AU582" s="207" t="s">
        <v>80</v>
      </c>
      <c r="AV582" s="12" t="s">
        <v>80</v>
      </c>
      <c r="AW582" s="12" t="s">
        <v>30</v>
      </c>
      <c r="AX582" s="12" t="s">
        <v>73</v>
      </c>
      <c r="AY582" s="207" t="s">
        <v>130</v>
      </c>
    </row>
    <row r="583" spans="1:65" s="13" customFormat="1">
      <c r="B583" s="208"/>
      <c r="C583" s="209"/>
      <c r="D583" s="193" t="s">
        <v>138</v>
      </c>
      <c r="E583" s="210" t="s">
        <v>1</v>
      </c>
      <c r="F583" s="211" t="s">
        <v>175</v>
      </c>
      <c r="G583" s="209"/>
      <c r="H583" s="212">
        <v>5</v>
      </c>
      <c r="I583" s="213"/>
      <c r="J583" s="209"/>
      <c r="K583" s="209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138</v>
      </c>
      <c r="AU583" s="218" t="s">
        <v>80</v>
      </c>
      <c r="AV583" s="13" t="s">
        <v>82</v>
      </c>
      <c r="AW583" s="13" t="s">
        <v>30</v>
      </c>
      <c r="AX583" s="13" t="s">
        <v>73</v>
      </c>
      <c r="AY583" s="218" t="s">
        <v>130</v>
      </c>
    </row>
    <row r="584" spans="1:65" s="14" customFormat="1">
      <c r="B584" s="219"/>
      <c r="C584" s="220"/>
      <c r="D584" s="193" t="s">
        <v>138</v>
      </c>
      <c r="E584" s="221" t="s">
        <v>1</v>
      </c>
      <c r="F584" s="222" t="s">
        <v>143</v>
      </c>
      <c r="G584" s="220"/>
      <c r="H584" s="223">
        <v>5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138</v>
      </c>
      <c r="AU584" s="229" t="s">
        <v>80</v>
      </c>
      <c r="AV584" s="14" t="s">
        <v>135</v>
      </c>
      <c r="AW584" s="14" t="s">
        <v>30</v>
      </c>
      <c r="AX584" s="14" t="s">
        <v>80</v>
      </c>
      <c r="AY584" s="229" t="s">
        <v>130</v>
      </c>
    </row>
    <row r="585" spans="1:65" s="2" customFormat="1" ht="24.2" customHeight="1">
      <c r="A585" s="34"/>
      <c r="B585" s="35"/>
      <c r="C585" s="179" t="s">
        <v>646</v>
      </c>
      <c r="D585" s="179" t="s">
        <v>131</v>
      </c>
      <c r="E585" s="180" t="s">
        <v>647</v>
      </c>
      <c r="F585" s="181" t="s">
        <v>648</v>
      </c>
      <c r="G585" s="182" t="s">
        <v>226</v>
      </c>
      <c r="H585" s="183">
        <v>1</v>
      </c>
      <c r="I585" s="184"/>
      <c r="J585" s="185">
        <f>ROUND(I585*H585,2)</f>
        <v>0</v>
      </c>
      <c r="K585" s="186"/>
      <c r="L585" s="39"/>
      <c r="M585" s="187" t="s">
        <v>1</v>
      </c>
      <c r="N585" s="188" t="s">
        <v>38</v>
      </c>
      <c r="O585" s="71"/>
      <c r="P585" s="189">
        <f>O585*H585</f>
        <v>0</v>
      </c>
      <c r="Q585" s="189">
        <v>0</v>
      </c>
      <c r="R585" s="189">
        <f>Q585*H585</f>
        <v>0</v>
      </c>
      <c r="S585" s="189">
        <v>0</v>
      </c>
      <c r="T585" s="190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91" t="s">
        <v>135</v>
      </c>
      <c r="AT585" s="191" t="s">
        <v>131</v>
      </c>
      <c r="AU585" s="191" t="s">
        <v>80</v>
      </c>
      <c r="AY585" s="17" t="s">
        <v>130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7" t="s">
        <v>80</v>
      </c>
      <c r="BK585" s="192">
        <f>ROUND(I585*H585,2)</f>
        <v>0</v>
      </c>
      <c r="BL585" s="17" t="s">
        <v>135</v>
      </c>
      <c r="BM585" s="191" t="s">
        <v>649</v>
      </c>
    </row>
    <row r="586" spans="1:65" s="2" customFormat="1" ht="19.5">
      <c r="A586" s="34"/>
      <c r="B586" s="35"/>
      <c r="C586" s="36"/>
      <c r="D586" s="193" t="s">
        <v>137</v>
      </c>
      <c r="E586" s="36"/>
      <c r="F586" s="194" t="s">
        <v>648</v>
      </c>
      <c r="G586" s="36"/>
      <c r="H586" s="36"/>
      <c r="I586" s="195"/>
      <c r="J586" s="36"/>
      <c r="K586" s="36"/>
      <c r="L586" s="39"/>
      <c r="M586" s="196"/>
      <c r="N586" s="197"/>
      <c r="O586" s="71"/>
      <c r="P586" s="71"/>
      <c r="Q586" s="71"/>
      <c r="R586" s="71"/>
      <c r="S586" s="71"/>
      <c r="T586" s="72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7" t="s">
        <v>137</v>
      </c>
      <c r="AU586" s="17" t="s">
        <v>80</v>
      </c>
    </row>
    <row r="587" spans="1:65" s="12" customFormat="1">
      <c r="B587" s="198"/>
      <c r="C587" s="199"/>
      <c r="D587" s="193" t="s">
        <v>138</v>
      </c>
      <c r="E587" s="200" t="s">
        <v>1</v>
      </c>
      <c r="F587" s="201" t="s">
        <v>650</v>
      </c>
      <c r="G587" s="199"/>
      <c r="H587" s="200" t="s">
        <v>1</v>
      </c>
      <c r="I587" s="202"/>
      <c r="J587" s="199"/>
      <c r="K587" s="199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138</v>
      </c>
      <c r="AU587" s="207" t="s">
        <v>80</v>
      </c>
      <c r="AV587" s="12" t="s">
        <v>80</v>
      </c>
      <c r="AW587" s="12" t="s">
        <v>30</v>
      </c>
      <c r="AX587" s="12" t="s">
        <v>73</v>
      </c>
      <c r="AY587" s="207" t="s">
        <v>130</v>
      </c>
    </row>
    <row r="588" spans="1:65" s="13" customFormat="1">
      <c r="B588" s="208"/>
      <c r="C588" s="209"/>
      <c r="D588" s="193" t="s">
        <v>138</v>
      </c>
      <c r="E588" s="210" t="s">
        <v>1</v>
      </c>
      <c r="F588" s="211" t="s">
        <v>80</v>
      </c>
      <c r="G588" s="209"/>
      <c r="H588" s="212">
        <v>1</v>
      </c>
      <c r="I588" s="213"/>
      <c r="J588" s="209"/>
      <c r="K588" s="209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138</v>
      </c>
      <c r="AU588" s="218" t="s">
        <v>80</v>
      </c>
      <c r="AV588" s="13" t="s">
        <v>82</v>
      </c>
      <c r="AW588" s="13" t="s">
        <v>30</v>
      </c>
      <c r="AX588" s="13" t="s">
        <v>73</v>
      </c>
      <c r="AY588" s="218" t="s">
        <v>130</v>
      </c>
    </row>
    <row r="589" spans="1:65" s="14" customFormat="1">
      <c r="B589" s="219"/>
      <c r="C589" s="220"/>
      <c r="D589" s="193" t="s">
        <v>138</v>
      </c>
      <c r="E589" s="221" t="s">
        <v>1</v>
      </c>
      <c r="F589" s="222" t="s">
        <v>143</v>
      </c>
      <c r="G589" s="220"/>
      <c r="H589" s="223">
        <v>1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138</v>
      </c>
      <c r="AU589" s="229" t="s">
        <v>80</v>
      </c>
      <c r="AV589" s="14" t="s">
        <v>135</v>
      </c>
      <c r="AW589" s="14" t="s">
        <v>30</v>
      </c>
      <c r="AX589" s="14" t="s">
        <v>80</v>
      </c>
      <c r="AY589" s="229" t="s">
        <v>130</v>
      </c>
    </row>
    <row r="590" spans="1:65" s="2" customFormat="1" ht="24.2" customHeight="1">
      <c r="A590" s="34"/>
      <c r="B590" s="35"/>
      <c r="C590" s="179" t="s">
        <v>651</v>
      </c>
      <c r="D590" s="179" t="s">
        <v>131</v>
      </c>
      <c r="E590" s="180" t="s">
        <v>652</v>
      </c>
      <c r="F590" s="181" t="s">
        <v>653</v>
      </c>
      <c r="G590" s="182" t="s">
        <v>226</v>
      </c>
      <c r="H590" s="183">
        <v>1</v>
      </c>
      <c r="I590" s="184"/>
      <c r="J590" s="185">
        <f>ROUND(I590*H590,2)</f>
        <v>0</v>
      </c>
      <c r="K590" s="186"/>
      <c r="L590" s="39"/>
      <c r="M590" s="187" t="s">
        <v>1</v>
      </c>
      <c r="N590" s="188" t="s">
        <v>38</v>
      </c>
      <c r="O590" s="71"/>
      <c r="P590" s="189">
        <f>O590*H590</f>
        <v>0</v>
      </c>
      <c r="Q590" s="189">
        <v>0</v>
      </c>
      <c r="R590" s="189">
        <f>Q590*H590</f>
        <v>0</v>
      </c>
      <c r="S590" s="189">
        <v>0</v>
      </c>
      <c r="T590" s="190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1" t="s">
        <v>135</v>
      </c>
      <c r="AT590" s="191" t="s">
        <v>131</v>
      </c>
      <c r="AU590" s="191" t="s">
        <v>80</v>
      </c>
      <c r="AY590" s="17" t="s">
        <v>130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7" t="s">
        <v>80</v>
      </c>
      <c r="BK590" s="192">
        <f>ROUND(I590*H590,2)</f>
        <v>0</v>
      </c>
      <c r="BL590" s="17" t="s">
        <v>135</v>
      </c>
      <c r="BM590" s="191" t="s">
        <v>654</v>
      </c>
    </row>
    <row r="591" spans="1:65" s="2" customFormat="1" ht="19.5">
      <c r="A591" s="34"/>
      <c r="B591" s="35"/>
      <c r="C591" s="36"/>
      <c r="D591" s="193" t="s">
        <v>137</v>
      </c>
      <c r="E591" s="36"/>
      <c r="F591" s="194" t="s">
        <v>653</v>
      </c>
      <c r="G591" s="36"/>
      <c r="H591" s="36"/>
      <c r="I591" s="195"/>
      <c r="J591" s="36"/>
      <c r="K591" s="36"/>
      <c r="L591" s="39"/>
      <c r="M591" s="196"/>
      <c r="N591" s="197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137</v>
      </c>
      <c r="AU591" s="17" t="s">
        <v>80</v>
      </c>
    </row>
    <row r="592" spans="1:65" s="12" customFormat="1">
      <c r="B592" s="198"/>
      <c r="C592" s="199"/>
      <c r="D592" s="193" t="s">
        <v>138</v>
      </c>
      <c r="E592" s="200" t="s">
        <v>1</v>
      </c>
      <c r="F592" s="201" t="s">
        <v>563</v>
      </c>
      <c r="G592" s="199"/>
      <c r="H592" s="200" t="s">
        <v>1</v>
      </c>
      <c r="I592" s="202"/>
      <c r="J592" s="199"/>
      <c r="K592" s="199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138</v>
      </c>
      <c r="AU592" s="207" t="s">
        <v>80</v>
      </c>
      <c r="AV592" s="12" t="s">
        <v>80</v>
      </c>
      <c r="AW592" s="12" t="s">
        <v>30</v>
      </c>
      <c r="AX592" s="12" t="s">
        <v>73</v>
      </c>
      <c r="AY592" s="207" t="s">
        <v>130</v>
      </c>
    </row>
    <row r="593" spans="1:65" s="13" customFormat="1">
      <c r="B593" s="208"/>
      <c r="C593" s="209"/>
      <c r="D593" s="193" t="s">
        <v>138</v>
      </c>
      <c r="E593" s="210" t="s">
        <v>1</v>
      </c>
      <c r="F593" s="211" t="s">
        <v>80</v>
      </c>
      <c r="G593" s="209"/>
      <c r="H593" s="212">
        <v>1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138</v>
      </c>
      <c r="AU593" s="218" t="s">
        <v>80</v>
      </c>
      <c r="AV593" s="13" t="s">
        <v>82</v>
      </c>
      <c r="AW593" s="13" t="s">
        <v>30</v>
      </c>
      <c r="AX593" s="13" t="s">
        <v>73</v>
      </c>
      <c r="AY593" s="218" t="s">
        <v>130</v>
      </c>
    </row>
    <row r="594" spans="1:65" s="14" customFormat="1">
      <c r="B594" s="219"/>
      <c r="C594" s="220"/>
      <c r="D594" s="193" t="s">
        <v>138</v>
      </c>
      <c r="E594" s="221" t="s">
        <v>1</v>
      </c>
      <c r="F594" s="222" t="s">
        <v>143</v>
      </c>
      <c r="G594" s="220"/>
      <c r="H594" s="223">
        <v>1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138</v>
      </c>
      <c r="AU594" s="229" t="s">
        <v>80</v>
      </c>
      <c r="AV594" s="14" t="s">
        <v>135</v>
      </c>
      <c r="AW594" s="14" t="s">
        <v>30</v>
      </c>
      <c r="AX594" s="14" t="s">
        <v>80</v>
      </c>
      <c r="AY594" s="229" t="s">
        <v>130</v>
      </c>
    </row>
    <row r="595" spans="1:65" s="2" customFormat="1" ht="24.2" customHeight="1">
      <c r="A595" s="34"/>
      <c r="B595" s="35"/>
      <c r="C595" s="230" t="s">
        <v>655</v>
      </c>
      <c r="D595" s="230" t="s">
        <v>169</v>
      </c>
      <c r="E595" s="231" t="s">
        <v>656</v>
      </c>
      <c r="F595" s="232" t="s">
        <v>657</v>
      </c>
      <c r="G595" s="233" t="s">
        <v>226</v>
      </c>
      <c r="H595" s="234">
        <v>1</v>
      </c>
      <c r="I595" s="235"/>
      <c r="J595" s="236">
        <f>ROUND(I595*H595,2)</f>
        <v>0</v>
      </c>
      <c r="K595" s="237"/>
      <c r="L595" s="238"/>
      <c r="M595" s="239" t="s">
        <v>1</v>
      </c>
      <c r="N595" s="240" t="s">
        <v>38</v>
      </c>
      <c r="O595" s="71"/>
      <c r="P595" s="189">
        <f>O595*H595</f>
        <v>0</v>
      </c>
      <c r="Q595" s="189">
        <v>0</v>
      </c>
      <c r="R595" s="189">
        <f>Q595*H595</f>
        <v>0</v>
      </c>
      <c r="S595" s="189">
        <v>0</v>
      </c>
      <c r="T595" s="190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91" t="s">
        <v>172</v>
      </c>
      <c r="AT595" s="191" t="s">
        <v>169</v>
      </c>
      <c r="AU595" s="191" t="s">
        <v>80</v>
      </c>
      <c r="AY595" s="17" t="s">
        <v>130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7" t="s">
        <v>80</v>
      </c>
      <c r="BK595" s="192">
        <f>ROUND(I595*H595,2)</f>
        <v>0</v>
      </c>
      <c r="BL595" s="17" t="s">
        <v>135</v>
      </c>
      <c r="BM595" s="191" t="s">
        <v>658</v>
      </c>
    </row>
    <row r="596" spans="1:65" s="2" customFormat="1" ht="19.5">
      <c r="A596" s="34"/>
      <c r="B596" s="35"/>
      <c r="C596" s="36"/>
      <c r="D596" s="193" t="s">
        <v>137</v>
      </c>
      <c r="E596" s="36"/>
      <c r="F596" s="194" t="s">
        <v>657</v>
      </c>
      <c r="G596" s="36"/>
      <c r="H596" s="36"/>
      <c r="I596" s="195"/>
      <c r="J596" s="36"/>
      <c r="K596" s="36"/>
      <c r="L596" s="39"/>
      <c r="M596" s="196"/>
      <c r="N596" s="197"/>
      <c r="O596" s="71"/>
      <c r="P596" s="71"/>
      <c r="Q596" s="71"/>
      <c r="R596" s="71"/>
      <c r="S596" s="71"/>
      <c r="T596" s="72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137</v>
      </c>
      <c r="AU596" s="17" t="s">
        <v>80</v>
      </c>
    </row>
    <row r="597" spans="1:65" s="12" customFormat="1">
      <c r="B597" s="198"/>
      <c r="C597" s="199"/>
      <c r="D597" s="193" t="s">
        <v>138</v>
      </c>
      <c r="E597" s="200" t="s">
        <v>1</v>
      </c>
      <c r="F597" s="201" t="s">
        <v>233</v>
      </c>
      <c r="G597" s="199"/>
      <c r="H597" s="200" t="s">
        <v>1</v>
      </c>
      <c r="I597" s="202"/>
      <c r="J597" s="199"/>
      <c r="K597" s="199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138</v>
      </c>
      <c r="AU597" s="207" t="s">
        <v>80</v>
      </c>
      <c r="AV597" s="12" t="s">
        <v>80</v>
      </c>
      <c r="AW597" s="12" t="s">
        <v>30</v>
      </c>
      <c r="AX597" s="12" t="s">
        <v>73</v>
      </c>
      <c r="AY597" s="207" t="s">
        <v>130</v>
      </c>
    </row>
    <row r="598" spans="1:65" s="13" customFormat="1">
      <c r="B598" s="208"/>
      <c r="C598" s="209"/>
      <c r="D598" s="193" t="s">
        <v>138</v>
      </c>
      <c r="E598" s="210" t="s">
        <v>1</v>
      </c>
      <c r="F598" s="211" t="s">
        <v>80</v>
      </c>
      <c r="G598" s="209"/>
      <c r="H598" s="212">
        <v>1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138</v>
      </c>
      <c r="AU598" s="218" t="s">
        <v>80</v>
      </c>
      <c r="AV598" s="13" t="s">
        <v>82</v>
      </c>
      <c r="AW598" s="13" t="s">
        <v>30</v>
      </c>
      <c r="AX598" s="13" t="s">
        <v>73</v>
      </c>
      <c r="AY598" s="218" t="s">
        <v>130</v>
      </c>
    </row>
    <row r="599" spans="1:65" s="14" customFormat="1">
      <c r="B599" s="219"/>
      <c r="C599" s="220"/>
      <c r="D599" s="193" t="s">
        <v>138</v>
      </c>
      <c r="E599" s="221" t="s">
        <v>1</v>
      </c>
      <c r="F599" s="222" t="s">
        <v>143</v>
      </c>
      <c r="G599" s="220"/>
      <c r="H599" s="223">
        <v>1</v>
      </c>
      <c r="I599" s="224"/>
      <c r="J599" s="220"/>
      <c r="K599" s="220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138</v>
      </c>
      <c r="AU599" s="229" t="s">
        <v>80</v>
      </c>
      <c r="AV599" s="14" t="s">
        <v>135</v>
      </c>
      <c r="AW599" s="14" t="s">
        <v>30</v>
      </c>
      <c r="AX599" s="14" t="s">
        <v>80</v>
      </c>
      <c r="AY599" s="229" t="s">
        <v>130</v>
      </c>
    </row>
    <row r="600" spans="1:65" s="2" customFormat="1" ht="24.2" customHeight="1">
      <c r="A600" s="34"/>
      <c r="B600" s="35"/>
      <c r="C600" s="230" t="s">
        <v>659</v>
      </c>
      <c r="D600" s="230" t="s">
        <v>169</v>
      </c>
      <c r="E600" s="231" t="s">
        <v>660</v>
      </c>
      <c r="F600" s="232" t="s">
        <v>661</v>
      </c>
      <c r="G600" s="233" t="s">
        <v>226</v>
      </c>
      <c r="H600" s="234">
        <v>1</v>
      </c>
      <c r="I600" s="235"/>
      <c r="J600" s="236">
        <f>ROUND(I600*H600,2)</f>
        <v>0</v>
      </c>
      <c r="K600" s="237"/>
      <c r="L600" s="238"/>
      <c r="M600" s="239" t="s">
        <v>1</v>
      </c>
      <c r="N600" s="240" t="s">
        <v>38</v>
      </c>
      <c r="O600" s="71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1" t="s">
        <v>172</v>
      </c>
      <c r="AT600" s="191" t="s">
        <v>169</v>
      </c>
      <c r="AU600" s="191" t="s">
        <v>80</v>
      </c>
      <c r="AY600" s="17" t="s">
        <v>130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7" t="s">
        <v>80</v>
      </c>
      <c r="BK600" s="192">
        <f>ROUND(I600*H600,2)</f>
        <v>0</v>
      </c>
      <c r="BL600" s="17" t="s">
        <v>135</v>
      </c>
      <c r="BM600" s="191" t="s">
        <v>662</v>
      </c>
    </row>
    <row r="601" spans="1:65" s="2" customFormat="1" ht="19.5">
      <c r="A601" s="34"/>
      <c r="B601" s="35"/>
      <c r="C601" s="36"/>
      <c r="D601" s="193" t="s">
        <v>137</v>
      </c>
      <c r="E601" s="36"/>
      <c r="F601" s="194" t="s">
        <v>661</v>
      </c>
      <c r="G601" s="36"/>
      <c r="H601" s="36"/>
      <c r="I601" s="195"/>
      <c r="J601" s="36"/>
      <c r="K601" s="36"/>
      <c r="L601" s="39"/>
      <c r="M601" s="196"/>
      <c r="N601" s="197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137</v>
      </c>
      <c r="AU601" s="17" t="s">
        <v>80</v>
      </c>
    </row>
    <row r="602" spans="1:65" s="12" customFormat="1">
      <c r="B602" s="198"/>
      <c r="C602" s="199"/>
      <c r="D602" s="193" t="s">
        <v>138</v>
      </c>
      <c r="E602" s="200" t="s">
        <v>1</v>
      </c>
      <c r="F602" s="201" t="s">
        <v>663</v>
      </c>
      <c r="G602" s="199"/>
      <c r="H602" s="200" t="s">
        <v>1</v>
      </c>
      <c r="I602" s="202"/>
      <c r="J602" s="199"/>
      <c r="K602" s="199"/>
      <c r="L602" s="203"/>
      <c r="M602" s="204"/>
      <c r="N602" s="205"/>
      <c r="O602" s="205"/>
      <c r="P602" s="205"/>
      <c r="Q602" s="205"/>
      <c r="R602" s="205"/>
      <c r="S602" s="205"/>
      <c r="T602" s="206"/>
      <c r="AT602" s="207" t="s">
        <v>138</v>
      </c>
      <c r="AU602" s="207" t="s">
        <v>80</v>
      </c>
      <c r="AV602" s="12" t="s">
        <v>80</v>
      </c>
      <c r="AW602" s="12" t="s">
        <v>30</v>
      </c>
      <c r="AX602" s="12" t="s">
        <v>73</v>
      </c>
      <c r="AY602" s="207" t="s">
        <v>130</v>
      </c>
    </row>
    <row r="603" spans="1:65" s="13" customFormat="1">
      <c r="B603" s="208"/>
      <c r="C603" s="209"/>
      <c r="D603" s="193" t="s">
        <v>138</v>
      </c>
      <c r="E603" s="210" t="s">
        <v>1</v>
      </c>
      <c r="F603" s="211" t="s">
        <v>80</v>
      </c>
      <c r="G603" s="209"/>
      <c r="H603" s="212">
        <v>1</v>
      </c>
      <c r="I603" s="213"/>
      <c r="J603" s="209"/>
      <c r="K603" s="209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138</v>
      </c>
      <c r="AU603" s="218" t="s">
        <v>80</v>
      </c>
      <c r="AV603" s="13" t="s">
        <v>82</v>
      </c>
      <c r="AW603" s="13" t="s">
        <v>30</v>
      </c>
      <c r="AX603" s="13" t="s">
        <v>73</v>
      </c>
      <c r="AY603" s="218" t="s">
        <v>130</v>
      </c>
    </row>
    <row r="604" spans="1:65" s="14" customFormat="1">
      <c r="B604" s="219"/>
      <c r="C604" s="220"/>
      <c r="D604" s="193" t="s">
        <v>138</v>
      </c>
      <c r="E604" s="221" t="s">
        <v>1</v>
      </c>
      <c r="F604" s="222" t="s">
        <v>143</v>
      </c>
      <c r="G604" s="220"/>
      <c r="H604" s="223">
        <v>1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138</v>
      </c>
      <c r="AU604" s="229" t="s">
        <v>80</v>
      </c>
      <c r="AV604" s="14" t="s">
        <v>135</v>
      </c>
      <c r="AW604" s="14" t="s">
        <v>30</v>
      </c>
      <c r="AX604" s="14" t="s">
        <v>80</v>
      </c>
      <c r="AY604" s="229" t="s">
        <v>130</v>
      </c>
    </row>
    <row r="605" spans="1:65" s="2" customFormat="1" ht="37.9" customHeight="1">
      <c r="A605" s="34"/>
      <c r="B605" s="35"/>
      <c r="C605" s="230" t="s">
        <v>664</v>
      </c>
      <c r="D605" s="230" t="s">
        <v>169</v>
      </c>
      <c r="E605" s="231" t="s">
        <v>665</v>
      </c>
      <c r="F605" s="232" t="s">
        <v>666</v>
      </c>
      <c r="G605" s="233" t="s">
        <v>226</v>
      </c>
      <c r="H605" s="234">
        <v>2</v>
      </c>
      <c r="I605" s="235"/>
      <c r="J605" s="236">
        <f>ROUND(I605*H605,2)</f>
        <v>0</v>
      </c>
      <c r="K605" s="237"/>
      <c r="L605" s="238"/>
      <c r="M605" s="239" t="s">
        <v>1</v>
      </c>
      <c r="N605" s="240" t="s">
        <v>38</v>
      </c>
      <c r="O605" s="71"/>
      <c r="P605" s="189">
        <f>O605*H605</f>
        <v>0</v>
      </c>
      <c r="Q605" s="189">
        <v>0</v>
      </c>
      <c r="R605" s="189">
        <f>Q605*H605</f>
        <v>0</v>
      </c>
      <c r="S605" s="189">
        <v>0</v>
      </c>
      <c r="T605" s="190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1" t="s">
        <v>172</v>
      </c>
      <c r="AT605" s="191" t="s">
        <v>169</v>
      </c>
      <c r="AU605" s="191" t="s">
        <v>80</v>
      </c>
      <c r="AY605" s="17" t="s">
        <v>130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7" t="s">
        <v>80</v>
      </c>
      <c r="BK605" s="192">
        <f>ROUND(I605*H605,2)</f>
        <v>0</v>
      </c>
      <c r="BL605" s="17" t="s">
        <v>135</v>
      </c>
      <c r="BM605" s="191" t="s">
        <v>667</v>
      </c>
    </row>
    <row r="606" spans="1:65" s="2" customFormat="1" ht="19.5">
      <c r="A606" s="34"/>
      <c r="B606" s="35"/>
      <c r="C606" s="36"/>
      <c r="D606" s="193" t="s">
        <v>137</v>
      </c>
      <c r="E606" s="36"/>
      <c r="F606" s="194" t="s">
        <v>668</v>
      </c>
      <c r="G606" s="36"/>
      <c r="H606" s="36"/>
      <c r="I606" s="195"/>
      <c r="J606" s="36"/>
      <c r="K606" s="36"/>
      <c r="L606" s="39"/>
      <c r="M606" s="196"/>
      <c r="N606" s="197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137</v>
      </c>
      <c r="AU606" s="17" t="s">
        <v>80</v>
      </c>
    </row>
    <row r="607" spans="1:65" s="12" customFormat="1">
      <c r="B607" s="198"/>
      <c r="C607" s="199"/>
      <c r="D607" s="193" t="s">
        <v>138</v>
      </c>
      <c r="E607" s="200" t="s">
        <v>1</v>
      </c>
      <c r="F607" s="201" t="s">
        <v>663</v>
      </c>
      <c r="G607" s="199"/>
      <c r="H607" s="200" t="s">
        <v>1</v>
      </c>
      <c r="I607" s="202"/>
      <c r="J607" s="199"/>
      <c r="K607" s="199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138</v>
      </c>
      <c r="AU607" s="207" t="s">
        <v>80</v>
      </c>
      <c r="AV607" s="12" t="s">
        <v>80</v>
      </c>
      <c r="AW607" s="12" t="s">
        <v>30</v>
      </c>
      <c r="AX607" s="12" t="s">
        <v>73</v>
      </c>
      <c r="AY607" s="207" t="s">
        <v>130</v>
      </c>
    </row>
    <row r="608" spans="1:65" s="13" customFormat="1">
      <c r="B608" s="208"/>
      <c r="C608" s="209"/>
      <c r="D608" s="193" t="s">
        <v>138</v>
      </c>
      <c r="E608" s="210" t="s">
        <v>1</v>
      </c>
      <c r="F608" s="211" t="s">
        <v>80</v>
      </c>
      <c r="G608" s="209"/>
      <c r="H608" s="212">
        <v>1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138</v>
      </c>
      <c r="AU608" s="218" t="s">
        <v>80</v>
      </c>
      <c r="AV608" s="13" t="s">
        <v>82</v>
      </c>
      <c r="AW608" s="13" t="s">
        <v>30</v>
      </c>
      <c r="AX608" s="13" t="s">
        <v>73</v>
      </c>
      <c r="AY608" s="218" t="s">
        <v>130</v>
      </c>
    </row>
    <row r="609" spans="1:65" s="12" customFormat="1">
      <c r="B609" s="198"/>
      <c r="C609" s="199"/>
      <c r="D609" s="193" t="s">
        <v>138</v>
      </c>
      <c r="E609" s="200" t="s">
        <v>1</v>
      </c>
      <c r="F609" s="201" t="s">
        <v>669</v>
      </c>
      <c r="G609" s="199"/>
      <c r="H609" s="200" t="s">
        <v>1</v>
      </c>
      <c r="I609" s="202"/>
      <c r="J609" s="199"/>
      <c r="K609" s="199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138</v>
      </c>
      <c r="AU609" s="207" t="s">
        <v>80</v>
      </c>
      <c r="AV609" s="12" t="s">
        <v>80</v>
      </c>
      <c r="AW609" s="12" t="s">
        <v>30</v>
      </c>
      <c r="AX609" s="12" t="s">
        <v>73</v>
      </c>
      <c r="AY609" s="207" t="s">
        <v>130</v>
      </c>
    </row>
    <row r="610" spans="1:65" s="13" customFormat="1">
      <c r="B610" s="208"/>
      <c r="C610" s="209"/>
      <c r="D610" s="193" t="s">
        <v>138</v>
      </c>
      <c r="E610" s="210" t="s">
        <v>1</v>
      </c>
      <c r="F610" s="211" t="s">
        <v>80</v>
      </c>
      <c r="G610" s="209"/>
      <c r="H610" s="212">
        <v>1</v>
      </c>
      <c r="I610" s="213"/>
      <c r="J610" s="209"/>
      <c r="K610" s="209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138</v>
      </c>
      <c r="AU610" s="218" t="s">
        <v>80</v>
      </c>
      <c r="AV610" s="13" t="s">
        <v>82</v>
      </c>
      <c r="AW610" s="13" t="s">
        <v>30</v>
      </c>
      <c r="AX610" s="13" t="s">
        <v>73</v>
      </c>
      <c r="AY610" s="218" t="s">
        <v>130</v>
      </c>
    </row>
    <row r="611" spans="1:65" s="14" customFormat="1">
      <c r="B611" s="219"/>
      <c r="C611" s="220"/>
      <c r="D611" s="193" t="s">
        <v>138</v>
      </c>
      <c r="E611" s="221" t="s">
        <v>1</v>
      </c>
      <c r="F611" s="222" t="s">
        <v>143</v>
      </c>
      <c r="G611" s="220"/>
      <c r="H611" s="223">
        <v>2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138</v>
      </c>
      <c r="AU611" s="229" t="s">
        <v>80</v>
      </c>
      <c r="AV611" s="14" t="s">
        <v>135</v>
      </c>
      <c r="AW611" s="14" t="s">
        <v>30</v>
      </c>
      <c r="AX611" s="14" t="s">
        <v>80</v>
      </c>
      <c r="AY611" s="229" t="s">
        <v>130</v>
      </c>
    </row>
    <row r="612" spans="1:65" s="2" customFormat="1" ht="37.9" customHeight="1">
      <c r="A612" s="34"/>
      <c r="B612" s="35"/>
      <c r="C612" s="230" t="s">
        <v>670</v>
      </c>
      <c r="D612" s="230" t="s">
        <v>169</v>
      </c>
      <c r="E612" s="231" t="s">
        <v>671</v>
      </c>
      <c r="F612" s="232" t="s">
        <v>672</v>
      </c>
      <c r="G612" s="233" t="s">
        <v>226</v>
      </c>
      <c r="H612" s="234">
        <v>1</v>
      </c>
      <c r="I612" s="235"/>
      <c r="J612" s="236">
        <f>ROUND(I612*H612,2)</f>
        <v>0</v>
      </c>
      <c r="K612" s="237"/>
      <c r="L612" s="238"/>
      <c r="M612" s="239" t="s">
        <v>1</v>
      </c>
      <c r="N612" s="240" t="s">
        <v>38</v>
      </c>
      <c r="O612" s="71"/>
      <c r="P612" s="189">
        <f>O612*H612</f>
        <v>0</v>
      </c>
      <c r="Q612" s="189">
        <v>0</v>
      </c>
      <c r="R612" s="189">
        <f>Q612*H612</f>
        <v>0</v>
      </c>
      <c r="S612" s="189">
        <v>0</v>
      </c>
      <c r="T612" s="190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1" t="s">
        <v>172</v>
      </c>
      <c r="AT612" s="191" t="s">
        <v>169</v>
      </c>
      <c r="AU612" s="191" t="s">
        <v>80</v>
      </c>
      <c r="AY612" s="17" t="s">
        <v>130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7" t="s">
        <v>80</v>
      </c>
      <c r="BK612" s="192">
        <f>ROUND(I612*H612,2)</f>
        <v>0</v>
      </c>
      <c r="BL612" s="17" t="s">
        <v>135</v>
      </c>
      <c r="BM612" s="191" t="s">
        <v>673</v>
      </c>
    </row>
    <row r="613" spans="1:65" s="2" customFormat="1" ht="29.25">
      <c r="A613" s="34"/>
      <c r="B613" s="35"/>
      <c r="C613" s="36"/>
      <c r="D613" s="193" t="s">
        <v>137</v>
      </c>
      <c r="E613" s="36"/>
      <c r="F613" s="194" t="s">
        <v>672</v>
      </c>
      <c r="G613" s="36"/>
      <c r="H613" s="36"/>
      <c r="I613" s="195"/>
      <c r="J613" s="36"/>
      <c r="K613" s="36"/>
      <c r="L613" s="39"/>
      <c r="M613" s="196"/>
      <c r="N613" s="197"/>
      <c r="O613" s="71"/>
      <c r="P613" s="71"/>
      <c r="Q613" s="71"/>
      <c r="R613" s="71"/>
      <c r="S613" s="71"/>
      <c r="T613" s="72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137</v>
      </c>
      <c r="AU613" s="17" t="s">
        <v>80</v>
      </c>
    </row>
    <row r="614" spans="1:65" s="12" customFormat="1">
      <c r="B614" s="198"/>
      <c r="C614" s="199"/>
      <c r="D614" s="193" t="s">
        <v>138</v>
      </c>
      <c r="E614" s="200" t="s">
        <v>1</v>
      </c>
      <c r="F614" s="201" t="s">
        <v>674</v>
      </c>
      <c r="G614" s="199"/>
      <c r="H614" s="200" t="s">
        <v>1</v>
      </c>
      <c r="I614" s="202"/>
      <c r="J614" s="199"/>
      <c r="K614" s="199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138</v>
      </c>
      <c r="AU614" s="207" t="s">
        <v>80</v>
      </c>
      <c r="AV614" s="12" t="s">
        <v>80</v>
      </c>
      <c r="AW614" s="12" t="s">
        <v>30</v>
      </c>
      <c r="AX614" s="12" t="s">
        <v>73</v>
      </c>
      <c r="AY614" s="207" t="s">
        <v>130</v>
      </c>
    </row>
    <row r="615" spans="1:65" s="13" customFormat="1">
      <c r="B615" s="208"/>
      <c r="C615" s="209"/>
      <c r="D615" s="193" t="s">
        <v>138</v>
      </c>
      <c r="E615" s="210" t="s">
        <v>1</v>
      </c>
      <c r="F615" s="211" t="s">
        <v>80</v>
      </c>
      <c r="G615" s="209"/>
      <c r="H615" s="212">
        <v>1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138</v>
      </c>
      <c r="AU615" s="218" t="s">
        <v>80</v>
      </c>
      <c r="AV615" s="13" t="s">
        <v>82</v>
      </c>
      <c r="AW615" s="13" t="s">
        <v>30</v>
      </c>
      <c r="AX615" s="13" t="s">
        <v>73</v>
      </c>
      <c r="AY615" s="218" t="s">
        <v>130</v>
      </c>
    </row>
    <row r="616" spans="1:65" s="14" customFormat="1">
      <c r="B616" s="219"/>
      <c r="C616" s="220"/>
      <c r="D616" s="193" t="s">
        <v>138</v>
      </c>
      <c r="E616" s="221" t="s">
        <v>1</v>
      </c>
      <c r="F616" s="222" t="s">
        <v>143</v>
      </c>
      <c r="G616" s="220"/>
      <c r="H616" s="223">
        <v>1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138</v>
      </c>
      <c r="AU616" s="229" t="s">
        <v>80</v>
      </c>
      <c r="AV616" s="14" t="s">
        <v>135</v>
      </c>
      <c r="AW616" s="14" t="s">
        <v>30</v>
      </c>
      <c r="AX616" s="14" t="s">
        <v>80</v>
      </c>
      <c r="AY616" s="229" t="s">
        <v>130</v>
      </c>
    </row>
    <row r="617" spans="1:65" s="2" customFormat="1" ht="24.2" customHeight="1">
      <c r="A617" s="34"/>
      <c r="B617" s="35"/>
      <c r="C617" s="230" t="s">
        <v>675</v>
      </c>
      <c r="D617" s="230" t="s">
        <v>169</v>
      </c>
      <c r="E617" s="231" t="s">
        <v>676</v>
      </c>
      <c r="F617" s="232" t="s">
        <v>677</v>
      </c>
      <c r="G617" s="233" t="s">
        <v>226</v>
      </c>
      <c r="H617" s="234">
        <v>2</v>
      </c>
      <c r="I617" s="235"/>
      <c r="J617" s="236">
        <f>ROUND(I617*H617,2)</f>
        <v>0</v>
      </c>
      <c r="K617" s="237"/>
      <c r="L617" s="238"/>
      <c r="M617" s="239" t="s">
        <v>1</v>
      </c>
      <c r="N617" s="240" t="s">
        <v>38</v>
      </c>
      <c r="O617" s="71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1" t="s">
        <v>172</v>
      </c>
      <c r="AT617" s="191" t="s">
        <v>169</v>
      </c>
      <c r="AU617" s="191" t="s">
        <v>80</v>
      </c>
      <c r="AY617" s="17" t="s">
        <v>130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7" t="s">
        <v>80</v>
      </c>
      <c r="BK617" s="192">
        <f>ROUND(I617*H617,2)</f>
        <v>0</v>
      </c>
      <c r="BL617" s="17" t="s">
        <v>135</v>
      </c>
      <c r="BM617" s="191" t="s">
        <v>678</v>
      </c>
    </row>
    <row r="618" spans="1:65" s="2" customFormat="1" ht="19.5">
      <c r="A618" s="34"/>
      <c r="B618" s="35"/>
      <c r="C618" s="36"/>
      <c r="D618" s="193" t="s">
        <v>137</v>
      </c>
      <c r="E618" s="36"/>
      <c r="F618" s="194" t="s">
        <v>679</v>
      </c>
      <c r="G618" s="36"/>
      <c r="H618" s="36"/>
      <c r="I618" s="195"/>
      <c r="J618" s="36"/>
      <c r="K618" s="36"/>
      <c r="L618" s="39"/>
      <c r="M618" s="196"/>
      <c r="N618" s="197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137</v>
      </c>
      <c r="AU618" s="17" t="s">
        <v>80</v>
      </c>
    </row>
    <row r="619" spans="1:65" s="2" customFormat="1" ht="24.2" customHeight="1">
      <c r="A619" s="34"/>
      <c r="B619" s="35"/>
      <c r="C619" s="179" t="s">
        <v>680</v>
      </c>
      <c r="D619" s="179" t="s">
        <v>131</v>
      </c>
      <c r="E619" s="180" t="s">
        <v>681</v>
      </c>
      <c r="F619" s="181" t="s">
        <v>682</v>
      </c>
      <c r="G619" s="182" t="s">
        <v>226</v>
      </c>
      <c r="H619" s="183">
        <v>2</v>
      </c>
      <c r="I619" s="184"/>
      <c r="J619" s="185">
        <f>ROUND(I619*H619,2)</f>
        <v>0</v>
      </c>
      <c r="K619" s="186"/>
      <c r="L619" s="39"/>
      <c r="M619" s="187" t="s">
        <v>1</v>
      </c>
      <c r="N619" s="188" t="s">
        <v>38</v>
      </c>
      <c r="O619" s="71"/>
      <c r="P619" s="189">
        <f>O619*H619</f>
        <v>0</v>
      </c>
      <c r="Q619" s="189">
        <v>0</v>
      </c>
      <c r="R619" s="189">
        <f>Q619*H619</f>
        <v>0</v>
      </c>
      <c r="S619" s="189">
        <v>0</v>
      </c>
      <c r="T619" s="190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91" t="s">
        <v>135</v>
      </c>
      <c r="AT619" s="191" t="s">
        <v>131</v>
      </c>
      <c r="AU619" s="191" t="s">
        <v>80</v>
      </c>
      <c r="AY619" s="17" t="s">
        <v>130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7" t="s">
        <v>80</v>
      </c>
      <c r="BK619" s="192">
        <f>ROUND(I619*H619,2)</f>
        <v>0</v>
      </c>
      <c r="BL619" s="17" t="s">
        <v>135</v>
      </c>
      <c r="BM619" s="191" t="s">
        <v>683</v>
      </c>
    </row>
    <row r="620" spans="1:65" s="2" customFormat="1" ht="19.5">
      <c r="A620" s="34"/>
      <c r="B620" s="35"/>
      <c r="C620" s="36"/>
      <c r="D620" s="193" t="s">
        <v>137</v>
      </c>
      <c r="E620" s="36"/>
      <c r="F620" s="194" t="s">
        <v>682</v>
      </c>
      <c r="G620" s="36"/>
      <c r="H620" s="36"/>
      <c r="I620" s="195"/>
      <c r="J620" s="36"/>
      <c r="K620" s="36"/>
      <c r="L620" s="39"/>
      <c r="M620" s="196"/>
      <c r="N620" s="197"/>
      <c r="O620" s="71"/>
      <c r="P620" s="71"/>
      <c r="Q620" s="71"/>
      <c r="R620" s="71"/>
      <c r="S620" s="71"/>
      <c r="T620" s="72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137</v>
      </c>
      <c r="AU620" s="17" t="s">
        <v>80</v>
      </c>
    </row>
    <row r="621" spans="1:65" s="12" customFormat="1">
      <c r="B621" s="198"/>
      <c r="C621" s="199"/>
      <c r="D621" s="193" t="s">
        <v>138</v>
      </c>
      <c r="E621" s="200" t="s">
        <v>1</v>
      </c>
      <c r="F621" s="201" t="s">
        <v>663</v>
      </c>
      <c r="G621" s="199"/>
      <c r="H621" s="200" t="s">
        <v>1</v>
      </c>
      <c r="I621" s="202"/>
      <c r="J621" s="199"/>
      <c r="K621" s="199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138</v>
      </c>
      <c r="AU621" s="207" t="s">
        <v>80</v>
      </c>
      <c r="AV621" s="12" t="s">
        <v>80</v>
      </c>
      <c r="AW621" s="12" t="s">
        <v>30</v>
      </c>
      <c r="AX621" s="12" t="s">
        <v>73</v>
      </c>
      <c r="AY621" s="207" t="s">
        <v>130</v>
      </c>
    </row>
    <row r="622" spans="1:65" s="13" customFormat="1">
      <c r="B622" s="208"/>
      <c r="C622" s="209"/>
      <c r="D622" s="193" t="s">
        <v>138</v>
      </c>
      <c r="E622" s="210" t="s">
        <v>1</v>
      </c>
      <c r="F622" s="211" t="s">
        <v>80</v>
      </c>
      <c r="G622" s="209"/>
      <c r="H622" s="212">
        <v>1</v>
      </c>
      <c r="I622" s="213"/>
      <c r="J622" s="209"/>
      <c r="K622" s="209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138</v>
      </c>
      <c r="AU622" s="218" t="s">
        <v>80</v>
      </c>
      <c r="AV622" s="13" t="s">
        <v>82</v>
      </c>
      <c r="AW622" s="13" t="s">
        <v>30</v>
      </c>
      <c r="AX622" s="13" t="s">
        <v>73</v>
      </c>
      <c r="AY622" s="218" t="s">
        <v>130</v>
      </c>
    </row>
    <row r="623" spans="1:65" s="12" customFormat="1">
      <c r="B623" s="198"/>
      <c r="C623" s="199"/>
      <c r="D623" s="193" t="s">
        <v>138</v>
      </c>
      <c r="E623" s="200" t="s">
        <v>1</v>
      </c>
      <c r="F623" s="201" t="s">
        <v>563</v>
      </c>
      <c r="G623" s="199"/>
      <c r="H623" s="200" t="s">
        <v>1</v>
      </c>
      <c r="I623" s="202"/>
      <c r="J623" s="199"/>
      <c r="K623" s="199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138</v>
      </c>
      <c r="AU623" s="207" t="s">
        <v>80</v>
      </c>
      <c r="AV623" s="12" t="s">
        <v>80</v>
      </c>
      <c r="AW623" s="12" t="s">
        <v>30</v>
      </c>
      <c r="AX623" s="12" t="s">
        <v>73</v>
      </c>
      <c r="AY623" s="207" t="s">
        <v>130</v>
      </c>
    </row>
    <row r="624" spans="1:65" s="13" customFormat="1">
      <c r="B624" s="208"/>
      <c r="C624" s="209"/>
      <c r="D624" s="193" t="s">
        <v>138</v>
      </c>
      <c r="E624" s="210" t="s">
        <v>1</v>
      </c>
      <c r="F624" s="211" t="s">
        <v>80</v>
      </c>
      <c r="G624" s="209"/>
      <c r="H624" s="212">
        <v>1</v>
      </c>
      <c r="I624" s="213"/>
      <c r="J624" s="209"/>
      <c r="K624" s="209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138</v>
      </c>
      <c r="AU624" s="218" t="s">
        <v>80</v>
      </c>
      <c r="AV624" s="13" t="s">
        <v>82</v>
      </c>
      <c r="AW624" s="13" t="s">
        <v>30</v>
      </c>
      <c r="AX624" s="13" t="s">
        <v>73</v>
      </c>
      <c r="AY624" s="218" t="s">
        <v>130</v>
      </c>
    </row>
    <row r="625" spans="1:65" s="14" customFormat="1">
      <c r="B625" s="219"/>
      <c r="C625" s="220"/>
      <c r="D625" s="193" t="s">
        <v>138</v>
      </c>
      <c r="E625" s="221" t="s">
        <v>1</v>
      </c>
      <c r="F625" s="222" t="s">
        <v>143</v>
      </c>
      <c r="G625" s="220"/>
      <c r="H625" s="223">
        <v>2</v>
      </c>
      <c r="I625" s="224"/>
      <c r="J625" s="220"/>
      <c r="K625" s="220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138</v>
      </c>
      <c r="AU625" s="229" t="s">
        <v>80</v>
      </c>
      <c r="AV625" s="14" t="s">
        <v>135</v>
      </c>
      <c r="AW625" s="14" t="s">
        <v>30</v>
      </c>
      <c r="AX625" s="14" t="s">
        <v>80</v>
      </c>
      <c r="AY625" s="229" t="s">
        <v>130</v>
      </c>
    </row>
    <row r="626" spans="1:65" s="2" customFormat="1" ht="24.2" customHeight="1">
      <c r="A626" s="34"/>
      <c r="B626" s="35"/>
      <c r="C626" s="230" t="s">
        <v>684</v>
      </c>
      <c r="D626" s="230" t="s">
        <v>169</v>
      </c>
      <c r="E626" s="231" t="s">
        <v>685</v>
      </c>
      <c r="F626" s="232" t="s">
        <v>686</v>
      </c>
      <c r="G626" s="233" t="s">
        <v>226</v>
      </c>
      <c r="H626" s="234">
        <v>2</v>
      </c>
      <c r="I626" s="235"/>
      <c r="J626" s="236">
        <f>ROUND(I626*H626,2)</f>
        <v>0</v>
      </c>
      <c r="K626" s="237"/>
      <c r="L626" s="238"/>
      <c r="M626" s="239" t="s">
        <v>1</v>
      </c>
      <c r="N626" s="240" t="s">
        <v>38</v>
      </c>
      <c r="O626" s="71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1" t="s">
        <v>172</v>
      </c>
      <c r="AT626" s="191" t="s">
        <v>169</v>
      </c>
      <c r="AU626" s="191" t="s">
        <v>80</v>
      </c>
      <c r="AY626" s="17" t="s">
        <v>130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7" t="s">
        <v>80</v>
      </c>
      <c r="BK626" s="192">
        <f>ROUND(I626*H626,2)</f>
        <v>0</v>
      </c>
      <c r="BL626" s="17" t="s">
        <v>135</v>
      </c>
      <c r="BM626" s="191" t="s">
        <v>687</v>
      </c>
    </row>
    <row r="627" spans="1:65" s="2" customFormat="1" ht="19.5">
      <c r="A627" s="34"/>
      <c r="B627" s="35"/>
      <c r="C627" s="36"/>
      <c r="D627" s="193" t="s">
        <v>137</v>
      </c>
      <c r="E627" s="36"/>
      <c r="F627" s="194" t="s">
        <v>686</v>
      </c>
      <c r="G627" s="36"/>
      <c r="H627" s="36"/>
      <c r="I627" s="195"/>
      <c r="J627" s="36"/>
      <c r="K627" s="36"/>
      <c r="L627" s="39"/>
      <c r="M627" s="196"/>
      <c r="N627" s="197"/>
      <c r="O627" s="71"/>
      <c r="P627" s="71"/>
      <c r="Q627" s="71"/>
      <c r="R627" s="71"/>
      <c r="S627" s="71"/>
      <c r="T627" s="72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137</v>
      </c>
      <c r="AU627" s="17" t="s">
        <v>80</v>
      </c>
    </row>
    <row r="628" spans="1:65" s="12" customFormat="1">
      <c r="B628" s="198"/>
      <c r="C628" s="199"/>
      <c r="D628" s="193" t="s">
        <v>138</v>
      </c>
      <c r="E628" s="200" t="s">
        <v>1</v>
      </c>
      <c r="F628" s="201" t="s">
        <v>663</v>
      </c>
      <c r="G628" s="199"/>
      <c r="H628" s="200" t="s">
        <v>1</v>
      </c>
      <c r="I628" s="202"/>
      <c r="J628" s="199"/>
      <c r="K628" s="199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138</v>
      </c>
      <c r="AU628" s="207" t="s">
        <v>80</v>
      </c>
      <c r="AV628" s="12" t="s">
        <v>80</v>
      </c>
      <c r="AW628" s="12" t="s">
        <v>30</v>
      </c>
      <c r="AX628" s="12" t="s">
        <v>73</v>
      </c>
      <c r="AY628" s="207" t="s">
        <v>130</v>
      </c>
    </row>
    <row r="629" spans="1:65" s="13" customFormat="1">
      <c r="B629" s="208"/>
      <c r="C629" s="209"/>
      <c r="D629" s="193" t="s">
        <v>138</v>
      </c>
      <c r="E629" s="210" t="s">
        <v>1</v>
      </c>
      <c r="F629" s="211" t="s">
        <v>80</v>
      </c>
      <c r="G629" s="209"/>
      <c r="H629" s="212">
        <v>1</v>
      </c>
      <c r="I629" s="213"/>
      <c r="J629" s="209"/>
      <c r="K629" s="209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138</v>
      </c>
      <c r="AU629" s="218" t="s">
        <v>80</v>
      </c>
      <c r="AV629" s="13" t="s">
        <v>82</v>
      </c>
      <c r="AW629" s="13" t="s">
        <v>30</v>
      </c>
      <c r="AX629" s="13" t="s">
        <v>73</v>
      </c>
      <c r="AY629" s="218" t="s">
        <v>130</v>
      </c>
    </row>
    <row r="630" spans="1:65" s="12" customFormat="1">
      <c r="B630" s="198"/>
      <c r="C630" s="199"/>
      <c r="D630" s="193" t="s">
        <v>138</v>
      </c>
      <c r="E630" s="200" t="s">
        <v>1</v>
      </c>
      <c r="F630" s="201" t="s">
        <v>563</v>
      </c>
      <c r="G630" s="199"/>
      <c r="H630" s="200" t="s">
        <v>1</v>
      </c>
      <c r="I630" s="202"/>
      <c r="J630" s="199"/>
      <c r="K630" s="199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138</v>
      </c>
      <c r="AU630" s="207" t="s">
        <v>80</v>
      </c>
      <c r="AV630" s="12" t="s">
        <v>80</v>
      </c>
      <c r="AW630" s="12" t="s">
        <v>30</v>
      </c>
      <c r="AX630" s="12" t="s">
        <v>73</v>
      </c>
      <c r="AY630" s="207" t="s">
        <v>130</v>
      </c>
    </row>
    <row r="631" spans="1:65" s="13" customFormat="1">
      <c r="B631" s="208"/>
      <c r="C631" s="209"/>
      <c r="D631" s="193" t="s">
        <v>138</v>
      </c>
      <c r="E631" s="210" t="s">
        <v>1</v>
      </c>
      <c r="F631" s="211" t="s">
        <v>80</v>
      </c>
      <c r="G631" s="209"/>
      <c r="H631" s="212">
        <v>1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138</v>
      </c>
      <c r="AU631" s="218" t="s">
        <v>80</v>
      </c>
      <c r="AV631" s="13" t="s">
        <v>82</v>
      </c>
      <c r="AW631" s="13" t="s">
        <v>30</v>
      </c>
      <c r="AX631" s="13" t="s">
        <v>73</v>
      </c>
      <c r="AY631" s="218" t="s">
        <v>130</v>
      </c>
    </row>
    <row r="632" spans="1:65" s="14" customFormat="1">
      <c r="B632" s="219"/>
      <c r="C632" s="220"/>
      <c r="D632" s="193" t="s">
        <v>138</v>
      </c>
      <c r="E632" s="221" t="s">
        <v>1</v>
      </c>
      <c r="F632" s="222" t="s">
        <v>143</v>
      </c>
      <c r="G632" s="220"/>
      <c r="H632" s="223">
        <v>2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138</v>
      </c>
      <c r="AU632" s="229" t="s">
        <v>80</v>
      </c>
      <c r="AV632" s="14" t="s">
        <v>135</v>
      </c>
      <c r="AW632" s="14" t="s">
        <v>30</v>
      </c>
      <c r="AX632" s="14" t="s">
        <v>80</v>
      </c>
      <c r="AY632" s="229" t="s">
        <v>130</v>
      </c>
    </row>
    <row r="633" spans="1:65" s="2" customFormat="1" ht="37.9" customHeight="1">
      <c r="A633" s="34"/>
      <c r="B633" s="35"/>
      <c r="C633" s="179" t="s">
        <v>688</v>
      </c>
      <c r="D633" s="179" t="s">
        <v>131</v>
      </c>
      <c r="E633" s="180" t="s">
        <v>689</v>
      </c>
      <c r="F633" s="181" t="s">
        <v>690</v>
      </c>
      <c r="G633" s="182" t="s">
        <v>226</v>
      </c>
      <c r="H633" s="183">
        <v>1</v>
      </c>
      <c r="I633" s="184"/>
      <c r="J633" s="185">
        <f>ROUND(I633*H633,2)</f>
        <v>0</v>
      </c>
      <c r="K633" s="186"/>
      <c r="L633" s="39"/>
      <c r="M633" s="187" t="s">
        <v>1</v>
      </c>
      <c r="N633" s="188" t="s">
        <v>38</v>
      </c>
      <c r="O633" s="71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1" t="s">
        <v>135</v>
      </c>
      <c r="AT633" s="191" t="s">
        <v>131</v>
      </c>
      <c r="AU633" s="191" t="s">
        <v>80</v>
      </c>
      <c r="AY633" s="17" t="s">
        <v>130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7" t="s">
        <v>80</v>
      </c>
      <c r="BK633" s="192">
        <f>ROUND(I633*H633,2)</f>
        <v>0</v>
      </c>
      <c r="BL633" s="17" t="s">
        <v>135</v>
      </c>
      <c r="BM633" s="191" t="s">
        <v>691</v>
      </c>
    </row>
    <row r="634" spans="1:65" s="2" customFormat="1" ht="29.25">
      <c r="A634" s="34"/>
      <c r="B634" s="35"/>
      <c r="C634" s="36"/>
      <c r="D634" s="193" t="s">
        <v>137</v>
      </c>
      <c r="E634" s="36"/>
      <c r="F634" s="194" t="s">
        <v>690</v>
      </c>
      <c r="G634" s="36"/>
      <c r="H634" s="36"/>
      <c r="I634" s="195"/>
      <c r="J634" s="36"/>
      <c r="K634" s="36"/>
      <c r="L634" s="39"/>
      <c r="M634" s="196"/>
      <c r="N634" s="197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137</v>
      </c>
      <c r="AU634" s="17" t="s">
        <v>80</v>
      </c>
    </row>
    <row r="635" spans="1:65" s="12" customFormat="1">
      <c r="B635" s="198"/>
      <c r="C635" s="199"/>
      <c r="D635" s="193" t="s">
        <v>138</v>
      </c>
      <c r="E635" s="200" t="s">
        <v>1</v>
      </c>
      <c r="F635" s="201" t="s">
        <v>692</v>
      </c>
      <c r="G635" s="199"/>
      <c r="H635" s="200" t="s">
        <v>1</v>
      </c>
      <c r="I635" s="202"/>
      <c r="J635" s="199"/>
      <c r="K635" s="199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138</v>
      </c>
      <c r="AU635" s="207" t="s">
        <v>80</v>
      </c>
      <c r="AV635" s="12" t="s">
        <v>80</v>
      </c>
      <c r="AW635" s="12" t="s">
        <v>30</v>
      </c>
      <c r="AX635" s="12" t="s">
        <v>73</v>
      </c>
      <c r="AY635" s="207" t="s">
        <v>130</v>
      </c>
    </row>
    <row r="636" spans="1:65" s="13" customFormat="1">
      <c r="B636" s="208"/>
      <c r="C636" s="209"/>
      <c r="D636" s="193" t="s">
        <v>138</v>
      </c>
      <c r="E636" s="210" t="s">
        <v>1</v>
      </c>
      <c r="F636" s="211" t="s">
        <v>80</v>
      </c>
      <c r="G636" s="209"/>
      <c r="H636" s="212">
        <v>1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138</v>
      </c>
      <c r="AU636" s="218" t="s">
        <v>80</v>
      </c>
      <c r="AV636" s="13" t="s">
        <v>82</v>
      </c>
      <c r="AW636" s="13" t="s">
        <v>30</v>
      </c>
      <c r="AX636" s="13" t="s">
        <v>73</v>
      </c>
      <c r="AY636" s="218" t="s">
        <v>130</v>
      </c>
    </row>
    <row r="637" spans="1:65" s="14" customFormat="1">
      <c r="B637" s="219"/>
      <c r="C637" s="220"/>
      <c r="D637" s="193" t="s">
        <v>138</v>
      </c>
      <c r="E637" s="221" t="s">
        <v>1</v>
      </c>
      <c r="F637" s="222" t="s">
        <v>143</v>
      </c>
      <c r="G637" s="220"/>
      <c r="H637" s="223">
        <v>1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138</v>
      </c>
      <c r="AU637" s="229" t="s">
        <v>80</v>
      </c>
      <c r="AV637" s="14" t="s">
        <v>135</v>
      </c>
      <c r="AW637" s="14" t="s">
        <v>30</v>
      </c>
      <c r="AX637" s="14" t="s">
        <v>80</v>
      </c>
      <c r="AY637" s="229" t="s">
        <v>130</v>
      </c>
    </row>
    <row r="638" spans="1:65" s="2" customFormat="1" ht="24.2" customHeight="1">
      <c r="A638" s="34"/>
      <c r="B638" s="35"/>
      <c r="C638" s="179" t="s">
        <v>693</v>
      </c>
      <c r="D638" s="179" t="s">
        <v>131</v>
      </c>
      <c r="E638" s="180" t="s">
        <v>694</v>
      </c>
      <c r="F638" s="181" t="s">
        <v>695</v>
      </c>
      <c r="G638" s="182" t="s">
        <v>226</v>
      </c>
      <c r="H638" s="183">
        <v>1</v>
      </c>
      <c r="I638" s="184"/>
      <c r="J638" s="185">
        <f>ROUND(I638*H638,2)</f>
        <v>0</v>
      </c>
      <c r="K638" s="186"/>
      <c r="L638" s="39"/>
      <c r="M638" s="187" t="s">
        <v>1</v>
      </c>
      <c r="N638" s="188" t="s">
        <v>38</v>
      </c>
      <c r="O638" s="71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1" t="s">
        <v>135</v>
      </c>
      <c r="AT638" s="191" t="s">
        <v>131</v>
      </c>
      <c r="AU638" s="191" t="s">
        <v>80</v>
      </c>
      <c r="AY638" s="17" t="s">
        <v>130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7" t="s">
        <v>80</v>
      </c>
      <c r="BK638" s="192">
        <f>ROUND(I638*H638,2)</f>
        <v>0</v>
      </c>
      <c r="BL638" s="17" t="s">
        <v>135</v>
      </c>
      <c r="BM638" s="191" t="s">
        <v>696</v>
      </c>
    </row>
    <row r="639" spans="1:65" s="2" customFormat="1">
      <c r="A639" s="34"/>
      <c r="B639" s="35"/>
      <c r="C639" s="36"/>
      <c r="D639" s="193" t="s">
        <v>137</v>
      </c>
      <c r="E639" s="36"/>
      <c r="F639" s="194" t="s">
        <v>695</v>
      </c>
      <c r="G639" s="36"/>
      <c r="H639" s="36"/>
      <c r="I639" s="195"/>
      <c r="J639" s="36"/>
      <c r="K639" s="36"/>
      <c r="L639" s="39"/>
      <c r="M639" s="196"/>
      <c r="N639" s="197"/>
      <c r="O639" s="71"/>
      <c r="P639" s="71"/>
      <c r="Q639" s="71"/>
      <c r="R639" s="71"/>
      <c r="S639" s="71"/>
      <c r="T639" s="72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137</v>
      </c>
      <c r="AU639" s="17" t="s">
        <v>80</v>
      </c>
    </row>
    <row r="640" spans="1:65" s="12" customFormat="1">
      <c r="B640" s="198"/>
      <c r="C640" s="199"/>
      <c r="D640" s="193" t="s">
        <v>138</v>
      </c>
      <c r="E640" s="200" t="s">
        <v>1</v>
      </c>
      <c r="F640" s="201" t="s">
        <v>697</v>
      </c>
      <c r="G640" s="199"/>
      <c r="H640" s="200" t="s">
        <v>1</v>
      </c>
      <c r="I640" s="202"/>
      <c r="J640" s="199"/>
      <c r="K640" s="199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138</v>
      </c>
      <c r="AU640" s="207" t="s">
        <v>80</v>
      </c>
      <c r="AV640" s="12" t="s">
        <v>80</v>
      </c>
      <c r="AW640" s="12" t="s">
        <v>30</v>
      </c>
      <c r="AX640" s="12" t="s">
        <v>73</v>
      </c>
      <c r="AY640" s="207" t="s">
        <v>130</v>
      </c>
    </row>
    <row r="641" spans="1:65" s="13" customFormat="1">
      <c r="B641" s="208"/>
      <c r="C641" s="209"/>
      <c r="D641" s="193" t="s">
        <v>138</v>
      </c>
      <c r="E641" s="210" t="s">
        <v>1</v>
      </c>
      <c r="F641" s="211" t="s">
        <v>80</v>
      </c>
      <c r="G641" s="209"/>
      <c r="H641" s="212">
        <v>1</v>
      </c>
      <c r="I641" s="213"/>
      <c r="J641" s="209"/>
      <c r="K641" s="209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138</v>
      </c>
      <c r="AU641" s="218" t="s">
        <v>80</v>
      </c>
      <c r="AV641" s="13" t="s">
        <v>82</v>
      </c>
      <c r="AW641" s="13" t="s">
        <v>30</v>
      </c>
      <c r="AX641" s="13" t="s">
        <v>73</v>
      </c>
      <c r="AY641" s="218" t="s">
        <v>130</v>
      </c>
    </row>
    <row r="642" spans="1:65" s="14" customFormat="1">
      <c r="B642" s="219"/>
      <c r="C642" s="220"/>
      <c r="D642" s="193" t="s">
        <v>138</v>
      </c>
      <c r="E642" s="221" t="s">
        <v>1</v>
      </c>
      <c r="F642" s="222" t="s">
        <v>143</v>
      </c>
      <c r="G642" s="220"/>
      <c r="H642" s="223">
        <v>1</v>
      </c>
      <c r="I642" s="224"/>
      <c r="J642" s="220"/>
      <c r="K642" s="220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138</v>
      </c>
      <c r="AU642" s="229" t="s">
        <v>80</v>
      </c>
      <c r="AV642" s="14" t="s">
        <v>135</v>
      </c>
      <c r="AW642" s="14" t="s">
        <v>30</v>
      </c>
      <c r="AX642" s="14" t="s">
        <v>80</v>
      </c>
      <c r="AY642" s="229" t="s">
        <v>130</v>
      </c>
    </row>
    <row r="643" spans="1:65" s="2" customFormat="1" ht="14.45" customHeight="1">
      <c r="A643" s="34"/>
      <c r="B643" s="35"/>
      <c r="C643" s="230" t="s">
        <v>698</v>
      </c>
      <c r="D643" s="230" t="s">
        <v>169</v>
      </c>
      <c r="E643" s="231" t="s">
        <v>699</v>
      </c>
      <c r="F643" s="232" t="s">
        <v>700</v>
      </c>
      <c r="G643" s="233" t="s">
        <v>226</v>
      </c>
      <c r="H643" s="234">
        <v>1</v>
      </c>
      <c r="I643" s="235"/>
      <c r="J643" s="236">
        <f>ROUND(I643*H643,2)</f>
        <v>0</v>
      </c>
      <c r="K643" s="237"/>
      <c r="L643" s="238"/>
      <c r="M643" s="239" t="s">
        <v>1</v>
      </c>
      <c r="N643" s="240" t="s">
        <v>38</v>
      </c>
      <c r="O643" s="71"/>
      <c r="P643" s="189">
        <f>O643*H643</f>
        <v>0</v>
      </c>
      <c r="Q643" s="189">
        <v>0</v>
      </c>
      <c r="R643" s="189">
        <f>Q643*H643</f>
        <v>0</v>
      </c>
      <c r="S643" s="189">
        <v>0</v>
      </c>
      <c r="T643" s="190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91" t="s">
        <v>172</v>
      </c>
      <c r="AT643" s="191" t="s">
        <v>169</v>
      </c>
      <c r="AU643" s="191" t="s">
        <v>80</v>
      </c>
      <c r="AY643" s="17" t="s">
        <v>130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7" t="s">
        <v>80</v>
      </c>
      <c r="BK643" s="192">
        <f>ROUND(I643*H643,2)</f>
        <v>0</v>
      </c>
      <c r="BL643" s="17" t="s">
        <v>135</v>
      </c>
      <c r="BM643" s="191" t="s">
        <v>701</v>
      </c>
    </row>
    <row r="644" spans="1:65" s="2" customFormat="1">
      <c r="A644" s="34"/>
      <c r="B644" s="35"/>
      <c r="C644" s="36"/>
      <c r="D644" s="193" t="s">
        <v>137</v>
      </c>
      <c r="E644" s="36"/>
      <c r="F644" s="194" t="s">
        <v>700</v>
      </c>
      <c r="G644" s="36"/>
      <c r="H644" s="36"/>
      <c r="I644" s="195"/>
      <c r="J644" s="36"/>
      <c r="K644" s="36"/>
      <c r="L644" s="39"/>
      <c r="M644" s="196"/>
      <c r="N644" s="197"/>
      <c r="O644" s="71"/>
      <c r="P644" s="71"/>
      <c r="Q644" s="71"/>
      <c r="R644" s="71"/>
      <c r="S644" s="71"/>
      <c r="T644" s="72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137</v>
      </c>
      <c r="AU644" s="17" t="s">
        <v>80</v>
      </c>
    </row>
    <row r="645" spans="1:65" s="12" customFormat="1">
      <c r="B645" s="198"/>
      <c r="C645" s="199"/>
      <c r="D645" s="193" t="s">
        <v>138</v>
      </c>
      <c r="E645" s="200" t="s">
        <v>1</v>
      </c>
      <c r="F645" s="201" t="s">
        <v>697</v>
      </c>
      <c r="G645" s="199"/>
      <c r="H645" s="200" t="s">
        <v>1</v>
      </c>
      <c r="I645" s="202"/>
      <c r="J645" s="199"/>
      <c r="K645" s="199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138</v>
      </c>
      <c r="AU645" s="207" t="s">
        <v>80</v>
      </c>
      <c r="AV645" s="12" t="s">
        <v>80</v>
      </c>
      <c r="AW645" s="12" t="s">
        <v>30</v>
      </c>
      <c r="AX645" s="12" t="s">
        <v>73</v>
      </c>
      <c r="AY645" s="207" t="s">
        <v>130</v>
      </c>
    </row>
    <row r="646" spans="1:65" s="13" customFormat="1">
      <c r="B646" s="208"/>
      <c r="C646" s="209"/>
      <c r="D646" s="193" t="s">
        <v>138</v>
      </c>
      <c r="E646" s="210" t="s">
        <v>1</v>
      </c>
      <c r="F646" s="211" t="s">
        <v>80</v>
      </c>
      <c r="G646" s="209"/>
      <c r="H646" s="212">
        <v>1</v>
      </c>
      <c r="I646" s="213"/>
      <c r="J646" s="209"/>
      <c r="K646" s="209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138</v>
      </c>
      <c r="AU646" s="218" t="s">
        <v>80</v>
      </c>
      <c r="AV646" s="13" t="s">
        <v>82</v>
      </c>
      <c r="AW646" s="13" t="s">
        <v>30</v>
      </c>
      <c r="AX646" s="13" t="s">
        <v>73</v>
      </c>
      <c r="AY646" s="218" t="s">
        <v>130</v>
      </c>
    </row>
    <row r="647" spans="1:65" s="14" customFormat="1">
      <c r="B647" s="219"/>
      <c r="C647" s="220"/>
      <c r="D647" s="193" t="s">
        <v>138</v>
      </c>
      <c r="E647" s="221" t="s">
        <v>1</v>
      </c>
      <c r="F647" s="222" t="s">
        <v>143</v>
      </c>
      <c r="G647" s="220"/>
      <c r="H647" s="223">
        <v>1</v>
      </c>
      <c r="I647" s="224"/>
      <c r="J647" s="220"/>
      <c r="K647" s="220"/>
      <c r="L647" s="225"/>
      <c r="M647" s="226"/>
      <c r="N647" s="227"/>
      <c r="O647" s="227"/>
      <c r="P647" s="227"/>
      <c r="Q647" s="227"/>
      <c r="R647" s="227"/>
      <c r="S647" s="227"/>
      <c r="T647" s="228"/>
      <c r="AT647" s="229" t="s">
        <v>138</v>
      </c>
      <c r="AU647" s="229" t="s">
        <v>80</v>
      </c>
      <c r="AV647" s="14" t="s">
        <v>135</v>
      </c>
      <c r="AW647" s="14" t="s">
        <v>30</v>
      </c>
      <c r="AX647" s="14" t="s">
        <v>80</v>
      </c>
      <c r="AY647" s="229" t="s">
        <v>130</v>
      </c>
    </row>
    <row r="648" spans="1:65" s="2" customFormat="1" ht="24.2" customHeight="1">
      <c r="A648" s="34"/>
      <c r="B648" s="35"/>
      <c r="C648" s="179" t="s">
        <v>702</v>
      </c>
      <c r="D648" s="179" t="s">
        <v>131</v>
      </c>
      <c r="E648" s="180" t="s">
        <v>703</v>
      </c>
      <c r="F648" s="181" t="s">
        <v>704</v>
      </c>
      <c r="G648" s="182" t="s">
        <v>226</v>
      </c>
      <c r="H648" s="183">
        <v>1</v>
      </c>
      <c r="I648" s="184"/>
      <c r="J648" s="185">
        <f>ROUND(I648*H648,2)</f>
        <v>0</v>
      </c>
      <c r="K648" s="186"/>
      <c r="L648" s="39"/>
      <c r="M648" s="187" t="s">
        <v>1</v>
      </c>
      <c r="N648" s="188" t="s">
        <v>38</v>
      </c>
      <c r="O648" s="71"/>
      <c r="P648" s="189">
        <f>O648*H648</f>
        <v>0</v>
      </c>
      <c r="Q648" s="189">
        <v>0</v>
      </c>
      <c r="R648" s="189">
        <f>Q648*H648</f>
        <v>0</v>
      </c>
      <c r="S648" s="189">
        <v>0</v>
      </c>
      <c r="T648" s="190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1" t="s">
        <v>135</v>
      </c>
      <c r="AT648" s="191" t="s">
        <v>131</v>
      </c>
      <c r="AU648" s="191" t="s">
        <v>80</v>
      </c>
      <c r="AY648" s="17" t="s">
        <v>130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7" t="s">
        <v>80</v>
      </c>
      <c r="BK648" s="192">
        <f>ROUND(I648*H648,2)</f>
        <v>0</v>
      </c>
      <c r="BL648" s="17" t="s">
        <v>135</v>
      </c>
      <c r="BM648" s="191" t="s">
        <v>705</v>
      </c>
    </row>
    <row r="649" spans="1:65" s="2" customFormat="1" ht="19.5">
      <c r="A649" s="34"/>
      <c r="B649" s="35"/>
      <c r="C649" s="36"/>
      <c r="D649" s="193" t="s">
        <v>137</v>
      </c>
      <c r="E649" s="36"/>
      <c r="F649" s="194" t="s">
        <v>704</v>
      </c>
      <c r="G649" s="36"/>
      <c r="H649" s="36"/>
      <c r="I649" s="195"/>
      <c r="J649" s="36"/>
      <c r="K649" s="36"/>
      <c r="L649" s="39"/>
      <c r="M649" s="196"/>
      <c r="N649" s="197"/>
      <c r="O649" s="71"/>
      <c r="P649" s="71"/>
      <c r="Q649" s="71"/>
      <c r="R649" s="71"/>
      <c r="S649" s="71"/>
      <c r="T649" s="72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137</v>
      </c>
      <c r="AU649" s="17" t="s">
        <v>80</v>
      </c>
    </row>
    <row r="650" spans="1:65" s="12" customFormat="1">
      <c r="B650" s="198"/>
      <c r="C650" s="199"/>
      <c r="D650" s="193" t="s">
        <v>138</v>
      </c>
      <c r="E650" s="200" t="s">
        <v>1</v>
      </c>
      <c r="F650" s="201" t="s">
        <v>697</v>
      </c>
      <c r="G650" s="199"/>
      <c r="H650" s="200" t="s">
        <v>1</v>
      </c>
      <c r="I650" s="202"/>
      <c r="J650" s="199"/>
      <c r="K650" s="199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138</v>
      </c>
      <c r="AU650" s="207" t="s">
        <v>80</v>
      </c>
      <c r="AV650" s="12" t="s">
        <v>80</v>
      </c>
      <c r="AW650" s="12" t="s">
        <v>30</v>
      </c>
      <c r="AX650" s="12" t="s">
        <v>73</v>
      </c>
      <c r="AY650" s="207" t="s">
        <v>130</v>
      </c>
    </row>
    <row r="651" spans="1:65" s="13" customFormat="1">
      <c r="B651" s="208"/>
      <c r="C651" s="209"/>
      <c r="D651" s="193" t="s">
        <v>138</v>
      </c>
      <c r="E651" s="210" t="s">
        <v>1</v>
      </c>
      <c r="F651" s="211" t="s">
        <v>80</v>
      </c>
      <c r="G651" s="209"/>
      <c r="H651" s="212">
        <v>1</v>
      </c>
      <c r="I651" s="213"/>
      <c r="J651" s="209"/>
      <c r="K651" s="209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138</v>
      </c>
      <c r="AU651" s="218" t="s">
        <v>80</v>
      </c>
      <c r="AV651" s="13" t="s">
        <v>82</v>
      </c>
      <c r="AW651" s="13" t="s">
        <v>30</v>
      </c>
      <c r="AX651" s="13" t="s">
        <v>73</v>
      </c>
      <c r="AY651" s="218" t="s">
        <v>130</v>
      </c>
    </row>
    <row r="652" spans="1:65" s="14" customFormat="1">
      <c r="B652" s="219"/>
      <c r="C652" s="220"/>
      <c r="D652" s="193" t="s">
        <v>138</v>
      </c>
      <c r="E652" s="221" t="s">
        <v>1</v>
      </c>
      <c r="F652" s="222" t="s">
        <v>143</v>
      </c>
      <c r="G652" s="220"/>
      <c r="H652" s="223">
        <v>1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138</v>
      </c>
      <c r="AU652" s="229" t="s">
        <v>80</v>
      </c>
      <c r="AV652" s="14" t="s">
        <v>135</v>
      </c>
      <c r="AW652" s="14" t="s">
        <v>30</v>
      </c>
      <c r="AX652" s="14" t="s">
        <v>80</v>
      </c>
      <c r="AY652" s="229" t="s">
        <v>130</v>
      </c>
    </row>
    <row r="653" spans="1:65" s="2" customFormat="1" ht="24.2" customHeight="1">
      <c r="A653" s="34"/>
      <c r="B653" s="35"/>
      <c r="C653" s="230" t="s">
        <v>706</v>
      </c>
      <c r="D653" s="230" t="s">
        <v>169</v>
      </c>
      <c r="E653" s="231" t="s">
        <v>707</v>
      </c>
      <c r="F653" s="232" t="s">
        <v>708</v>
      </c>
      <c r="G653" s="233" t="s">
        <v>226</v>
      </c>
      <c r="H653" s="234">
        <v>1</v>
      </c>
      <c r="I653" s="235"/>
      <c r="J653" s="236">
        <f>ROUND(I653*H653,2)</f>
        <v>0</v>
      </c>
      <c r="K653" s="237"/>
      <c r="L653" s="238"/>
      <c r="M653" s="239" t="s">
        <v>1</v>
      </c>
      <c r="N653" s="240" t="s">
        <v>38</v>
      </c>
      <c r="O653" s="71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1" t="s">
        <v>172</v>
      </c>
      <c r="AT653" s="191" t="s">
        <v>169</v>
      </c>
      <c r="AU653" s="191" t="s">
        <v>80</v>
      </c>
      <c r="AY653" s="17" t="s">
        <v>130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7" t="s">
        <v>80</v>
      </c>
      <c r="BK653" s="192">
        <f>ROUND(I653*H653,2)</f>
        <v>0</v>
      </c>
      <c r="BL653" s="17" t="s">
        <v>135</v>
      </c>
      <c r="BM653" s="191" t="s">
        <v>709</v>
      </c>
    </row>
    <row r="654" spans="1:65" s="2" customFormat="1" ht="19.5">
      <c r="A654" s="34"/>
      <c r="B654" s="35"/>
      <c r="C654" s="36"/>
      <c r="D654" s="193" t="s">
        <v>137</v>
      </c>
      <c r="E654" s="36"/>
      <c r="F654" s="194" t="s">
        <v>708</v>
      </c>
      <c r="G654" s="36"/>
      <c r="H654" s="36"/>
      <c r="I654" s="195"/>
      <c r="J654" s="36"/>
      <c r="K654" s="36"/>
      <c r="L654" s="39"/>
      <c r="M654" s="196"/>
      <c r="N654" s="197"/>
      <c r="O654" s="71"/>
      <c r="P654" s="71"/>
      <c r="Q654" s="71"/>
      <c r="R654" s="71"/>
      <c r="S654" s="71"/>
      <c r="T654" s="72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7" t="s">
        <v>137</v>
      </c>
      <c r="AU654" s="17" t="s">
        <v>80</v>
      </c>
    </row>
    <row r="655" spans="1:65" s="2" customFormat="1" ht="24.2" customHeight="1">
      <c r="A655" s="34"/>
      <c r="B655" s="35"/>
      <c r="C655" s="179" t="s">
        <v>710</v>
      </c>
      <c r="D655" s="179" t="s">
        <v>131</v>
      </c>
      <c r="E655" s="180" t="s">
        <v>711</v>
      </c>
      <c r="F655" s="181" t="s">
        <v>712</v>
      </c>
      <c r="G655" s="182" t="s">
        <v>486</v>
      </c>
      <c r="H655" s="241"/>
      <c r="I655" s="184"/>
      <c r="J655" s="185">
        <f>ROUND(I655*H655,2)</f>
        <v>0</v>
      </c>
      <c r="K655" s="186"/>
      <c r="L655" s="39"/>
      <c r="M655" s="187" t="s">
        <v>1</v>
      </c>
      <c r="N655" s="188" t="s">
        <v>38</v>
      </c>
      <c r="O655" s="71"/>
      <c r="P655" s="189">
        <f>O655*H655</f>
        <v>0</v>
      </c>
      <c r="Q655" s="189">
        <v>0</v>
      </c>
      <c r="R655" s="189">
        <f>Q655*H655</f>
        <v>0</v>
      </c>
      <c r="S655" s="189">
        <v>0</v>
      </c>
      <c r="T655" s="190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91" t="s">
        <v>135</v>
      </c>
      <c r="AT655" s="191" t="s">
        <v>131</v>
      </c>
      <c r="AU655" s="191" t="s">
        <v>80</v>
      </c>
      <c r="AY655" s="17" t="s">
        <v>130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7" t="s">
        <v>80</v>
      </c>
      <c r="BK655" s="192">
        <f>ROUND(I655*H655,2)</f>
        <v>0</v>
      </c>
      <c r="BL655" s="17" t="s">
        <v>135</v>
      </c>
      <c r="BM655" s="191" t="s">
        <v>713</v>
      </c>
    </row>
    <row r="656" spans="1:65" s="2" customFormat="1" ht="19.5">
      <c r="A656" s="34"/>
      <c r="B656" s="35"/>
      <c r="C656" s="36"/>
      <c r="D656" s="193" t="s">
        <v>137</v>
      </c>
      <c r="E656" s="36"/>
      <c r="F656" s="194" t="s">
        <v>712</v>
      </c>
      <c r="G656" s="36"/>
      <c r="H656" s="36"/>
      <c r="I656" s="195"/>
      <c r="J656" s="36"/>
      <c r="K656" s="36"/>
      <c r="L656" s="39"/>
      <c r="M656" s="196"/>
      <c r="N656" s="197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137</v>
      </c>
      <c r="AU656" s="17" t="s">
        <v>80</v>
      </c>
    </row>
    <row r="657" spans="1:65" s="11" customFormat="1" ht="25.9" customHeight="1">
      <c r="B657" s="165"/>
      <c r="C657" s="166"/>
      <c r="D657" s="167" t="s">
        <v>72</v>
      </c>
      <c r="E657" s="168" t="s">
        <v>714</v>
      </c>
      <c r="F657" s="168" t="s">
        <v>715</v>
      </c>
      <c r="G657" s="166"/>
      <c r="H657" s="166"/>
      <c r="I657" s="169"/>
      <c r="J657" s="170">
        <f>BK657</f>
        <v>0</v>
      </c>
      <c r="K657" s="166"/>
      <c r="L657" s="171"/>
      <c r="M657" s="172"/>
      <c r="N657" s="173"/>
      <c r="O657" s="173"/>
      <c r="P657" s="174">
        <f>SUM(P658:P740)</f>
        <v>0</v>
      </c>
      <c r="Q657" s="173"/>
      <c r="R657" s="174">
        <f>SUM(R658:R740)</f>
        <v>0</v>
      </c>
      <c r="S657" s="173"/>
      <c r="T657" s="175">
        <f>SUM(T658:T740)</f>
        <v>0</v>
      </c>
      <c r="AR657" s="176" t="s">
        <v>80</v>
      </c>
      <c r="AT657" s="177" t="s">
        <v>72</v>
      </c>
      <c r="AU657" s="177" t="s">
        <v>73</v>
      </c>
      <c r="AY657" s="176" t="s">
        <v>130</v>
      </c>
      <c r="BK657" s="178">
        <f>SUM(BK658:BK740)</f>
        <v>0</v>
      </c>
    </row>
    <row r="658" spans="1:65" s="2" customFormat="1" ht="24.2" customHeight="1">
      <c r="A658" s="34"/>
      <c r="B658" s="35"/>
      <c r="C658" s="179" t="s">
        <v>716</v>
      </c>
      <c r="D658" s="179" t="s">
        <v>131</v>
      </c>
      <c r="E658" s="180" t="s">
        <v>717</v>
      </c>
      <c r="F658" s="181" t="s">
        <v>718</v>
      </c>
      <c r="G658" s="182" t="s">
        <v>146</v>
      </c>
      <c r="H658" s="183">
        <v>19.097000000000001</v>
      </c>
      <c r="I658" s="184"/>
      <c r="J658" s="185">
        <f>ROUND(I658*H658,2)</f>
        <v>0</v>
      </c>
      <c r="K658" s="186"/>
      <c r="L658" s="39"/>
      <c r="M658" s="187" t="s">
        <v>1</v>
      </c>
      <c r="N658" s="188" t="s">
        <v>38</v>
      </c>
      <c r="O658" s="71"/>
      <c r="P658" s="189">
        <f>O658*H658</f>
        <v>0</v>
      </c>
      <c r="Q658" s="189">
        <v>0</v>
      </c>
      <c r="R658" s="189">
        <f>Q658*H658</f>
        <v>0</v>
      </c>
      <c r="S658" s="189">
        <v>0</v>
      </c>
      <c r="T658" s="190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1" t="s">
        <v>135</v>
      </c>
      <c r="AT658" s="191" t="s">
        <v>131</v>
      </c>
      <c r="AU658" s="191" t="s">
        <v>80</v>
      </c>
      <c r="AY658" s="17" t="s">
        <v>130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7" t="s">
        <v>80</v>
      </c>
      <c r="BK658" s="192">
        <f>ROUND(I658*H658,2)</f>
        <v>0</v>
      </c>
      <c r="BL658" s="17" t="s">
        <v>135</v>
      </c>
      <c r="BM658" s="191" t="s">
        <v>719</v>
      </c>
    </row>
    <row r="659" spans="1:65" s="2" customFormat="1">
      <c r="A659" s="34"/>
      <c r="B659" s="35"/>
      <c r="C659" s="36"/>
      <c r="D659" s="193" t="s">
        <v>137</v>
      </c>
      <c r="E659" s="36"/>
      <c r="F659" s="194" t="s">
        <v>718</v>
      </c>
      <c r="G659" s="36"/>
      <c r="H659" s="36"/>
      <c r="I659" s="195"/>
      <c r="J659" s="36"/>
      <c r="K659" s="36"/>
      <c r="L659" s="39"/>
      <c r="M659" s="196"/>
      <c r="N659" s="197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137</v>
      </c>
      <c r="AU659" s="17" t="s">
        <v>80</v>
      </c>
    </row>
    <row r="660" spans="1:65" s="12" customFormat="1">
      <c r="B660" s="198"/>
      <c r="C660" s="199"/>
      <c r="D660" s="193" t="s">
        <v>138</v>
      </c>
      <c r="E660" s="200" t="s">
        <v>1</v>
      </c>
      <c r="F660" s="201" t="s">
        <v>720</v>
      </c>
      <c r="G660" s="199"/>
      <c r="H660" s="200" t="s">
        <v>1</v>
      </c>
      <c r="I660" s="202"/>
      <c r="J660" s="199"/>
      <c r="K660" s="199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138</v>
      </c>
      <c r="AU660" s="207" t="s">
        <v>80</v>
      </c>
      <c r="AV660" s="12" t="s">
        <v>80</v>
      </c>
      <c r="AW660" s="12" t="s">
        <v>30</v>
      </c>
      <c r="AX660" s="12" t="s">
        <v>73</v>
      </c>
      <c r="AY660" s="207" t="s">
        <v>130</v>
      </c>
    </row>
    <row r="661" spans="1:65" s="13" customFormat="1">
      <c r="B661" s="208"/>
      <c r="C661" s="209"/>
      <c r="D661" s="193" t="s">
        <v>138</v>
      </c>
      <c r="E661" s="210" t="s">
        <v>1</v>
      </c>
      <c r="F661" s="211" t="s">
        <v>721</v>
      </c>
      <c r="G661" s="209"/>
      <c r="H661" s="212">
        <v>14.704000000000001</v>
      </c>
      <c r="I661" s="213"/>
      <c r="J661" s="209"/>
      <c r="K661" s="209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138</v>
      </c>
      <c r="AU661" s="218" t="s">
        <v>80</v>
      </c>
      <c r="AV661" s="13" t="s">
        <v>82</v>
      </c>
      <c r="AW661" s="13" t="s">
        <v>30</v>
      </c>
      <c r="AX661" s="13" t="s">
        <v>73</v>
      </c>
      <c r="AY661" s="218" t="s">
        <v>130</v>
      </c>
    </row>
    <row r="662" spans="1:65" s="13" customFormat="1">
      <c r="B662" s="208"/>
      <c r="C662" s="209"/>
      <c r="D662" s="193" t="s">
        <v>138</v>
      </c>
      <c r="E662" s="210" t="s">
        <v>1</v>
      </c>
      <c r="F662" s="211" t="s">
        <v>722</v>
      </c>
      <c r="G662" s="209"/>
      <c r="H662" s="212">
        <v>4.3929999999999998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138</v>
      </c>
      <c r="AU662" s="218" t="s">
        <v>80</v>
      </c>
      <c r="AV662" s="13" t="s">
        <v>82</v>
      </c>
      <c r="AW662" s="13" t="s">
        <v>30</v>
      </c>
      <c r="AX662" s="13" t="s">
        <v>73</v>
      </c>
      <c r="AY662" s="218" t="s">
        <v>130</v>
      </c>
    </row>
    <row r="663" spans="1:65" s="14" customFormat="1">
      <c r="B663" s="219"/>
      <c r="C663" s="220"/>
      <c r="D663" s="193" t="s">
        <v>138</v>
      </c>
      <c r="E663" s="221" t="s">
        <v>1</v>
      </c>
      <c r="F663" s="222" t="s">
        <v>143</v>
      </c>
      <c r="G663" s="220"/>
      <c r="H663" s="223">
        <v>19.097000000000001</v>
      </c>
      <c r="I663" s="224"/>
      <c r="J663" s="220"/>
      <c r="K663" s="220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138</v>
      </c>
      <c r="AU663" s="229" t="s">
        <v>80</v>
      </c>
      <c r="AV663" s="14" t="s">
        <v>135</v>
      </c>
      <c r="AW663" s="14" t="s">
        <v>30</v>
      </c>
      <c r="AX663" s="14" t="s">
        <v>80</v>
      </c>
      <c r="AY663" s="229" t="s">
        <v>130</v>
      </c>
    </row>
    <row r="664" spans="1:65" s="2" customFormat="1" ht="24.2" customHeight="1">
      <c r="A664" s="34"/>
      <c r="B664" s="35"/>
      <c r="C664" s="179" t="s">
        <v>723</v>
      </c>
      <c r="D664" s="179" t="s">
        <v>131</v>
      </c>
      <c r="E664" s="180" t="s">
        <v>724</v>
      </c>
      <c r="F664" s="181" t="s">
        <v>725</v>
      </c>
      <c r="G664" s="182" t="s">
        <v>726</v>
      </c>
      <c r="H664" s="183">
        <v>72.694000000000003</v>
      </c>
      <c r="I664" s="184"/>
      <c r="J664" s="185">
        <f>ROUND(I664*H664,2)</f>
        <v>0</v>
      </c>
      <c r="K664" s="186"/>
      <c r="L664" s="39"/>
      <c r="M664" s="187" t="s">
        <v>1</v>
      </c>
      <c r="N664" s="188" t="s">
        <v>38</v>
      </c>
      <c r="O664" s="71"/>
      <c r="P664" s="189">
        <f>O664*H664</f>
        <v>0</v>
      </c>
      <c r="Q664" s="189">
        <v>0</v>
      </c>
      <c r="R664" s="189">
        <f>Q664*H664</f>
        <v>0</v>
      </c>
      <c r="S664" s="189">
        <v>0</v>
      </c>
      <c r="T664" s="190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1" t="s">
        <v>135</v>
      </c>
      <c r="AT664" s="191" t="s">
        <v>131</v>
      </c>
      <c r="AU664" s="191" t="s">
        <v>80</v>
      </c>
      <c r="AY664" s="17" t="s">
        <v>130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7" t="s">
        <v>80</v>
      </c>
      <c r="BK664" s="192">
        <f>ROUND(I664*H664,2)</f>
        <v>0</v>
      </c>
      <c r="BL664" s="17" t="s">
        <v>135</v>
      </c>
      <c r="BM664" s="191" t="s">
        <v>727</v>
      </c>
    </row>
    <row r="665" spans="1:65" s="2" customFormat="1" ht="19.5">
      <c r="A665" s="34"/>
      <c r="B665" s="35"/>
      <c r="C665" s="36"/>
      <c r="D665" s="193" t="s">
        <v>137</v>
      </c>
      <c r="E665" s="36"/>
      <c r="F665" s="194" t="s">
        <v>725</v>
      </c>
      <c r="G665" s="36"/>
      <c r="H665" s="36"/>
      <c r="I665" s="195"/>
      <c r="J665" s="36"/>
      <c r="K665" s="36"/>
      <c r="L665" s="39"/>
      <c r="M665" s="196"/>
      <c r="N665" s="197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137</v>
      </c>
      <c r="AU665" s="17" t="s">
        <v>80</v>
      </c>
    </row>
    <row r="666" spans="1:65" s="12" customFormat="1">
      <c r="B666" s="198"/>
      <c r="C666" s="199"/>
      <c r="D666" s="193" t="s">
        <v>138</v>
      </c>
      <c r="E666" s="200" t="s">
        <v>1</v>
      </c>
      <c r="F666" s="201" t="s">
        <v>728</v>
      </c>
      <c r="G666" s="199"/>
      <c r="H666" s="200" t="s">
        <v>1</v>
      </c>
      <c r="I666" s="202"/>
      <c r="J666" s="199"/>
      <c r="K666" s="199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138</v>
      </c>
      <c r="AU666" s="207" t="s">
        <v>80</v>
      </c>
      <c r="AV666" s="12" t="s">
        <v>80</v>
      </c>
      <c r="AW666" s="12" t="s">
        <v>30</v>
      </c>
      <c r="AX666" s="12" t="s">
        <v>73</v>
      </c>
      <c r="AY666" s="207" t="s">
        <v>130</v>
      </c>
    </row>
    <row r="667" spans="1:65" s="12" customFormat="1">
      <c r="B667" s="198"/>
      <c r="C667" s="199"/>
      <c r="D667" s="193" t="s">
        <v>138</v>
      </c>
      <c r="E667" s="200" t="s">
        <v>1</v>
      </c>
      <c r="F667" s="201" t="s">
        <v>729</v>
      </c>
      <c r="G667" s="199"/>
      <c r="H667" s="200" t="s">
        <v>1</v>
      </c>
      <c r="I667" s="202"/>
      <c r="J667" s="199"/>
      <c r="K667" s="199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138</v>
      </c>
      <c r="AU667" s="207" t="s">
        <v>80</v>
      </c>
      <c r="AV667" s="12" t="s">
        <v>80</v>
      </c>
      <c r="AW667" s="12" t="s">
        <v>30</v>
      </c>
      <c r="AX667" s="12" t="s">
        <v>73</v>
      </c>
      <c r="AY667" s="207" t="s">
        <v>130</v>
      </c>
    </row>
    <row r="668" spans="1:65" s="13" customFormat="1">
      <c r="B668" s="208"/>
      <c r="C668" s="209"/>
      <c r="D668" s="193" t="s">
        <v>138</v>
      </c>
      <c r="E668" s="210" t="s">
        <v>1</v>
      </c>
      <c r="F668" s="211" t="s">
        <v>730</v>
      </c>
      <c r="G668" s="209"/>
      <c r="H668" s="212">
        <v>43.56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138</v>
      </c>
      <c r="AU668" s="218" t="s">
        <v>80</v>
      </c>
      <c r="AV668" s="13" t="s">
        <v>82</v>
      </c>
      <c r="AW668" s="13" t="s">
        <v>30</v>
      </c>
      <c r="AX668" s="13" t="s">
        <v>73</v>
      </c>
      <c r="AY668" s="218" t="s">
        <v>130</v>
      </c>
    </row>
    <row r="669" spans="1:65" s="12" customFormat="1">
      <c r="B669" s="198"/>
      <c r="C669" s="199"/>
      <c r="D669" s="193" t="s">
        <v>138</v>
      </c>
      <c r="E669" s="200" t="s">
        <v>1</v>
      </c>
      <c r="F669" s="201" t="s">
        <v>731</v>
      </c>
      <c r="G669" s="199"/>
      <c r="H669" s="200" t="s">
        <v>1</v>
      </c>
      <c r="I669" s="202"/>
      <c r="J669" s="199"/>
      <c r="K669" s="199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138</v>
      </c>
      <c r="AU669" s="207" t="s">
        <v>80</v>
      </c>
      <c r="AV669" s="12" t="s">
        <v>80</v>
      </c>
      <c r="AW669" s="12" t="s">
        <v>30</v>
      </c>
      <c r="AX669" s="12" t="s">
        <v>73</v>
      </c>
      <c r="AY669" s="207" t="s">
        <v>130</v>
      </c>
    </row>
    <row r="670" spans="1:65" s="12" customFormat="1">
      <c r="B670" s="198"/>
      <c r="C670" s="199"/>
      <c r="D670" s="193" t="s">
        <v>138</v>
      </c>
      <c r="E670" s="200" t="s">
        <v>1</v>
      </c>
      <c r="F670" s="201" t="s">
        <v>732</v>
      </c>
      <c r="G670" s="199"/>
      <c r="H670" s="200" t="s">
        <v>1</v>
      </c>
      <c r="I670" s="202"/>
      <c r="J670" s="199"/>
      <c r="K670" s="199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138</v>
      </c>
      <c r="AU670" s="207" t="s">
        <v>80</v>
      </c>
      <c r="AV670" s="12" t="s">
        <v>80</v>
      </c>
      <c r="AW670" s="12" t="s">
        <v>30</v>
      </c>
      <c r="AX670" s="12" t="s">
        <v>73</v>
      </c>
      <c r="AY670" s="207" t="s">
        <v>130</v>
      </c>
    </row>
    <row r="671" spans="1:65" s="13" customFormat="1">
      <c r="B671" s="208"/>
      <c r="C671" s="209"/>
      <c r="D671" s="193" t="s">
        <v>138</v>
      </c>
      <c r="E671" s="210" t="s">
        <v>1</v>
      </c>
      <c r="F671" s="211" t="s">
        <v>733</v>
      </c>
      <c r="G671" s="209"/>
      <c r="H671" s="212">
        <v>21.274000000000001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138</v>
      </c>
      <c r="AU671" s="218" t="s">
        <v>80</v>
      </c>
      <c r="AV671" s="13" t="s">
        <v>82</v>
      </c>
      <c r="AW671" s="13" t="s">
        <v>30</v>
      </c>
      <c r="AX671" s="13" t="s">
        <v>73</v>
      </c>
      <c r="AY671" s="218" t="s">
        <v>130</v>
      </c>
    </row>
    <row r="672" spans="1:65" s="12" customFormat="1">
      <c r="B672" s="198"/>
      <c r="C672" s="199"/>
      <c r="D672" s="193" t="s">
        <v>138</v>
      </c>
      <c r="E672" s="200" t="s">
        <v>1</v>
      </c>
      <c r="F672" s="201" t="s">
        <v>734</v>
      </c>
      <c r="G672" s="199"/>
      <c r="H672" s="200" t="s">
        <v>1</v>
      </c>
      <c r="I672" s="202"/>
      <c r="J672" s="199"/>
      <c r="K672" s="199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138</v>
      </c>
      <c r="AU672" s="207" t="s">
        <v>80</v>
      </c>
      <c r="AV672" s="12" t="s">
        <v>80</v>
      </c>
      <c r="AW672" s="12" t="s">
        <v>30</v>
      </c>
      <c r="AX672" s="12" t="s">
        <v>73</v>
      </c>
      <c r="AY672" s="207" t="s">
        <v>130</v>
      </c>
    </row>
    <row r="673" spans="1:65" s="13" customFormat="1">
      <c r="B673" s="208"/>
      <c r="C673" s="209"/>
      <c r="D673" s="193" t="s">
        <v>138</v>
      </c>
      <c r="E673" s="210" t="s">
        <v>1</v>
      </c>
      <c r="F673" s="211" t="s">
        <v>735</v>
      </c>
      <c r="G673" s="209"/>
      <c r="H673" s="212">
        <v>7.86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138</v>
      </c>
      <c r="AU673" s="218" t="s">
        <v>80</v>
      </c>
      <c r="AV673" s="13" t="s">
        <v>82</v>
      </c>
      <c r="AW673" s="13" t="s">
        <v>30</v>
      </c>
      <c r="AX673" s="13" t="s">
        <v>73</v>
      </c>
      <c r="AY673" s="218" t="s">
        <v>130</v>
      </c>
    </row>
    <row r="674" spans="1:65" s="14" customFormat="1">
      <c r="B674" s="219"/>
      <c r="C674" s="220"/>
      <c r="D674" s="193" t="s">
        <v>138</v>
      </c>
      <c r="E674" s="221" t="s">
        <v>1</v>
      </c>
      <c r="F674" s="222" t="s">
        <v>143</v>
      </c>
      <c r="G674" s="220"/>
      <c r="H674" s="223">
        <v>72.694000000000003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138</v>
      </c>
      <c r="AU674" s="229" t="s">
        <v>80</v>
      </c>
      <c r="AV674" s="14" t="s">
        <v>135</v>
      </c>
      <c r="AW674" s="14" t="s">
        <v>30</v>
      </c>
      <c r="AX674" s="14" t="s">
        <v>80</v>
      </c>
      <c r="AY674" s="229" t="s">
        <v>130</v>
      </c>
    </row>
    <row r="675" spans="1:65" s="2" customFormat="1" ht="14.45" customHeight="1">
      <c r="A675" s="34"/>
      <c r="B675" s="35"/>
      <c r="C675" s="230" t="s">
        <v>736</v>
      </c>
      <c r="D675" s="230" t="s">
        <v>169</v>
      </c>
      <c r="E675" s="231" t="s">
        <v>737</v>
      </c>
      <c r="F675" s="232" t="s">
        <v>738</v>
      </c>
      <c r="G675" s="233" t="s">
        <v>157</v>
      </c>
      <c r="H675" s="234">
        <v>4.8000000000000001E-2</v>
      </c>
      <c r="I675" s="235"/>
      <c r="J675" s="236">
        <f>ROUND(I675*H675,2)</f>
        <v>0</v>
      </c>
      <c r="K675" s="237"/>
      <c r="L675" s="238"/>
      <c r="M675" s="239" t="s">
        <v>1</v>
      </c>
      <c r="N675" s="240" t="s">
        <v>38</v>
      </c>
      <c r="O675" s="71"/>
      <c r="P675" s="189">
        <f>O675*H675</f>
        <v>0</v>
      </c>
      <c r="Q675" s="189">
        <v>0</v>
      </c>
      <c r="R675" s="189">
        <f>Q675*H675</f>
        <v>0</v>
      </c>
      <c r="S675" s="189">
        <v>0</v>
      </c>
      <c r="T675" s="190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1" t="s">
        <v>172</v>
      </c>
      <c r="AT675" s="191" t="s">
        <v>169</v>
      </c>
      <c r="AU675" s="191" t="s">
        <v>80</v>
      </c>
      <c r="AY675" s="17" t="s">
        <v>130</v>
      </c>
      <c r="BE675" s="192">
        <f>IF(N675="základní",J675,0)</f>
        <v>0</v>
      </c>
      <c r="BF675" s="192">
        <f>IF(N675="snížená",J675,0)</f>
        <v>0</v>
      </c>
      <c r="BG675" s="192">
        <f>IF(N675="zákl. přenesená",J675,0)</f>
        <v>0</v>
      </c>
      <c r="BH675" s="192">
        <f>IF(N675="sníž. přenesená",J675,0)</f>
        <v>0</v>
      </c>
      <c r="BI675" s="192">
        <f>IF(N675="nulová",J675,0)</f>
        <v>0</v>
      </c>
      <c r="BJ675" s="17" t="s">
        <v>80</v>
      </c>
      <c r="BK675" s="192">
        <f>ROUND(I675*H675,2)</f>
        <v>0</v>
      </c>
      <c r="BL675" s="17" t="s">
        <v>135</v>
      </c>
      <c r="BM675" s="191" t="s">
        <v>739</v>
      </c>
    </row>
    <row r="676" spans="1:65" s="2" customFormat="1">
      <c r="A676" s="34"/>
      <c r="B676" s="35"/>
      <c r="C676" s="36"/>
      <c r="D676" s="193" t="s">
        <v>137</v>
      </c>
      <c r="E676" s="36"/>
      <c r="F676" s="194" t="s">
        <v>738</v>
      </c>
      <c r="G676" s="36"/>
      <c r="H676" s="36"/>
      <c r="I676" s="195"/>
      <c r="J676" s="36"/>
      <c r="K676" s="36"/>
      <c r="L676" s="39"/>
      <c r="M676" s="196"/>
      <c r="N676" s="197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137</v>
      </c>
      <c r="AU676" s="17" t="s">
        <v>80</v>
      </c>
    </row>
    <row r="677" spans="1:65" s="13" customFormat="1">
      <c r="B677" s="208"/>
      <c r="C677" s="209"/>
      <c r="D677" s="193" t="s">
        <v>138</v>
      </c>
      <c r="E677" s="210" t="s">
        <v>1</v>
      </c>
      <c r="F677" s="211" t="s">
        <v>740</v>
      </c>
      <c r="G677" s="209"/>
      <c r="H677" s="212">
        <v>4.8000000000000001E-2</v>
      </c>
      <c r="I677" s="213"/>
      <c r="J677" s="209"/>
      <c r="K677" s="209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138</v>
      </c>
      <c r="AU677" s="218" t="s">
        <v>80</v>
      </c>
      <c r="AV677" s="13" t="s">
        <v>82</v>
      </c>
      <c r="AW677" s="13" t="s">
        <v>30</v>
      </c>
      <c r="AX677" s="13" t="s">
        <v>73</v>
      </c>
      <c r="AY677" s="218" t="s">
        <v>130</v>
      </c>
    </row>
    <row r="678" spans="1:65" s="14" customFormat="1">
      <c r="B678" s="219"/>
      <c r="C678" s="220"/>
      <c r="D678" s="193" t="s">
        <v>138</v>
      </c>
      <c r="E678" s="221" t="s">
        <v>1</v>
      </c>
      <c r="F678" s="222" t="s">
        <v>143</v>
      </c>
      <c r="G678" s="220"/>
      <c r="H678" s="223">
        <v>4.8000000000000001E-2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138</v>
      </c>
      <c r="AU678" s="229" t="s">
        <v>80</v>
      </c>
      <c r="AV678" s="14" t="s">
        <v>135</v>
      </c>
      <c r="AW678" s="14" t="s">
        <v>30</v>
      </c>
      <c r="AX678" s="14" t="s">
        <v>80</v>
      </c>
      <c r="AY678" s="229" t="s">
        <v>130</v>
      </c>
    </row>
    <row r="679" spans="1:65" s="2" customFormat="1" ht="24.2" customHeight="1">
      <c r="A679" s="34"/>
      <c r="B679" s="35"/>
      <c r="C679" s="230" t="s">
        <v>741</v>
      </c>
      <c r="D679" s="230" t="s">
        <v>169</v>
      </c>
      <c r="E679" s="231" t="s">
        <v>198</v>
      </c>
      <c r="F679" s="232" t="s">
        <v>199</v>
      </c>
      <c r="G679" s="233" t="s">
        <v>157</v>
      </c>
      <c r="H679" s="234">
        <v>2.3E-2</v>
      </c>
      <c r="I679" s="235"/>
      <c r="J679" s="236">
        <f>ROUND(I679*H679,2)</f>
        <v>0</v>
      </c>
      <c r="K679" s="237"/>
      <c r="L679" s="238"/>
      <c r="M679" s="239" t="s">
        <v>1</v>
      </c>
      <c r="N679" s="240" t="s">
        <v>38</v>
      </c>
      <c r="O679" s="71"/>
      <c r="P679" s="189">
        <f>O679*H679</f>
        <v>0</v>
      </c>
      <c r="Q679" s="189">
        <v>0</v>
      </c>
      <c r="R679" s="189">
        <f>Q679*H679</f>
        <v>0</v>
      </c>
      <c r="S679" s="189">
        <v>0</v>
      </c>
      <c r="T679" s="190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91" t="s">
        <v>172</v>
      </c>
      <c r="AT679" s="191" t="s">
        <v>169</v>
      </c>
      <c r="AU679" s="191" t="s">
        <v>80</v>
      </c>
      <c r="AY679" s="17" t="s">
        <v>130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7" t="s">
        <v>80</v>
      </c>
      <c r="BK679" s="192">
        <f>ROUND(I679*H679,2)</f>
        <v>0</v>
      </c>
      <c r="BL679" s="17" t="s">
        <v>135</v>
      </c>
      <c r="BM679" s="191" t="s">
        <v>742</v>
      </c>
    </row>
    <row r="680" spans="1:65" s="2" customFormat="1">
      <c r="A680" s="34"/>
      <c r="B680" s="35"/>
      <c r="C680" s="36"/>
      <c r="D680" s="193" t="s">
        <v>137</v>
      </c>
      <c r="E680" s="36"/>
      <c r="F680" s="194" t="s">
        <v>199</v>
      </c>
      <c r="G680" s="36"/>
      <c r="H680" s="36"/>
      <c r="I680" s="195"/>
      <c r="J680" s="36"/>
      <c r="K680" s="36"/>
      <c r="L680" s="39"/>
      <c r="M680" s="196"/>
      <c r="N680" s="197"/>
      <c r="O680" s="71"/>
      <c r="P680" s="71"/>
      <c r="Q680" s="71"/>
      <c r="R680" s="71"/>
      <c r="S680" s="71"/>
      <c r="T680" s="72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7" t="s">
        <v>137</v>
      </c>
      <c r="AU680" s="17" t="s">
        <v>80</v>
      </c>
    </row>
    <row r="681" spans="1:65" s="12" customFormat="1">
      <c r="B681" s="198"/>
      <c r="C681" s="199"/>
      <c r="D681" s="193" t="s">
        <v>138</v>
      </c>
      <c r="E681" s="200" t="s">
        <v>1</v>
      </c>
      <c r="F681" s="201" t="s">
        <v>743</v>
      </c>
      <c r="G681" s="199"/>
      <c r="H681" s="200" t="s">
        <v>1</v>
      </c>
      <c r="I681" s="202"/>
      <c r="J681" s="199"/>
      <c r="K681" s="199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138</v>
      </c>
      <c r="AU681" s="207" t="s">
        <v>80</v>
      </c>
      <c r="AV681" s="12" t="s">
        <v>80</v>
      </c>
      <c r="AW681" s="12" t="s">
        <v>30</v>
      </c>
      <c r="AX681" s="12" t="s">
        <v>73</v>
      </c>
      <c r="AY681" s="207" t="s">
        <v>130</v>
      </c>
    </row>
    <row r="682" spans="1:65" s="13" customFormat="1">
      <c r="B682" s="208"/>
      <c r="C682" s="209"/>
      <c r="D682" s="193" t="s">
        <v>138</v>
      </c>
      <c r="E682" s="210" t="s">
        <v>1</v>
      </c>
      <c r="F682" s="211" t="s">
        <v>744</v>
      </c>
      <c r="G682" s="209"/>
      <c r="H682" s="212">
        <v>2.3E-2</v>
      </c>
      <c r="I682" s="213"/>
      <c r="J682" s="209"/>
      <c r="K682" s="209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138</v>
      </c>
      <c r="AU682" s="218" t="s">
        <v>80</v>
      </c>
      <c r="AV682" s="13" t="s">
        <v>82</v>
      </c>
      <c r="AW682" s="13" t="s">
        <v>30</v>
      </c>
      <c r="AX682" s="13" t="s">
        <v>73</v>
      </c>
      <c r="AY682" s="218" t="s">
        <v>130</v>
      </c>
    </row>
    <row r="683" spans="1:65" s="14" customFormat="1">
      <c r="B683" s="219"/>
      <c r="C683" s="220"/>
      <c r="D683" s="193" t="s">
        <v>138</v>
      </c>
      <c r="E683" s="221" t="s">
        <v>1</v>
      </c>
      <c r="F683" s="222" t="s">
        <v>143</v>
      </c>
      <c r="G683" s="220"/>
      <c r="H683" s="223">
        <v>2.3E-2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138</v>
      </c>
      <c r="AU683" s="229" t="s">
        <v>80</v>
      </c>
      <c r="AV683" s="14" t="s">
        <v>135</v>
      </c>
      <c r="AW683" s="14" t="s">
        <v>30</v>
      </c>
      <c r="AX683" s="14" t="s">
        <v>80</v>
      </c>
      <c r="AY683" s="229" t="s">
        <v>130</v>
      </c>
    </row>
    <row r="684" spans="1:65" s="2" customFormat="1" ht="14.45" customHeight="1">
      <c r="A684" s="34"/>
      <c r="B684" s="35"/>
      <c r="C684" s="230" t="s">
        <v>745</v>
      </c>
      <c r="D684" s="230" t="s">
        <v>169</v>
      </c>
      <c r="E684" s="231" t="s">
        <v>746</v>
      </c>
      <c r="F684" s="232" t="s">
        <v>747</v>
      </c>
      <c r="G684" s="233" t="s">
        <v>157</v>
      </c>
      <c r="H684" s="234">
        <v>8.9999999999999993E-3</v>
      </c>
      <c r="I684" s="235"/>
      <c r="J684" s="236">
        <f>ROUND(I684*H684,2)</f>
        <v>0</v>
      </c>
      <c r="K684" s="237"/>
      <c r="L684" s="238"/>
      <c r="M684" s="239" t="s">
        <v>1</v>
      </c>
      <c r="N684" s="240" t="s">
        <v>38</v>
      </c>
      <c r="O684" s="71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1" t="s">
        <v>172</v>
      </c>
      <c r="AT684" s="191" t="s">
        <v>169</v>
      </c>
      <c r="AU684" s="191" t="s">
        <v>80</v>
      </c>
      <c r="AY684" s="17" t="s">
        <v>130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7" t="s">
        <v>80</v>
      </c>
      <c r="BK684" s="192">
        <f>ROUND(I684*H684,2)</f>
        <v>0</v>
      </c>
      <c r="BL684" s="17" t="s">
        <v>135</v>
      </c>
      <c r="BM684" s="191" t="s">
        <v>748</v>
      </c>
    </row>
    <row r="685" spans="1:65" s="2" customFormat="1">
      <c r="A685" s="34"/>
      <c r="B685" s="35"/>
      <c r="C685" s="36"/>
      <c r="D685" s="193" t="s">
        <v>137</v>
      </c>
      <c r="E685" s="36"/>
      <c r="F685" s="194" t="s">
        <v>747</v>
      </c>
      <c r="G685" s="36"/>
      <c r="H685" s="36"/>
      <c r="I685" s="195"/>
      <c r="J685" s="36"/>
      <c r="K685" s="36"/>
      <c r="L685" s="39"/>
      <c r="M685" s="196"/>
      <c r="N685" s="197"/>
      <c r="O685" s="71"/>
      <c r="P685" s="71"/>
      <c r="Q685" s="71"/>
      <c r="R685" s="71"/>
      <c r="S685" s="71"/>
      <c r="T685" s="72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137</v>
      </c>
      <c r="AU685" s="17" t="s">
        <v>80</v>
      </c>
    </row>
    <row r="686" spans="1:65" s="12" customFormat="1">
      <c r="B686" s="198"/>
      <c r="C686" s="199"/>
      <c r="D686" s="193" t="s">
        <v>138</v>
      </c>
      <c r="E686" s="200" t="s">
        <v>1</v>
      </c>
      <c r="F686" s="201" t="s">
        <v>749</v>
      </c>
      <c r="G686" s="199"/>
      <c r="H686" s="200" t="s">
        <v>1</v>
      </c>
      <c r="I686" s="202"/>
      <c r="J686" s="199"/>
      <c r="K686" s="199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138</v>
      </c>
      <c r="AU686" s="207" t="s">
        <v>80</v>
      </c>
      <c r="AV686" s="12" t="s">
        <v>80</v>
      </c>
      <c r="AW686" s="12" t="s">
        <v>30</v>
      </c>
      <c r="AX686" s="12" t="s">
        <v>73</v>
      </c>
      <c r="AY686" s="207" t="s">
        <v>130</v>
      </c>
    </row>
    <row r="687" spans="1:65" s="13" customFormat="1">
      <c r="B687" s="208"/>
      <c r="C687" s="209"/>
      <c r="D687" s="193" t="s">
        <v>138</v>
      </c>
      <c r="E687" s="210" t="s">
        <v>1</v>
      </c>
      <c r="F687" s="211" t="s">
        <v>750</v>
      </c>
      <c r="G687" s="209"/>
      <c r="H687" s="212">
        <v>8.9999999999999993E-3</v>
      </c>
      <c r="I687" s="213"/>
      <c r="J687" s="209"/>
      <c r="K687" s="209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138</v>
      </c>
      <c r="AU687" s="218" t="s">
        <v>80</v>
      </c>
      <c r="AV687" s="13" t="s">
        <v>82</v>
      </c>
      <c r="AW687" s="13" t="s">
        <v>30</v>
      </c>
      <c r="AX687" s="13" t="s">
        <v>73</v>
      </c>
      <c r="AY687" s="218" t="s">
        <v>130</v>
      </c>
    </row>
    <row r="688" spans="1:65" s="14" customFormat="1">
      <c r="B688" s="219"/>
      <c r="C688" s="220"/>
      <c r="D688" s="193" t="s">
        <v>138</v>
      </c>
      <c r="E688" s="221" t="s">
        <v>1</v>
      </c>
      <c r="F688" s="222" t="s">
        <v>143</v>
      </c>
      <c r="G688" s="220"/>
      <c r="H688" s="223">
        <v>8.9999999999999993E-3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138</v>
      </c>
      <c r="AU688" s="229" t="s">
        <v>80</v>
      </c>
      <c r="AV688" s="14" t="s">
        <v>135</v>
      </c>
      <c r="AW688" s="14" t="s">
        <v>30</v>
      </c>
      <c r="AX688" s="14" t="s">
        <v>80</v>
      </c>
      <c r="AY688" s="229" t="s">
        <v>130</v>
      </c>
    </row>
    <row r="689" spans="1:65" s="2" customFormat="1" ht="24.2" customHeight="1">
      <c r="A689" s="34"/>
      <c r="B689" s="35"/>
      <c r="C689" s="179" t="s">
        <v>751</v>
      </c>
      <c r="D689" s="179" t="s">
        <v>131</v>
      </c>
      <c r="E689" s="180" t="s">
        <v>752</v>
      </c>
      <c r="F689" s="181" t="s">
        <v>753</v>
      </c>
      <c r="G689" s="182" t="s">
        <v>146</v>
      </c>
      <c r="H689" s="183">
        <v>15.5</v>
      </c>
      <c r="I689" s="184"/>
      <c r="J689" s="185">
        <f>ROUND(I689*H689,2)</f>
        <v>0</v>
      </c>
      <c r="K689" s="186"/>
      <c r="L689" s="39"/>
      <c r="M689" s="187" t="s">
        <v>1</v>
      </c>
      <c r="N689" s="188" t="s">
        <v>38</v>
      </c>
      <c r="O689" s="71"/>
      <c r="P689" s="189">
        <f>O689*H689</f>
        <v>0</v>
      </c>
      <c r="Q689" s="189">
        <v>0</v>
      </c>
      <c r="R689" s="189">
        <f>Q689*H689</f>
        <v>0</v>
      </c>
      <c r="S689" s="189">
        <v>0</v>
      </c>
      <c r="T689" s="190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1" t="s">
        <v>135</v>
      </c>
      <c r="AT689" s="191" t="s">
        <v>131</v>
      </c>
      <c r="AU689" s="191" t="s">
        <v>80</v>
      </c>
      <c r="AY689" s="17" t="s">
        <v>130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7" t="s">
        <v>80</v>
      </c>
      <c r="BK689" s="192">
        <f>ROUND(I689*H689,2)</f>
        <v>0</v>
      </c>
      <c r="BL689" s="17" t="s">
        <v>135</v>
      </c>
      <c r="BM689" s="191" t="s">
        <v>754</v>
      </c>
    </row>
    <row r="690" spans="1:65" s="2" customFormat="1">
      <c r="A690" s="34"/>
      <c r="B690" s="35"/>
      <c r="C690" s="36"/>
      <c r="D690" s="193" t="s">
        <v>137</v>
      </c>
      <c r="E690" s="36"/>
      <c r="F690" s="194" t="s">
        <v>753</v>
      </c>
      <c r="G690" s="36"/>
      <c r="H690" s="36"/>
      <c r="I690" s="195"/>
      <c r="J690" s="36"/>
      <c r="K690" s="36"/>
      <c r="L690" s="39"/>
      <c r="M690" s="196"/>
      <c r="N690" s="197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137</v>
      </c>
      <c r="AU690" s="17" t="s">
        <v>80</v>
      </c>
    </row>
    <row r="691" spans="1:65" s="12" customFormat="1">
      <c r="B691" s="198"/>
      <c r="C691" s="199"/>
      <c r="D691" s="193" t="s">
        <v>138</v>
      </c>
      <c r="E691" s="200" t="s">
        <v>1</v>
      </c>
      <c r="F691" s="201" t="s">
        <v>241</v>
      </c>
      <c r="G691" s="199"/>
      <c r="H691" s="200" t="s">
        <v>1</v>
      </c>
      <c r="I691" s="202"/>
      <c r="J691" s="199"/>
      <c r="K691" s="199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138</v>
      </c>
      <c r="AU691" s="207" t="s">
        <v>80</v>
      </c>
      <c r="AV691" s="12" t="s">
        <v>80</v>
      </c>
      <c r="AW691" s="12" t="s">
        <v>30</v>
      </c>
      <c r="AX691" s="12" t="s">
        <v>73</v>
      </c>
      <c r="AY691" s="207" t="s">
        <v>130</v>
      </c>
    </row>
    <row r="692" spans="1:65" s="13" customFormat="1">
      <c r="B692" s="208"/>
      <c r="C692" s="209"/>
      <c r="D692" s="193" t="s">
        <v>138</v>
      </c>
      <c r="E692" s="210" t="s">
        <v>1</v>
      </c>
      <c r="F692" s="211" t="s">
        <v>755</v>
      </c>
      <c r="G692" s="209"/>
      <c r="H692" s="212">
        <v>15.5</v>
      </c>
      <c r="I692" s="213"/>
      <c r="J692" s="209"/>
      <c r="K692" s="209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138</v>
      </c>
      <c r="AU692" s="218" t="s">
        <v>80</v>
      </c>
      <c r="AV692" s="13" t="s">
        <v>82</v>
      </c>
      <c r="AW692" s="13" t="s">
        <v>30</v>
      </c>
      <c r="AX692" s="13" t="s">
        <v>73</v>
      </c>
      <c r="AY692" s="218" t="s">
        <v>130</v>
      </c>
    </row>
    <row r="693" spans="1:65" s="14" customFormat="1">
      <c r="B693" s="219"/>
      <c r="C693" s="220"/>
      <c r="D693" s="193" t="s">
        <v>138</v>
      </c>
      <c r="E693" s="221" t="s">
        <v>1</v>
      </c>
      <c r="F693" s="222" t="s">
        <v>143</v>
      </c>
      <c r="G693" s="220"/>
      <c r="H693" s="223">
        <v>15.5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138</v>
      </c>
      <c r="AU693" s="229" t="s">
        <v>80</v>
      </c>
      <c r="AV693" s="14" t="s">
        <v>135</v>
      </c>
      <c r="AW693" s="14" t="s">
        <v>30</v>
      </c>
      <c r="AX693" s="14" t="s">
        <v>80</v>
      </c>
      <c r="AY693" s="229" t="s">
        <v>130</v>
      </c>
    </row>
    <row r="694" spans="1:65" s="2" customFormat="1" ht="24.2" customHeight="1">
      <c r="A694" s="34"/>
      <c r="B694" s="35"/>
      <c r="C694" s="179" t="s">
        <v>756</v>
      </c>
      <c r="D694" s="179" t="s">
        <v>131</v>
      </c>
      <c r="E694" s="180" t="s">
        <v>757</v>
      </c>
      <c r="F694" s="181" t="s">
        <v>758</v>
      </c>
      <c r="G694" s="182" t="s">
        <v>404</v>
      </c>
      <c r="H694" s="183">
        <v>10</v>
      </c>
      <c r="I694" s="184"/>
      <c r="J694" s="185">
        <f>ROUND(I694*H694,2)</f>
        <v>0</v>
      </c>
      <c r="K694" s="186"/>
      <c r="L694" s="39"/>
      <c r="M694" s="187" t="s">
        <v>1</v>
      </c>
      <c r="N694" s="188" t="s">
        <v>38</v>
      </c>
      <c r="O694" s="71"/>
      <c r="P694" s="189">
        <f>O694*H694</f>
        <v>0</v>
      </c>
      <c r="Q694" s="189">
        <v>0</v>
      </c>
      <c r="R694" s="189">
        <f>Q694*H694</f>
        <v>0</v>
      </c>
      <c r="S694" s="189">
        <v>0</v>
      </c>
      <c r="T694" s="190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91" t="s">
        <v>135</v>
      </c>
      <c r="AT694" s="191" t="s">
        <v>131</v>
      </c>
      <c r="AU694" s="191" t="s">
        <v>80</v>
      </c>
      <c r="AY694" s="17" t="s">
        <v>130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7" t="s">
        <v>80</v>
      </c>
      <c r="BK694" s="192">
        <f>ROUND(I694*H694,2)</f>
        <v>0</v>
      </c>
      <c r="BL694" s="17" t="s">
        <v>135</v>
      </c>
      <c r="BM694" s="191" t="s">
        <v>759</v>
      </c>
    </row>
    <row r="695" spans="1:65" s="2" customFormat="1">
      <c r="A695" s="34"/>
      <c r="B695" s="35"/>
      <c r="C695" s="36"/>
      <c r="D695" s="193" t="s">
        <v>137</v>
      </c>
      <c r="E695" s="36"/>
      <c r="F695" s="194" t="s">
        <v>758</v>
      </c>
      <c r="G695" s="36"/>
      <c r="H695" s="36"/>
      <c r="I695" s="195"/>
      <c r="J695" s="36"/>
      <c r="K695" s="36"/>
      <c r="L695" s="39"/>
      <c r="M695" s="196"/>
      <c r="N695" s="197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137</v>
      </c>
      <c r="AU695" s="17" t="s">
        <v>80</v>
      </c>
    </row>
    <row r="696" spans="1:65" s="2" customFormat="1" ht="37.9" customHeight="1">
      <c r="A696" s="34"/>
      <c r="B696" s="35"/>
      <c r="C696" s="230" t="s">
        <v>760</v>
      </c>
      <c r="D696" s="230" t="s">
        <v>169</v>
      </c>
      <c r="E696" s="231" t="s">
        <v>761</v>
      </c>
      <c r="F696" s="232" t="s">
        <v>762</v>
      </c>
      <c r="G696" s="233" t="s">
        <v>146</v>
      </c>
      <c r="H696" s="234">
        <v>3</v>
      </c>
      <c r="I696" s="235"/>
      <c r="J696" s="236">
        <f>ROUND(I696*H696,2)</f>
        <v>0</v>
      </c>
      <c r="K696" s="237"/>
      <c r="L696" s="238"/>
      <c r="M696" s="239" t="s">
        <v>1</v>
      </c>
      <c r="N696" s="240" t="s">
        <v>38</v>
      </c>
      <c r="O696" s="71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1" t="s">
        <v>172</v>
      </c>
      <c r="AT696" s="191" t="s">
        <v>169</v>
      </c>
      <c r="AU696" s="191" t="s">
        <v>80</v>
      </c>
      <c r="AY696" s="17" t="s">
        <v>130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7" t="s">
        <v>80</v>
      </c>
      <c r="BK696" s="192">
        <f>ROUND(I696*H696,2)</f>
        <v>0</v>
      </c>
      <c r="BL696" s="17" t="s">
        <v>135</v>
      </c>
      <c r="BM696" s="191" t="s">
        <v>763</v>
      </c>
    </row>
    <row r="697" spans="1:65" s="2" customFormat="1" ht="19.5">
      <c r="A697" s="34"/>
      <c r="B697" s="35"/>
      <c r="C697" s="36"/>
      <c r="D697" s="193" t="s">
        <v>137</v>
      </c>
      <c r="E697" s="36"/>
      <c r="F697" s="194" t="s">
        <v>764</v>
      </c>
      <c r="G697" s="36"/>
      <c r="H697" s="36"/>
      <c r="I697" s="195"/>
      <c r="J697" s="36"/>
      <c r="K697" s="36"/>
      <c r="L697" s="39"/>
      <c r="M697" s="196"/>
      <c r="N697" s="197"/>
      <c r="O697" s="71"/>
      <c r="P697" s="71"/>
      <c r="Q697" s="71"/>
      <c r="R697" s="71"/>
      <c r="S697" s="71"/>
      <c r="T697" s="72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137</v>
      </c>
      <c r="AU697" s="17" t="s">
        <v>80</v>
      </c>
    </row>
    <row r="698" spans="1:65" s="12" customFormat="1">
      <c r="B698" s="198"/>
      <c r="C698" s="199"/>
      <c r="D698" s="193" t="s">
        <v>138</v>
      </c>
      <c r="E698" s="200" t="s">
        <v>1</v>
      </c>
      <c r="F698" s="201" t="s">
        <v>241</v>
      </c>
      <c r="G698" s="199"/>
      <c r="H698" s="200" t="s">
        <v>1</v>
      </c>
      <c r="I698" s="202"/>
      <c r="J698" s="199"/>
      <c r="K698" s="199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138</v>
      </c>
      <c r="AU698" s="207" t="s">
        <v>80</v>
      </c>
      <c r="AV698" s="12" t="s">
        <v>80</v>
      </c>
      <c r="AW698" s="12" t="s">
        <v>30</v>
      </c>
      <c r="AX698" s="12" t="s">
        <v>73</v>
      </c>
      <c r="AY698" s="207" t="s">
        <v>130</v>
      </c>
    </row>
    <row r="699" spans="1:65" s="13" customFormat="1">
      <c r="B699" s="208"/>
      <c r="C699" s="209"/>
      <c r="D699" s="193" t="s">
        <v>138</v>
      </c>
      <c r="E699" s="210" t="s">
        <v>1</v>
      </c>
      <c r="F699" s="211" t="s">
        <v>765</v>
      </c>
      <c r="G699" s="209"/>
      <c r="H699" s="212">
        <v>3</v>
      </c>
      <c r="I699" s="213"/>
      <c r="J699" s="209"/>
      <c r="K699" s="209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138</v>
      </c>
      <c r="AU699" s="218" t="s">
        <v>80</v>
      </c>
      <c r="AV699" s="13" t="s">
        <v>82</v>
      </c>
      <c r="AW699" s="13" t="s">
        <v>30</v>
      </c>
      <c r="AX699" s="13" t="s">
        <v>73</v>
      </c>
      <c r="AY699" s="218" t="s">
        <v>130</v>
      </c>
    </row>
    <row r="700" spans="1:65" s="14" customFormat="1">
      <c r="B700" s="219"/>
      <c r="C700" s="220"/>
      <c r="D700" s="193" t="s">
        <v>138</v>
      </c>
      <c r="E700" s="221" t="s">
        <v>1</v>
      </c>
      <c r="F700" s="222" t="s">
        <v>143</v>
      </c>
      <c r="G700" s="220"/>
      <c r="H700" s="223">
        <v>3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138</v>
      </c>
      <c r="AU700" s="229" t="s">
        <v>80</v>
      </c>
      <c r="AV700" s="14" t="s">
        <v>135</v>
      </c>
      <c r="AW700" s="14" t="s">
        <v>30</v>
      </c>
      <c r="AX700" s="14" t="s">
        <v>80</v>
      </c>
      <c r="AY700" s="229" t="s">
        <v>130</v>
      </c>
    </row>
    <row r="701" spans="1:65" s="2" customFormat="1" ht="14.45" customHeight="1">
      <c r="A701" s="34"/>
      <c r="B701" s="35"/>
      <c r="C701" s="230" t="s">
        <v>766</v>
      </c>
      <c r="D701" s="230" t="s">
        <v>169</v>
      </c>
      <c r="E701" s="231" t="s">
        <v>767</v>
      </c>
      <c r="F701" s="232" t="s">
        <v>768</v>
      </c>
      <c r="G701" s="233" t="s">
        <v>404</v>
      </c>
      <c r="H701" s="234">
        <v>14.05</v>
      </c>
      <c r="I701" s="235"/>
      <c r="J701" s="236">
        <f>ROUND(I701*H701,2)</f>
        <v>0</v>
      </c>
      <c r="K701" s="237"/>
      <c r="L701" s="238"/>
      <c r="M701" s="239" t="s">
        <v>1</v>
      </c>
      <c r="N701" s="240" t="s">
        <v>38</v>
      </c>
      <c r="O701" s="71"/>
      <c r="P701" s="189">
        <f>O701*H701</f>
        <v>0</v>
      </c>
      <c r="Q701" s="189">
        <v>0</v>
      </c>
      <c r="R701" s="189">
        <f>Q701*H701</f>
        <v>0</v>
      </c>
      <c r="S701" s="189">
        <v>0</v>
      </c>
      <c r="T701" s="190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1" t="s">
        <v>172</v>
      </c>
      <c r="AT701" s="191" t="s">
        <v>169</v>
      </c>
      <c r="AU701" s="191" t="s">
        <v>80</v>
      </c>
      <c r="AY701" s="17" t="s">
        <v>130</v>
      </c>
      <c r="BE701" s="192">
        <f>IF(N701="základní",J701,0)</f>
        <v>0</v>
      </c>
      <c r="BF701" s="192">
        <f>IF(N701="snížená",J701,0)</f>
        <v>0</v>
      </c>
      <c r="BG701" s="192">
        <f>IF(N701="zákl. přenesená",J701,0)</f>
        <v>0</v>
      </c>
      <c r="BH701" s="192">
        <f>IF(N701="sníž. přenesená",J701,0)</f>
        <v>0</v>
      </c>
      <c r="BI701" s="192">
        <f>IF(N701="nulová",J701,0)</f>
        <v>0</v>
      </c>
      <c r="BJ701" s="17" t="s">
        <v>80</v>
      </c>
      <c r="BK701" s="192">
        <f>ROUND(I701*H701,2)</f>
        <v>0</v>
      </c>
      <c r="BL701" s="17" t="s">
        <v>135</v>
      </c>
      <c r="BM701" s="191" t="s">
        <v>769</v>
      </c>
    </row>
    <row r="702" spans="1:65" s="2" customFormat="1">
      <c r="A702" s="34"/>
      <c r="B702" s="35"/>
      <c r="C702" s="36"/>
      <c r="D702" s="193" t="s">
        <v>137</v>
      </c>
      <c r="E702" s="36"/>
      <c r="F702" s="194" t="s">
        <v>770</v>
      </c>
      <c r="G702" s="36"/>
      <c r="H702" s="36"/>
      <c r="I702" s="195"/>
      <c r="J702" s="36"/>
      <c r="K702" s="36"/>
      <c r="L702" s="39"/>
      <c r="M702" s="196"/>
      <c r="N702" s="197"/>
      <c r="O702" s="71"/>
      <c r="P702" s="71"/>
      <c r="Q702" s="71"/>
      <c r="R702" s="71"/>
      <c r="S702" s="71"/>
      <c r="T702" s="72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137</v>
      </c>
      <c r="AU702" s="17" t="s">
        <v>80</v>
      </c>
    </row>
    <row r="703" spans="1:65" s="2" customFormat="1" ht="37.9" customHeight="1">
      <c r="A703" s="34"/>
      <c r="B703" s="35"/>
      <c r="C703" s="179" t="s">
        <v>771</v>
      </c>
      <c r="D703" s="179" t="s">
        <v>131</v>
      </c>
      <c r="E703" s="180" t="s">
        <v>772</v>
      </c>
      <c r="F703" s="181" t="s">
        <v>773</v>
      </c>
      <c r="G703" s="182" t="s">
        <v>726</v>
      </c>
      <c r="H703" s="183">
        <v>127.88</v>
      </c>
      <c r="I703" s="184"/>
      <c r="J703" s="185">
        <f>ROUND(I703*H703,2)</f>
        <v>0</v>
      </c>
      <c r="K703" s="186"/>
      <c r="L703" s="39"/>
      <c r="M703" s="187" t="s">
        <v>1</v>
      </c>
      <c r="N703" s="188" t="s">
        <v>38</v>
      </c>
      <c r="O703" s="71"/>
      <c r="P703" s="189">
        <f>O703*H703</f>
        <v>0</v>
      </c>
      <c r="Q703" s="189">
        <v>0</v>
      </c>
      <c r="R703" s="189">
        <f>Q703*H703</f>
        <v>0</v>
      </c>
      <c r="S703" s="189">
        <v>0</v>
      </c>
      <c r="T703" s="190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1" t="s">
        <v>135</v>
      </c>
      <c r="AT703" s="191" t="s">
        <v>131</v>
      </c>
      <c r="AU703" s="191" t="s">
        <v>80</v>
      </c>
      <c r="AY703" s="17" t="s">
        <v>130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7" t="s">
        <v>80</v>
      </c>
      <c r="BK703" s="192">
        <f>ROUND(I703*H703,2)</f>
        <v>0</v>
      </c>
      <c r="BL703" s="17" t="s">
        <v>135</v>
      </c>
      <c r="BM703" s="191" t="s">
        <v>774</v>
      </c>
    </row>
    <row r="704" spans="1:65" s="2" customFormat="1" ht="29.25">
      <c r="A704" s="34"/>
      <c r="B704" s="35"/>
      <c r="C704" s="36"/>
      <c r="D704" s="193" t="s">
        <v>137</v>
      </c>
      <c r="E704" s="36"/>
      <c r="F704" s="194" t="s">
        <v>773</v>
      </c>
      <c r="G704" s="36"/>
      <c r="H704" s="36"/>
      <c r="I704" s="195"/>
      <c r="J704" s="36"/>
      <c r="K704" s="36"/>
      <c r="L704" s="39"/>
      <c r="M704" s="196"/>
      <c r="N704" s="197"/>
      <c r="O704" s="71"/>
      <c r="P704" s="71"/>
      <c r="Q704" s="71"/>
      <c r="R704" s="71"/>
      <c r="S704" s="71"/>
      <c r="T704" s="72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7" t="s">
        <v>137</v>
      </c>
      <c r="AU704" s="17" t="s">
        <v>80</v>
      </c>
    </row>
    <row r="705" spans="1:65" s="12" customFormat="1" ht="22.5">
      <c r="B705" s="198"/>
      <c r="C705" s="199"/>
      <c r="D705" s="193" t="s">
        <v>138</v>
      </c>
      <c r="E705" s="200" t="s">
        <v>1</v>
      </c>
      <c r="F705" s="201" t="s">
        <v>775</v>
      </c>
      <c r="G705" s="199"/>
      <c r="H705" s="200" t="s">
        <v>1</v>
      </c>
      <c r="I705" s="202"/>
      <c r="J705" s="199"/>
      <c r="K705" s="199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138</v>
      </c>
      <c r="AU705" s="207" t="s">
        <v>80</v>
      </c>
      <c r="AV705" s="12" t="s">
        <v>80</v>
      </c>
      <c r="AW705" s="12" t="s">
        <v>30</v>
      </c>
      <c r="AX705" s="12" t="s">
        <v>73</v>
      </c>
      <c r="AY705" s="207" t="s">
        <v>130</v>
      </c>
    </row>
    <row r="706" spans="1:65" s="12" customFormat="1">
      <c r="B706" s="198"/>
      <c r="C706" s="199"/>
      <c r="D706" s="193" t="s">
        <v>138</v>
      </c>
      <c r="E706" s="200" t="s">
        <v>1</v>
      </c>
      <c r="F706" s="201" t="s">
        <v>776</v>
      </c>
      <c r="G706" s="199"/>
      <c r="H706" s="200" t="s">
        <v>1</v>
      </c>
      <c r="I706" s="202"/>
      <c r="J706" s="199"/>
      <c r="K706" s="199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138</v>
      </c>
      <c r="AU706" s="207" t="s">
        <v>80</v>
      </c>
      <c r="AV706" s="12" t="s">
        <v>80</v>
      </c>
      <c r="AW706" s="12" t="s">
        <v>30</v>
      </c>
      <c r="AX706" s="12" t="s">
        <v>73</v>
      </c>
      <c r="AY706" s="207" t="s">
        <v>130</v>
      </c>
    </row>
    <row r="707" spans="1:65" s="13" customFormat="1">
      <c r="B707" s="208"/>
      <c r="C707" s="209"/>
      <c r="D707" s="193" t="s">
        <v>138</v>
      </c>
      <c r="E707" s="210" t="s">
        <v>1</v>
      </c>
      <c r="F707" s="211" t="s">
        <v>745</v>
      </c>
      <c r="G707" s="209"/>
      <c r="H707" s="212">
        <v>100</v>
      </c>
      <c r="I707" s="213"/>
      <c r="J707" s="209"/>
      <c r="K707" s="209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138</v>
      </c>
      <c r="AU707" s="218" t="s">
        <v>80</v>
      </c>
      <c r="AV707" s="13" t="s">
        <v>82</v>
      </c>
      <c r="AW707" s="13" t="s">
        <v>30</v>
      </c>
      <c r="AX707" s="13" t="s">
        <v>73</v>
      </c>
      <c r="AY707" s="218" t="s">
        <v>130</v>
      </c>
    </row>
    <row r="708" spans="1:65" s="12" customFormat="1" ht="22.5">
      <c r="B708" s="198"/>
      <c r="C708" s="199"/>
      <c r="D708" s="193" t="s">
        <v>138</v>
      </c>
      <c r="E708" s="200" t="s">
        <v>1</v>
      </c>
      <c r="F708" s="201" t="s">
        <v>777</v>
      </c>
      <c r="G708" s="199"/>
      <c r="H708" s="200" t="s">
        <v>1</v>
      </c>
      <c r="I708" s="202"/>
      <c r="J708" s="199"/>
      <c r="K708" s="199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138</v>
      </c>
      <c r="AU708" s="207" t="s">
        <v>80</v>
      </c>
      <c r="AV708" s="12" t="s">
        <v>80</v>
      </c>
      <c r="AW708" s="12" t="s">
        <v>30</v>
      </c>
      <c r="AX708" s="12" t="s">
        <v>73</v>
      </c>
      <c r="AY708" s="207" t="s">
        <v>130</v>
      </c>
    </row>
    <row r="709" spans="1:65" s="12" customFormat="1">
      <c r="B709" s="198"/>
      <c r="C709" s="199"/>
      <c r="D709" s="193" t="s">
        <v>138</v>
      </c>
      <c r="E709" s="200" t="s">
        <v>1</v>
      </c>
      <c r="F709" s="201" t="s">
        <v>776</v>
      </c>
      <c r="G709" s="199"/>
      <c r="H709" s="200" t="s">
        <v>1</v>
      </c>
      <c r="I709" s="202"/>
      <c r="J709" s="199"/>
      <c r="K709" s="199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138</v>
      </c>
      <c r="AU709" s="207" t="s">
        <v>80</v>
      </c>
      <c r="AV709" s="12" t="s">
        <v>80</v>
      </c>
      <c r="AW709" s="12" t="s">
        <v>30</v>
      </c>
      <c r="AX709" s="12" t="s">
        <v>73</v>
      </c>
      <c r="AY709" s="207" t="s">
        <v>130</v>
      </c>
    </row>
    <row r="710" spans="1:65" s="13" customFormat="1">
      <c r="B710" s="208"/>
      <c r="C710" s="209"/>
      <c r="D710" s="193" t="s">
        <v>138</v>
      </c>
      <c r="E710" s="210" t="s">
        <v>1</v>
      </c>
      <c r="F710" s="211" t="s">
        <v>778</v>
      </c>
      <c r="G710" s="209"/>
      <c r="H710" s="212">
        <v>27.88</v>
      </c>
      <c r="I710" s="213"/>
      <c r="J710" s="209"/>
      <c r="K710" s="209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138</v>
      </c>
      <c r="AU710" s="218" t="s">
        <v>80</v>
      </c>
      <c r="AV710" s="13" t="s">
        <v>82</v>
      </c>
      <c r="AW710" s="13" t="s">
        <v>30</v>
      </c>
      <c r="AX710" s="13" t="s">
        <v>73</v>
      </c>
      <c r="AY710" s="218" t="s">
        <v>130</v>
      </c>
    </row>
    <row r="711" spans="1:65" s="14" customFormat="1">
      <c r="B711" s="219"/>
      <c r="C711" s="220"/>
      <c r="D711" s="193" t="s">
        <v>138</v>
      </c>
      <c r="E711" s="221" t="s">
        <v>1</v>
      </c>
      <c r="F711" s="222" t="s">
        <v>143</v>
      </c>
      <c r="G711" s="220"/>
      <c r="H711" s="223">
        <v>127.88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138</v>
      </c>
      <c r="AU711" s="229" t="s">
        <v>80</v>
      </c>
      <c r="AV711" s="14" t="s">
        <v>135</v>
      </c>
      <c r="AW711" s="14" t="s">
        <v>30</v>
      </c>
      <c r="AX711" s="14" t="s">
        <v>80</v>
      </c>
      <c r="AY711" s="229" t="s">
        <v>130</v>
      </c>
    </row>
    <row r="712" spans="1:65" s="2" customFormat="1" ht="37.9" customHeight="1">
      <c r="A712" s="34"/>
      <c r="B712" s="35"/>
      <c r="C712" s="179" t="s">
        <v>779</v>
      </c>
      <c r="D712" s="179" t="s">
        <v>131</v>
      </c>
      <c r="E712" s="180" t="s">
        <v>780</v>
      </c>
      <c r="F712" s="181" t="s">
        <v>781</v>
      </c>
      <c r="G712" s="182" t="s">
        <v>146</v>
      </c>
      <c r="H712" s="183">
        <v>20.460999999999999</v>
      </c>
      <c r="I712" s="184"/>
      <c r="J712" s="185">
        <f>ROUND(I712*H712,2)</f>
        <v>0</v>
      </c>
      <c r="K712" s="186"/>
      <c r="L712" s="39"/>
      <c r="M712" s="187" t="s">
        <v>1</v>
      </c>
      <c r="N712" s="188" t="s">
        <v>38</v>
      </c>
      <c r="O712" s="71"/>
      <c r="P712" s="189">
        <f>O712*H712</f>
        <v>0</v>
      </c>
      <c r="Q712" s="189">
        <v>0</v>
      </c>
      <c r="R712" s="189">
        <f>Q712*H712</f>
        <v>0</v>
      </c>
      <c r="S712" s="189">
        <v>0</v>
      </c>
      <c r="T712" s="190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191" t="s">
        <v>135</v>
      </c>
      <c r="AT712" s="191" t="s">
        <v>131</v>
      </c>
      <c r="AU712" s="191" t="s">
        <v>80</v>
      </c>
      <c r="AY712" s="17" t="s">
        <v>130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7" t="s">
        <v>80</v>
      </c>
      <c r="BK712" s="192">
        <f>ROUND(I712*H712,2)</f>
        <v>0</v>
      </c>
      <c r="BL712" s="17" t="s">
        <v>135</v>
      </c>
      <c r="BM712" s="191" t="s">
        <v>782</v>
      </c>
    </row>
    <row r="713" spans="1:65" s="2" customFormat="1" ht="19.5">
      <c r="A713" s="34"/>
      <c r="B713" s="35"/>
      <c r="C713" s="36"/>
      <c r="D713" s="193" t="s">
        <v>137</v>
      </c>
      <c r="E713" s="36"/>
      <c r="F713" s="194" t="s">
        <v>781</v>
      </c>
      <c r="G713" s="36"/>
      <c r="H713" s="36"/>
      <c r="I713" s="195"/>
      <c r="J713" s="36"/>
      <c r="K713" s="36"/>
      <c r="L713" s="39"/>
      <c r="M713" s="196"/>
      <c r="N713" s="197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137</v>
      </c>
      <c r="AU713" s="17" t="s">
        <v>80</v>
      </c>
    </row>
    <row r="714" spans="1:65" s="12" customFormat="1">
      <c r="B714" s="198"/>
      <c r="C714" s="199"/>
      <c r="D714" s="193" t="s">
        <v>138</v>
      </c>
      <c r="E714" s="200" t="s">
        <v>1</v>
      </c>
      <c r="F714" s="201" t="s">
        <v>783</v>
      </c>
      <c r="G714" s="199"/>
      <c r="H714" s="200" t="s">
        <v>1</v>
      </c>
      <c r="I714" s="202"/>
      <c r="J714" s="199"/>
      <c r="K714" s="199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138</v>
      </c>
      <c r="AU714" s="207" t="s">
        <v>80</v>
      </c>
      <c r="AV714" s="12" t="s">
        <v>80</v>
      </c>
      <c r="AW714" s="12" t="s">
        <v>30</v>
      </c>
      <c r="AX714" s="12" t="s">
        <v>73</v>
      </c>
      <c r="AY714" s="207" t="s">
        <v>130</v>
      </c>
    </row>
    <row r="715" spans="1:65" s="12" customFormat="1">
      <c r="B715" s="198"/>
      <c r="C715" s="199"/>
      <c r="D715" s="193" t="s">
        <v>138</v>
      </c>
      <c r="E715" s="200" t="s">
        <v>1</v>
      </c>
      <c r="F715" s="201" t="s">
        <v>784</v>
      </c>
      <c r="G715" s="199"/>
      <c r="H715" s="200" t="s">
        <v>1</v>
      </c>
      <c r="I715" s="202"/>
      <c r="J715" s="199"/>
      <c r="K715" s="199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138</v>
      </c>
      <c r="AU715" s="207" t="s">
        <v>80</v>
      </c>
      <c r="AV715" s="12" t="s">
        <v>80</v>
      </c>
      <c r="AW715" s="12" t="s">
        <v>30</v>
      </c>
      <c r="AX715" s="12" t="s">
        <v>73</v>
      </c>
      <c r="AY715" s="207" t="s">
        <v>130</v>
      </c>
    </row>
    <row r="716" spans="1:65" s="13" customFormat="1">
      <c r="B716" s="208"/>
      <c r="C716" s="209"/>
      <c r="D716" s="193" t="s">
        <v>138</v>
      </c>
      <c r="E716" s="210" t="s">
        <v>1</v>
      </c>
      <c r="F716" s="211" t="s">
        <v>785</v>
      </c>
      <c r="G716" s="209"/>
      <c r="H716" s="212">
        <v>6.4960000000000004</v>
      </c>
      <c r="I716" s="213"/>
      <c r="J716" s="209"/>
      <c r="K716" s="209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138</v>
      </c>
      <c r="AU716" s="218" t="s">
        <v>80</v>
      </c>
      <c r="AV716" s="13" t="s">
        <v>82</v>
      </c>
      <c r="AW716" s="13" t="s">
        <v>30</v>
      </c>
      <c r="AX716" s="13" t="s">
        <v>73</v>
      </c>
      <c r="AY716" s="218" t="s">
        <v>130</v>
      </c>
    </row>
    <row r="717" spans="1:65" s="12" customFormat="1">
      <c r="B717" s="198"/>
      <c r="C717" s="199"/>
      <c r="D717" s="193" t="s">
        <v>138</v>
      </c>
      <c r="E717" s="200" t="s">
        <v>1</v>
      </c>
      <c r="F717" s="201" t="s">
        <v>310</v>
      </c>
      <c r="G717" s="199"/>
      <c r="H717" s="200" t="s">
        <v>1</v>
      </c>
      <c r="I717" s="202"/>
      <c r="J717" s="199"/>
      <c r="K717" s="199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138</v>
      </c>
      <c r="AU717" s="207" t="s">
        <v>80</v>
      </c>
      <c r="AV717" s="12" t="s">
        <v>80</v>
      </c>
      <c r="AW717" s="12" t="s">
        <v>30</v>
      </c>
      <c r="AX717" s="12" t="s">
        <v>73</v>
      </c>
      <c r="AY717" s="207" t="s">
        <v>130</v>
      </c>
    </row>
    <row r="718" spans="1:65" s="12" customFormat="1">
      <c r="B718" s="198"/>
      <c r="C718" s="199"/>
      <c r="D718" s="193" t="s">
        <v>138</v>
      </c>
      <c r="E718" s="200" t="s">
        <v>1</v>
      </c>
      <c r="F718" s="201" t="s">
        <v>786</v>
      </c>
      <c r="G718" s="199"/>
      <c r="H718" s="200" t="s">
        <v>1</v>
      </c>
      <c r="I718" s="202"/>
      <c r="J718" s="199"/>
      <c r="K718" s="199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138</v>
      </c>
      <c r="AU718" s="207" t="s">
        <v>80</v>
      </c>
      <c r="AV718" s="12" t="s">
        <v>80</v>
      </c>
      <c r="AW718" s="12" t="s">
        <v>30</v>
      </c>
      <c r="AX718" s="12" t="s">
        <v>73</v>
      </c>
      <c r="AY718" s="207" t="s">
        <v>130</v>
      </c>
    </row>
    <row r="719" spans="1:65" s="13" customFormat="1">
      <c r="B719" s="208"/>
      <c r="C719" s="209"/>
      <c r="D719" s="193" t="s">
        <v>138</v>
      </c>
      <c r="E719" s="210" t="s">
        <v>1</v>
      </c>
      <c r="F719" s="211" t="s">
        <v>787</v>
      </c>
      <c r="G719" s="209"/>
      <c r="H719" s="212">
        <v>7.04</v>
      </c>
      <c r="I719" s="213"/>
      <c r="J719" s="209"/>
      <c r="K719" s="209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138</v>
      </c>
      <c r="AU719" s="218" t="s">
        <v>80</v>
      </c>
      <c r="AV719" s="13" t="s">
        <v>82</v>
      </c>
      <c r="AW719" s="13" t="s">
        <v>30</v>
      </c>
      <c r="AX719" s="13" t="s">
        <v>73</v>
      </c>
      <c r="AY719" s="218" t="s">
        <v>130</v>
      </c>
    </row>
    <row r="720" spans="1:65" s="12" customFormat="1">
      <c r="B720" s="198"/>
      <c r="C720" s="199"/>
      <c r="D720" s="193" t="s">
        <v>138</v>
      </c>
      <c r="E720" s="200" t="s">
        <v>1</v>
      </c>
      <c r="F720" s="201" t="s">
        <v>788</v>
      </c>
      <c r="G720" s="199"/>
      <c r="H720" s="200" t="s">
        <v>1</v>
      </c>
      <c r="I720" s="202"/>
      <c r="J720" s="199"/>
      <c r="K720" s="199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138</v>
      </c>
      <c r="AU720" s="207" t="s">
        <v>80</v>
      </c>
      <c r="AV720" s="12" t="s">
        <v>80</v>
      </c>
      <c r="AW720" s="12" t="s">
        <v>30</v>
      </c>
      <c r="AX720" s="12" t="s">
        <v>73</v>
      </c>
      <c r="AY720" s="207" t="s">
        <v>130</v>
      </c>
    </row>
    <row r="721" spans="1:65" s="13" customFormat="1">
      <c r="B721" s="208"/>
      <c r="C721" s="209"/>
      <c r="D721" s="193" t="s">
        <v>138</v>
      </c>
      <c r="E721" s="210" t="s">
        <v>1</v>
      </c>
      <c r="F721" s="211" t="s">
        <v>388</v>
      </c>
      <c r="G721" s="209"/>
      <c r="H721" s="212">
        <v>6.9249999999999998</v>
      </c>
      <c r="I721" s="213"/>
      <c r="J721" s="209"/>
      <c r="K721" s="209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138</v>
      </c>
      <c r="AU721" s="218" t="s">
        <v>80</v>
      </c>
      <c r="AV721" s="13" t="s">
        <v>82</v>
      </c>
      <c r="AW721" s="13" t="s">
        <v>30</v>
      </c>
      <c r="AX721" s="13" t="s">
        <v>73</v>
      </c>
      <c r="AY721" s="218" t="s">
        <v>130</v>
      </c>
    </row>
    <row r="722" spans="1:65" s="14" customFormat="1">
      <c r="B722" s="219"/>
      <c r="C722" s="220"/>
      <c r="D722" s="193" t="s">
        <v>138</v>
      </c>
      <c r="E722" s="221" t="s">
        <v>1</v>
      </c>
      <c r="F722" s="222" t="s">
        <v>143</v>
      </c>
      <c r="G722" s="220"/>
      <c r="H722" s="223">
        <v>20.461000000000002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AT722" s="229" t="s">
        <v>138</v>
      </c>
      <c r="AU722" s="229" t="s">
        <v>80</v>
      </c>
      <c r="AV722" s="14" t="s">
        <v>135</v>
      </c>
      <c r="AW722" s="14" t="s">
        <v>30</v>
      </c>
      <c r="AX722" s="14" t="s">
        <v>80</v>
      </c>
      <c r="AY722" s="229" t="s">
        <v>130</v>
      </c>
    </row>
    <row r="723" spans="1:65" s="2" customFormat="1" ht="24.2" customHeight="1">
      <c r="A723" s="34"/>
      <c r="B723" s="35"/>
      <c r="C723" s="179" t="s">
        <v>789</v>
      </c>
      <c r="D723" s="179" t="s">
        <v>131</v>
      </c>
      <c r="E723" s="180" t="s">
        <v>790</v>
      </c>
      <c r="F723" s="181" t="s">
        <v>791</v>
      </c>
      <c r="G723" s="182" t="s">
        <v>146</v>
      </c>
      <c r="H723" s="183">
        <v>18.446999999999999</v>
      </c>
      <c r="I723" s="184"/>
      <c r="J723" s="185">
        <f>ROUND(I723*H723,2)</f>
        <v>0</v>
      </c>
      <c r="K723" s="186"/>
      <c r="L723" s="39"/>
      <c r="M723" s="187" t="s">
        <v>1</v>
      </c>
      <c r="N723" s="188" t="s">
        <v>38</v>
      </c>
      <c r="O723" s="71"/>
      <c r="P723" s="189">
        <f>O723*H723</f>
        <v>0</v>
      </c>
      <c r="Q723" s="189">
        <v>0</v>
      </c>
      <c r="R723" s="189">
        <f>Q723*H723</f>
        <v>0</v>
      </c>
      <c r="S723" s="189">
        <v>0</v>
      </c>
      <c r="T723" s="190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91" t="s">
        <v>135</v>
      </c>
      <c r="AT723" s="191" t="s">
        <v>131</v>
      </c>
      <c r="AU723" s="191" t="s">
        <v>80</v>
      </c>
      <c r="AY723" s="17" t="s">
        <v>130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7" t="s">
        <v>80</v>
      </c>
      <c r="BK723" s="192">
        <f>ROUND(I723*H723,2)</f>
        <v>0</v>
      </c>
      <c r="BL723" s="17" t="s">
        <v>135</v>
      </c>
      <c r="BM723" s="191" t="s">
        <v>792</v>
      </c>
    </row>
    <row r="724" spans="1:65" s="2" customFormat="1" ht="19.5">
      <c r="A724" s="34"/>
      <c r="B724" s="35"/>
      <c r="C724" s="36"/>
      <c r="D724" s="193" t="s">
        <v>137</v>
      </c>
      <c r="E724" s="36"/>
      <c r="F724" s="194" t="s">
        <v>791</v>
      </c>
      <c r="G724" s="36"/>
      <c r="H724" s="36"/>
      <c r="I724" s="195"/>
      <c r="J724" s="36"/>
      <c r="K724" s="36"/>
      <c r="L724" s="39"/>
      <c r="M724" s="196"/>
      <c r="N724" s="197"/>
      <c r="O724" s="71"/>
      <c r="P724" s="71"/>
      <c r="Q724" s="71"/>
      <c r="R724" s="71"/>
      <c r="S724" s="71"/>
      <c r="T724" s="72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7" t="s">
        <v>137</v>
      </c>
      <c r="AU724" s="17" t="s">
        <v>80</v>
      </c>
    </row>
    <row r="725" spans="1:65" s="12" customFormat="1">
      <c r="B725" s="198"/>
      <c r="C725" s="199"/>
      <c r="D725" s="193" t="s">
        <v>138</v>
      </c>
      <c r="E725" s="200" t="s">
        <v>1</v>
      </c>
      <c r="F725" s="201" t="s">
        <v>793</v>
      </c>
      <c r="G725" s="199"/>
      <c r="H725" s="200" t="s">
        <v>1</v>
      </c>
      <c r="I725" s="202"/>
      <c r="J725" s="199"/>
      <c r="K725" s="199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138</v>
      </c>
      <c r="AU725" s="207" t="s">
        <v>80</v>
      </c>
      <c r="AV725" s="12" t="s">
        <v>80</v>
      </c>
      <c r="AW725" s="12" t="s">
        <v>30</v>
      </c>
      <c r="AX725" s="12" t="s">
        <v>73</v>
      </c>
      <c r="AY725" s="207" t="s">
        <v>130</v>
      </c>
    </row>
    <row r="726" spans="1:65" s="12" customFormat="1">
      <c r="B726" s="198"/>
      <c r="C726" s="199"/>
      <c r="D726" s="193" t="s">
        <v>138</v>
      </c>
      <c r="E726" s="200" t="s">
        <v>1</v>
      </c>
      <c r="F726" s="201" t="s">
        <v>794</v>
      </c>
      <c r="G726" s="199"/>
      <c r="H726" s="200" t="s">
        <v>1</v>
      </c>
      <c r="I726" s="202"/>
      <c r="J726" s="199"/>
      <c r="K726" s="199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138</v>
      </c>
      <c r="AU726" s="207" t="s">
        <v>80</v>
      </c>
      <c r="AV726" s="12" t="s">
        <v>80</v>
      </c>
      <c r="AW726" s="12" t="s">
        <v>30</v>
      </c>
      <c r="AX726" s="12" t="s">
        <v>73</v>
      </c>
      <c r="AY726" s="207" t="s">
        <v>130</v>
      </c>
    </row>
    <row r="727" spans="1:65" s="13" customFormat="1">
      <c r="B727" s="208"/>
      <c r="C727" s="209"/>
      <c r="D727" s="193" t="s">
        <v>138</v>
      </c>
      <c r="E727" s="210" t="s">
        <v>1</v>
      </c>
      <c r="F727" s="211" t="s">
        <v>795</v>
      </c>
      <c r="G727" s="209"/>
      <c r="H727" s="212">
        <v>18.446999999999999</v>
      </c>
      <c r="I727" s="213"/>
      <c r="J727" s="209"/>
      <c r="K727" s="209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138</v>
      </c>
      <c r="AU727" s="218" t="s">
        <v>80</v>
      </c>
      <c r="AV727" s="13" t="s">
        <v>82</v>
      </c>
      <c r="AW727" s="13" t="s">
        <v>30</v>
      </c>
      <c r="AX727" s="13" t="s">
        <v>73</v>
      </c>
      <c r="AY727" s="218" t="s">
        <v>130</v>
      </c>
    </row>
    <row r="728" spans="1:65" s="14" customFormat="1">
      <c r="B728" s="219"/>
      <c r="C728" s="220"/>
      <c r="D728" s="193" t="s">
        <v>138</v>
      </c>
      <c r="E728" s="221" t="s">
        <v>1</v>
      </c>
      <c r="F728" s="222" t="s">
        <v>143</v>
      </c>
      <c r="G728" s="220"/>
      <c r="H728" s="223">
        <v>18.446999999999999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AT728" s="229" t="s">
        <v>138</v>
      </c>
      <c r="AU728" s="229" t="s">
        <v>80</v>
      </c>
      <c r="AV728" s="14" t="s">
        <v>135</v>
      </c>
      <c r="AW728" s="14" t="s">
        <v>30</v>
      </c>
      <c r="AX728" s="14" t="s">
        <v>80</v>
      </c>
      <c r="AY728" s="229" t="s">
        <v>130</v>
      </c>
    </row>
    <row r="729" spans="1:65" s="2" customFormat="1" ht="24.2" customHeight="1">
      <c r="A729" s="34"/>
      <c r="B729" s="35"/>
      <c r="C729" s="179" t="s">
        <v>796</v>
      </c>
      <c r="D729" s="179" t="s">
        <v>131</v>
      </c>
      <c r="E729" s="180" t="s">
        <v>797</v>
      </c>
      <c r="F729" s="181" t="s">
        <v>798</v>
      </c>
      <c r="G729" s="182" t="s">
        <v>146</v>
      </c>
      <c r="H729" s="183">
        <v>3.18</v>
      </c>
      <c r="I729" s="184"/>
      <c r="J729" s="185">
        <f>ROUND(I729*H729,2)</f>
        <v>0</v>
      </c>
      <c r="K729" s="186"/>
      <c r="L729" s="39"/>
      <c r="M729" s="187" t="s">
        <v>1</v>
      </c>
      <c r="N729" s="188" t="s">
        <v>38</v>
      </c>
      <c r="O729" s="71"/>
      <c r="P729" s="189">
        <f>O729*H729</f>
        <v>0</v>
      </c>
      <c r="Q729" s="189">
        <v>0</v>
      </c>
      <c r="R729" s="189">
        <f>Q729*H729</f>
        <v>0</v>
      </c>
      <c r="S729" s="189">
        <v>0</v>
      </c>
      <c r="T729" s="190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1" t="s">
        <v>135</v>
      </c>
      <c r="AT729" s="191" t="s">
        <v>131</v>
      </c>
      <c r="AU729" s="191" t="s">
        <v>80</v>
      </c>
      <c r="AY729" s="17" t="s">
        <v>130</v>
      </c>
      <c r="BE729" s="192">
        <f>IF(N729="základní",J729,0)</f>
        <v>0</v>
      </c>
      <c r="BF729" s="192">
        <f>IF(N729="snížená",J729,0)</f>
        <v>0</v>
      </c>
      <c r="BG729" s="192">
        <f>IF(N729="zákl. přenesená",J729,0)</f>
        <v>0</v>
      </c>
      <c r="BH729" s="192">
        <f>IF(N729="sníž. přenesená",J729,0)</f>
        <v>0</v>
      </c>
      <c r="BI729" s="192">
        <f>IF(N729="nulová",J729,0)</f>
        <v>0</v>
      </c>
      <c r="BJ729" s="17" t="s">
        <v>80</v>
      </c>
      <c r="BK729" s="192">
        <f>ROUND(I729*H729,2)</f>
        <v>0</v>
      </c>
      <c r="BL729" s="17" t="s">
        <v>135</v>
      </c>
      <c r="BM729" s="191" t="s">
        <v>799</v>
      </c>
    </row>
    <row r="730" spans="1:65" s="2" customFormat="1" ht="19.5">
      <c r="A730" s="34"/>
      <c r="B730" s="35"/>
      <c r="C730" s="36"/>
      <c r="D730" s="193" t="s">
        <v>137</v>
      </c>
      <c r="E730" s="36"/>
      <c r="F730" s="194" t="s">
        <v>798</v>
      </c>
      <c r="G730" s="36"/>
      <c r="H730" s="36"/>
      <c r="I730" s="195"/>
      <c r="J730" s="36"/>
      <c r="K730" s="36"/>
      <c r="L730" s="39"/>
      <c r="M730" s="196"/>
      <c r="N730" s="197"/>
      <c r="O730" s="71"/>
      <c r="P730" s="71"/>
      <c r="Q730" s="71"/>
      <c r="R730" s="71"/>
      <c r="S730" s="71"/>
      <c r="T730" s="72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7" t="s">
        <v>137</v>
      </c>
      <c r="AU730" s="17" t="s">
        <v>80</v>
      </c>
    </row>
    <row r="731" spans="1:65" s="12" customFormat="1">
      <c r="B731" s="198"/>
      <c r="C731" s="199"/>
      <c r="D731" s="193" t="s">
        <v>138</v>
      </c>
      <c r="E731" s="200" t="s">
        <v>1</v>
      </c>
      <c r="F731" s="201" t="s">
        <v>800</v>
      </c>
      <c r="G731" s="199"/>
      <c r="H731" s="200" t="s">
        <v>1</v>
      </c>
      <c r="I731" s="202"/>
      <c r="J731" s="199"/>
      <c r="K731" s="199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138</v>
      </c>
      <c r="AU731" s="207" t="s">
        <v>80</v>
      </c>
      <c r="AV731" s="12" t="s">
        <v>80</v>
      </c>
      <c r="AW731" s="12" t="s">
        <v>30</v>
      </c>
      <c r="AX731" s="12" t="s">
        <v>73</v>
      </c>
      <c r="AY731" s="207" t="s">
        <v>130</v>
      </c>
    </row>
    <row r="732" spans="1:65" s="13" customFormat="1">
      <c r="B732" s="208"/>
      <c r="C732" s="209"/>
      <c r="D732" s="193" t="s">
        <v>138</v>
      </c>
      <c r="E732" s="210" t="s">
        <v>1</v>
      </c>
      <c r="F732" s="211" t="s">
        <v>801</v>
      </c>
      <c r="G732" s="209"/>
      <c r="H732" s="212">
        <v>3.18</v>
      </c>
      <c r="I732" s="213"/>
      <c r="J732" s="209"/>
      <c r="K732" s="209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138</v>
      </c>
      <c r="AU732" s="218" t="s">
        <v>80</v>
      </c>
      <c r="AV732" s="13" t="s">
        <v>82</v>
      </c>
      <c r="AW732" s="13" t="s">
        <v>30</v>
      </c>
      <c r="AX732" s="13" t="s">
        <v>73</v>
      </c>
      <c r="AY732" s="218" t="s">
        <v>130</v>
      </c>
    </row>
    <row r="733" spans="1:65" s="14" customFormat="1">
      <c r="B733" s="219"/>
      <c r="C733" s="220"/>
      <c r="D733" s="193" t="s">
        <v>138</v>
      </c>
      <c r="E733" s="221" t="s">
        <v>1</v>
      </c>
      <c r="F733" s="222" t="s">
        <v>143</v>
      </c>
      <c r="G733" s="220"/>
      <c r="H733" s="223">
        <v>3.18</v>
      </c>
      <c r="I733" s="224"/>
      <c r="J733" s="220"/>
      <c r="K733" s="220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138</v>
      </c>
      <c r="AU733" s="229" t="s">
        <v>80</v>
      </c>
      <c r="AV733" s="14" t="s">
        <v>135</v>
      </c>
      <c r="AW733" s="14" t="s">
        <v>30</v>
      </c>
      <c r="AX733" s="14" t="s">
        <v>80</v>
      </c>
      <c r="AY733" s="229" t="s">
        <v>130</v>
      </c>
    </row>
    <row r="734" spans="1:65" s="2" customFormat="1" ht="14.45" customHeight="1">
      <c r="A734" s="34"/>
      <c r="B734" s="35"/>
      <c r="C734" s="179" t="s">
        <v>802</v>
      </c>
      <c r="D734" s="179" t="s">
        <v>131</v>
      </c>
      <c r="E734" s="180" t="s">
        <v>803</v>
      </c>
      <c r="F734" s="181" t="s">
        <v>804</v>
      </c>
      <c r="G734" s="182" t="s">
        <v>226</v>
      </c>
      <c r="H734" s="183">
        <v>3</v>
      </c>
      <c r="I734" s="184"/>
      <c r="J734" s="185">
        <f>ROUND(I734*H734,2)</f>
        <v>0</v>
      </c>
      <c r="K734" s="186"/>
      <c r="L734" s="39"/>
      <c r="M734" s="187" t="s">
        <v>1</v>
      </c>
      <c r="N734" s="188" t="s">
        <v>38</v>
      </c>
      <c r="O734" s="71"/>
      <c r="P734" s="189">
        <f>O734*H734</f>
        <v>0</v>
      </c>
      <c r="Q734" s="189">
        <v>0</v>
      </c>
      <c r="R734" s="189">
        <f>Q734*H734</f>
        <v>0</v>
      </c>
      <c r="S734" s="189">
        <v>0</v>
      </c>
      <c r="T734" s="190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91" t="s">
        <v>135</v>
      </c>
      <c r="AT734" s="191" t="s">
        <v>131</v>
      </c>
      <c r="AU734" s="191" t="s">
        <v>80</v>
      </c>
      <c r="AY734" s="17" t="s">
        <v>130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7" t="s">
        <v>80</v>
      </c>
      <c r="BK734" s="192">
        <f>ROUND(I734*H734,2)</f>
        <v>0</v>
      </c>
      <c r="BL734" s="17" t="s">
        <v>135</v>
      </c>
      <c r="BM734" s="191" t="s">
        <v>805</v>
      </c>
    </row>
    <row r="735" spans="1:65" s="2" customFormat="1">
      <c r="A735" s="34"/>
      <c r="B735" s="35"/>
      <c r="C735" s="36"/>
      <c r="D735" s="193" t="s">
        <v>137</v>
      </c>
      <c r="E735" s="36"/>
      <c r="F735" s="194" t="s">
        <v>804</v>
      </c>
      <c r="G735" s="36"/>
      <c r="H735" s="36"/>
      <c r="I735" s="195"/>
      <c r="J735" s="36"/>
      <c r="K735" s="36"/>
      <c r="L735" s="39"/>
      <c r="M735" s="196"/>
      <c r="N735" s="197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137</v>
      </c>
      <c r="AU735" s="17" t="s">
        <v>80</v>
      </c>
    </row>
    <row r="736" spans="1:65" s="12" customFormat="1">
      <c r="B736" s="198"/>
      <c r="C736" s="199"/>
      <c r="D736" s="193" t="s">
        <v>138</v>
      </c>
      <c r="E736" s="200" t="s">
        <v>1</v>
      </c>
      <c r="F736" s="201" t="s">
        <v>806</v>
      </c>
      <c r="G736" s="199"/>
      <c r="H736" s="200" t="s">
        <v>1</v>
      </c>
      <c r="I736" s="202"/>
      <c r="J736" s="199"/>
      <c r="K736" s="199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138</v>
      </c>
      <c r="AU736" s="207" t="s">
        <v>80</v>
      </c>
      <c r="AV736" s="12" t="s">
        <v>80</v>
      </c>
      <c r="AW736" s="12" t="s">
        <v>30</v>
      </c>
      <c r="AX736" s="12" t="s">
        <v>73</v>
      </c>
      <c r="AY736" s="207" t="s">
        <v>130</v>
      </c>
    </row>
    <row r="737" spans="1:65" s="13" customFormat="1">
      <c r="B737" s="208"/>
      <c r="C737" s="209"/>
      <c r="D737" s="193" t="s">
        <v>138</v>
      </c>
      <c r="E737" s="210" t="s">
        <v>1</v>
      </c>
      <c r="F737" s="211" t="s">
        <v>154</v>
      </c>
      <c r="G737" s="209"/>
      <c r="H737" s="212">
        <v>3</v>
      </c>
      <c r="I737" s="213"/>
      <c r="J737" s="209"/>
      <c r="K737" s="209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138</v>
      </c>
      <c r="AU737" s="218" t="s">
        <v>80</v>
      </c>
      <c r="AV737" s="13" t="s">
        <v>82</v>
      </c>
      <c r="AW737" s="13" t="s">
        <v>30</v>
      </c>
      <c r="AX737" s="13" t="s">
        <v>73</v>
      </c>
      <c r="AY737" s="218" t="s">
        <v>130</v>
      </c>
    </row>
    <row r="738" spans="1:65" s="14" customFormat="1">
      <c r="B738" s="219"/>
      <c r="C738" s="220"/>
      <c r="D738" s="193" t="s">
        <v>138</v>
      </c>
      <c r="E738" s="221" t="s">
        <v>1</v>
      </c>
      <c r="F738" s="222" t="s">
        <v>143</v>
      </c>
      <c r="G738" s="220"/>
      <c r="H738" s="223">
        <v>3</v>
      </c>
      <c r="I738" s="224"/>
      <c r="J738" s="220"/>
      <c r="K738" s="220"/>
      <c r="L738" s="225"/>
      <c r="M738" s="226"/>
      <c r="N738" s="227"/>
      <c r="O738" s="227"/>
      <c r="P738" s="227"/>
      <c r="Q738" s="227"/>
      <c r="R738" s="227"/>
      <c r="S738" s="227"/>
      <c r="T738" s="228"/>
      <c r="AT738" s="229" t="s">
        <v>138</v>
      </c>
      <c r="AU738" s="229" t="s">
        <v>80</v>
      </c>
      <c r="AV738" s="14" t="s">
        <v>135</v>
      </c>
      <c r="AW738" s="14" t="s">
        <v>30</v>
      </c>
      <c r="AX738" s="14" t="s">
        <v>80</v>
      </c>
      <c r="AY738" s="229" t="s">
        <v>130</v>
      </c>
    </row>
    <row r="739" spans="1:65" s="2" customFormat="1" ht="24.2" customHeight="1">
      <c r="A739" s="34"/>
      <c r="B739" s="35"/>
      <c r="C739" s="179" t="s">
        <v>807</v>
      </c>
      <c r="D739" s="179" t="s">
        <v>131</v>
      </c>
      <c r="E739" s="180" t="s">
        <v>808</v>
      </c>
      <c r="F739" s="181" t="s">
        <v>809</v>
      </c>
      <c r="G739" s="182" t="s">
        <v>486</v>
      </c>
      <c r="H739" s="241"/>
      <c r="I739" s="184"/>
      <c r="J739" s="185">
        <f>ROUND(I739*H739,2)</f>
        <v>0</v>
      </c>
      <c r="K739" s="186"/>
      <c r="L739" s="39"/>
      <c r="M739" s="187" t="s">
        <v>1</v>
      </c>
      <c r="N739" s="188" t="s">
        <v>38</v>
      </c>
      <c r="O739" s="71"/>
      <c r="P739" s="189">
        <f>O739*H739</f>
        <v>0</v>
      </c>
      <c r="Q739" s="189">
        <v>0</v>
      </c>
      <c r="R739" s="189">
        <f>Q739*H739</f>
        <v>0</v>
      </c>
      <c r="S739" s="189">
        <v>0</v>
      </c>
      <c r="T739" s="190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1" t="s">
        <v>135</v>
      </c>
      <c r="AT739" s="191" t="s">
        <v>131</v>
      </c>
      <c r="AU739" s="191" t="s">
        <v>80</v>
      </c>
      <c r="AY739" s="17" t="s">
        <v>130</v>
      </c>
      <c r="BE739" s="192">
        <f>IF(N739="základní",J739,0)</f>
        <v>0</v>
      </c>
      <c r="BF739" s="192">
        <f>IF(N739="snížená",J739,0)</f>
        <v>0</v>
      </c>
      <c r="BG739" s="192">
        <f>IF(N739="zákl. přenesená",J739,0)</f>
        <v>0</v>
      </c>
      <c r="BH739" s="192">
        <f>IF(N739="sníž. přenesená",J739,0)</f>
        <v>0</v>
      </c>
      <c r="BI739" s="192">
        <f>IF(N739="nulová",J739,0)</f>
        <v>0</v>
      </c>
      <c r="BJ739" s="17" t="s">
        <v>80</v>
      </c>
      <c r="BK739" s="192">
        <f>ROUND(I739*H739,2)</f>
        <v>0</v>
      </c>
      <c r="BL739" s="17" t="s">
        <v>135</v>
      </c>
      <c r="BM739" s="191" t="s">
        <v>810</v>
      </c>
    </row>
    <row r="740" spans="1:65" s="2" customFormat="1" ht="19.5">
      <c r="A740" s="34"/>
      <c r="B740" s="35"/>
      <c r="C740" s="36"/>
      <c r="D740" s="193" t="s">
        <v>137</v>
      </c>
      <c r="E740" s="36"/>
      <c r="F740" s="194" t="s">
        <v>809</v>
      </c>
      <c r="G740" s="36"/>
      <c r="H740" s="36"/>
      <c r="I740" s="195"/>
      <c r="J740" s="36"/>
      <c r="K740" s="36"/>
      <c r="L740" s="39"/>
      <c r="M740" s="196"/>
      <c r="N740" s="197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137</v>
      </c>
      <c r="AU740" s="17" t="s">
        <v>80</v>
      </c>
    </row>
    <row r="741" spans="1:65" s="11" customFormat="1" ht="25.9" customHeight="1">
      <c r="B741" s="165"/>
      <c r="C741" s="166"/>
      <c r="D741" s="167" t="s">
        <v>72</v>
      </c>
      <c r="E741" s="168" t="s">
        <v>811</v>
      </c>
      <c r="F741" s="168" t="s">
        <v>812</v>
      </c>
      <c r="G741" s="166"/>
      <c r="H741" s="166"/>
      <c r="I741" s="169"/>
      <c r="J741" s="170">
        <f>BK741</f>
        <v>0</v>
      </c>
      <c r="K741" s="166"/>
      <c r="L741" s="171"/>
      <c r="M741" s="172"/>
      <c r="N741" s="173"/>
      <c r="O741" s="173"/>
      <c r="P741" s="174">
        <f>SUM(P742:P767)</f>
        <v>0</v>
      </c>
      <c r="Q741" s="173"/>
      <c r="R741" s="174">
        <f>SUM(R742:R767)</f>
        <v>0</v>
      </c>
      <c r="S741" s="173"/>
      <c r="T741" s="175">
        <f>SUM(T742:T767)</f>
        <v>0</v>
      </c>
      <c r="AR741" s="176" t="s">
        <v>80</v>
      </c>
      <c r="AT741" s="177" t="s">
        <v>72</v>
      </c>
      <c r="AU741" s="177" t="s">
        <v>73</v>
      </c>
      <c r="AY741" s="176" t="s">
        <v>130</v>
      </c>
      <c r="BK741" s="178">
        <f>SUM(BK742:BK767)</f>
        <v>0</v>
      </c>
    </row>
    <row r="742" spans="1:65" s="2" customFormat="1" ht="14.45" customHeight="1">
      <c r="A742" s="34"/>
      <c r="B742" s="35"/>
      <c r="C742" s="179" t="s">
        <v>813</v>
      </c>
      <c r="D742" s="179" t="s">
        <v>131</v>
      </c>
      <c r="E742" s="180" t="s">
        <v>814</v>
      </c>
      <c r="F742" s="181" t="s">
        <v>815</v>
      </c>
      <c r="G742" s="182" t="s">
        <v>146</v>
      </c>
      <c r="H742" s="183">
        <v>40.165999999999997</v>
      </c>
      <c r="I742" s="184"/>
      <c r="J742" s="185">
        <f>ROUND(I742*H742,2)</f>
        <v>0</v>
      </c>
      <c r="K742" s="186"/>
      <c r="L742" s="39"/>
      <c r="M742" s="187" t="s">
        <v>1</v>
      </c>
      <c r="N742" s="188" t="s">
        <v>38</v>
      </c>
      <c r="O742" s="71"/>
      <c r="P742" s="189">
        <f>O742*H742</f>
        <v>0</v>
      </c>
      <c r="Q742" s="189">
        <v>0</v>
      </c>
      <c r="R742" s="189">
        <f>Q742*H742</f>
        <v>0</v>
      </c>
      <c r="S742" s="189">
        <v>0</v>
      </c>
      <c r="T742" s="190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91" t="s">
        <v>135</v>
      </c>
      <c r="AT742" s="191" t="s">
        <v>131</v>
      </c>
      <c r="AU742" s="191" t="s">
        <v>80</v>
      </c>
      <c r="AY742" s="17" t="s">
        <v>130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7" t="s">
        <v>80</v>
      </c>
      <c r="BK742" s="192">
        <f>ROUND(I742*H742,2)</f>
        <v>0</v>
      </c>
      <c r="BL742" s="17" t="s">
        <v>135</v>
      </c>
      <c r="BM742" s="191" t="s">
        <v>816</v>
      </c>
    </row>
    <row r="743" spans="1:65" s="2" customFormat="1">
      <c r="A743" s="34"/>
      <c r="B743" s="35"/>
      <c r="C743" s="36"/>
      <c r="D743" s="193" t="s">
        <v>137</v>
      </c>
      <c r="E743" s="36"/>
      <c r="F743" s="194" t="s">
        <v>815</v>
      </c>
      <c r="G743" s="36"/>
      <c r="H743" s="36"/>
      <c r="I743" s="195"/>
      <c r="J743" s="36"/>
      <c r="K743" s="36"/>
      <c r="L743" s="39"/>
      <c r="M743" s="196"/>
      <c r="N743" s="197"/>
      <c r="O743" s="71"/>
      <c r="P743" s="71"/>
      <c r="Q743" s="71"/>
      <c r="R743" s="71"/>
      <c r="S743" s="71"/>
      <c r="T743" s="72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7" t="s">
        <v>137</v>
      </c>
      <c r="AU743" s="17" t="s">
        <v>80</v>
      </c>
    </row>
    <row r="744" spans="1:65" s="12" customFormat="1">
      <c r="B744" s="198"/>
      <c r="C744" s="199"/>
      <c r="D744" s="193" t="s">
        <v>138</v>
      </c>
      <c r="E744" s="200" t="s">
        <v>1</v>
      </c>
      <c r="F744" s="201" t="s">
        <v>817</v>
      </c>
      <c r="G744" s="199"/>
      <c r="H744" s="200" t="s">
        <v>1</v>
      </c>
      <c r="I744" s="202"/>
      <c r="J744" s="199"/>
      <c r="K744" s="199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138</v>
      </c>
      <c r="AU744" s="207" t="s">
        <v>80</v>
      </c>
      <c r="AV744" s="12" t="s">
        <v>80</v>
      </c>
      <c r="AW744" s="12" t="s">
        <v>30</v>
      </c>
      <c r="AX744" s="12" t="s">
        <v>73</v>
      </c>
      <c r="AY744" s="207" t="s">
        <v>130</v>
      </c>
    </row>
    <row r="745" spans="1:65" s="13" customFormat="1">
      <c r="B745" s="208"/>
      <c r="C745" s="209"/>
      <c r="D745" s="193" t="s">
        <v>138</v>
      </c>
      <c r="E745" s="210" t="s">
        <v>1</v>
      </c>
      <c r="F745" s="211" t="s">
        <v>818</v>
      </c>
      <c r="G745" s="209"/>
      <c r="H745" s="212">
        <v>11.313000000000001</v>
      </c>
      <c r="I745" s="213"/>
      <c r="J745" s="209"/>
      <c r="K745" s="209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138</v>
      </c>
      <c r="AU745" s="218" t="s">
        <v>80</v>
      </c>
      <c r="AV745" s="13" t="s">
        <v>82</v>
      </c>
      <c r="AW745" s="13" t="s">
        <v>30</v>
      </c>
      <c r="AX745" s="13" t="s">
        <v>73</v>
      </c>
      <c r="AY745" s="218" t="s">
        <v>130</v>
      </c>
    </row>
    <row r="746" spans="1:65" s="12" customFormat="1">
      <c r="B746" s="198"/>
      <c r="C746" s="199"/>
      <c r="D746" s="193" t="s">
        <v>138</v>
      </c>
      <c r="E746" s="200" t="s">
        <v>1</v>
      </c>
      <c r="F746" s="201" t="s">
        <v>307</v>
      </c>
      <c r="G746" s="199"/>
      <c r="H746" s="200" t="s">
        <v>1</v>
      </c>
      <c r="I746" s="202"/>
      <c r="J746" s="199"/>
      <c r="K746" s="199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138</v>
      </c>
      <c r="AU746" s="207" t="s">
        <v>80</v>
      </c>
      <c r="AV746" s="12" t="s">
        <v>80</v>
      </c>
      <c r="AW746" s="12" t="s">
        <v>30</v>
      </c>
      <c r="AX746" s="12" t="s">
        <v>73</v>
      </c>
      <c r="AY746" s="207" t="s">
        <v>130</v>
      </c>
    </row>
    <row r="747" spans="1:65" s="13" customFormat="1">
      <c r="B747" s="208"/>
      <c r="C747" s="209"/>
      <c r="D747" s="193" t="s">
        <v>138</v>
      </c>
      <c r="E747" s="210" t="s">
        <v>1</v>
      </c>
      <c r="F747" s="211" t="s">
        <v>819</v>
      </c>
      <c r="G747" s="209"/>
      <c r="H747" s="212">
        <v>7.05</v>
      </c>
      <c r="I747" s="213"/>
      <c r="J747" s="209"/>
      <c r="K747" s="209"/>
      <c r="L747" s="214"/>
      <c r="M747" s="215"/>
      <c r="N747" s="216"/>
      <c r="O747" s="216"/>
      <c r="P747" s="216"/>
      <c r="Q747" s="216"/>
      <c r="R747" s="216"/>
      <c r="S747" s="216"/>
      <c r="T747" s="217"/>
      <c r="AT747" s="218" t="s">
        <v>138</v>
      </c>
      <c r="AU747" s="218" t="s">
        <v>80</v>
      </c>
      <c r="AV747" s="13" t="s">
        <v>82</v>
      </c>
      <c r="AW747" s="13" t="s">
        <v>30</v>
      </c>
      <c r="AX747" s="13" t="s">
        <v>73</v>
      </c>
      <c r="AY747" s="218" t="s">
        <v>130</v>
      </c>
    </row>
    <row r="748" spans="1:65" s="12" customFormat="1">
      <c r="B748" s="198"/>
      <c r="C748" s="199"/>
      <c r="D748" s="193" t="s">
        <v>138</v>
      </c>
      <c r="E748" s="200" t="s">
        <v>1</v>
      </c>
      <c r="F748" s="201" t="s">
        <v>322</v>
      </c>
      <c r="G748" s="199"/>
      <c r="H748" s="200" t="s">
        <v>1</v>
      </c>
      <c r="I748" s="202"/>
      <c r="J748" s="199"/>
      <c r="K748" s="199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138</v>
      </c>
      <c r="AU748" s="207" t="s">
        <v>80</v>
      </c>
      <c r="AV748" s="12" t="s">
        <v>80</v>
      </c>
      <c r="AW748" s="12" t="s">
        <v>30</v>
      </c>
      <c r="AX748" s="12" t="s">
        <v>73</v>
      </c>
      <c r="AY748" s="207" t="s">
        <v>130</v>
      </c>
    </row>
    <row r="749" spans="1:65" s="13" customFormat="1">
      <c r="B749" s="208"/>
      <c r="C749" s="209"/>
      <c r="D749" s="193" t="s">
        <v>138</v>
      </c>
      <c r="E749" s="210" t="s">
        <v>1</v>
      </c>
      <c r="F749" s="211" t="s">
        <v>820</v>
      </c>
      <c r="G749" s="209"/>
      <c r="H749" s="212">
        <v>21.803000000000001</v>
      </c>
      <c r="I749" s="213"/>
      <c r="J749" s="209"/>
      <c r="K749" s="209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138</v>
      </c>
      <c r="AU749" s="218" t="s">
        <v>80</v>
      </c>
      <c r="AV749" s="13" t="s">
        <v>82</v>
      </c>
      <c r="AW749" s="13" t="s">
        <v>30</v>
      </c>
      <c r="AX749" s="13" t="s">
        <v>73</v>
      </c>
      <c r="AY749" s="218" t="s">
        <v>130</v>
      </c>
    </row>
    <row r="750" spans="1:65" s="14" customFormat="1">
      <c r="B750" s="219"/>
      <c r="C750" s="220"/>
      <c r="D750" s="193" t="s">
        <v>138</v>
      </c>
      <c r="E750" s="221" t="s">
        <v>1</v>
      </c>
      <c r="F750" s="222" t="s">
        <v>143</v>
      </c>
      <c r="G750" s="220"/>
      <c r="H750" s="223">
        <v>40.165999999999997</v>
      </c>
      <c r="I750" s="224"/>
      <c r="J750" s="220"/>
      <c r="K750" s="220"/>
      <c r="L750" s="225"/>
      <c r="M750" s="226"/>
      <c r="N750" s="227"/>
      <c r="O750" s="227"/>
      <c r="P750" s="227"/>
      <c r="Q750" s="227"/>
      <c r="R750" s="227"/>
      <c r="S750" s="227"/>
      <c r="T750" s="228"/>
      <c r="AT750" s="229" t="s">
        <v>138</v>
      </c>
      <c r="AU750" s="229" t="s">
        <v>80</v>
      </c>
      <c r="AV750" s="14" t="s">
        <v>135</v>
      </c>
      <c r="AW750" s="14" t="s">
        <v>30</v>
      </c>
      <c r="AX750" s="14" t="s">
        <v>80</v>
      </c>
      <c r="AY750" s="229" t="s">
        <v>130</v>
      </c>
    </row>
    <row r="751" spans="1:65" s="2" customFormat="1" ht="24.2" customHeight="1">
      <c r="A751" s="34"/>
      <c r="B751" s="35"/>
      <c r="C751" s="179" t="s">
        <v>821</v>
      </c>
      <c r="D751" s="179" t="s">
        <v>131</v>
      </c>
      <c r="E751" s="180" t="s">
        <v>822</v>
      </c>
      <c r="F751" s="181" t="s">
        <v>823</v>
      </c>
      <c r="G751" s="182" t="s">
        <v>146</v>
      </c>
      <c r="H751" s="183">
        <v>9.6999999999999993</v>
      </c>
      <c r="I751" s="184"/>
      <c r="J751" s="185">
        <f>ROUND(I751*H751,2)</f>
        <v>0</v>
      </c>
      <c r="K751" s="186"/>
      <c r="L751" s="39"/>
      <c r="M751" s="187" t="s">
        <v>1</v>
      </c>
      <c r="N751" s="188" t="s">
        <v>38</v>
      </c>
      <c r="O751" s="71"/>
      <c r="P751" s="189">
        <f>O751*H751</f>
        <v>0</v>
      </c>
      <c r="Q751" s="189">
        <v>0</v>
      </c>
      <c r="R751" s="189">
        <f>Q751*H751</f>
        <v>0</v>
      </c>
      <c r="S751" s="189">
        <v>0</v>
      </c>
      <c r="T751" s="190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91" t="s">
        <v>135</v>
      </c>
      <c r="AT751" s="191" t="s">
        <v>131</v>
      </c>
      <c r="AU751" s="191" t="s">
        <v>80</v>
      </c>
      <c r="AY751" s="17" t="s">
        <v>130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7" t="s">
        <v>80</v>
      </c>
      <c r="BK751" s="192">
        <f>ROUND(I751*H751,2)</f>
        <v>0</v>
      </c>
      <c r="BL751" s="17" t="s">
        <v>135</v>
      </c>
      <c r="BM751" s="191" t="s">
        <v>824</v>
      </c>
    </row>
    <row r="752" spans="1:65" s="2" customFormat="1" ht="19.5">
      <c r="A752" s="34"/>
      <c r="B752" s="35"/>
      <c r="C752" s="36"/>
      <c r="D752" s="193" t="s">
        <v>137</v>
      </c>
      <c r="E752" s="36"/>
      <c r="F752" s="194" t="s">
        <v>823</v>
      </c>
      <c r="G752" s="36"/>
      <c r="H752" s="36"/>
      <c r="I752" s="195"/>
      <c r="J752" s="36"/>
      <c r="K752" s="36"/>
      <c r="L752" s="39"/>
      <c r="M752" s="196"/>
      <c r="N752" s="197"/>
      <c r="O752" s="71"/>
      <c r="P752" s="71"/>
      <c r="Q752" s="71"/>
      <c r="R752" s="71"/>
      <c r="S752" s="71"/>
      <c r="T752" s="72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7" t="s">
        <v>137</v>
      </c>
      <c r="AU752" s="17" t="s">
        <v>80</v>
      </c>
    </row>
    <row r="753" spans="1:65" s="12" customFormat="1">
      <c r="B753" s="198"/>
      <c r="C753" s="199"/>
      <c r="D753" s="193" t="s">
        <v>138</v>
      </c>
      <c r="E753" s="200" t="s">
        <v>1</v>
      </c>
      <c r="F753" s="201" t="s">
        <v>825</v>
      </c>
      <c r="G753" s="199"/>
      <c r="H753" s="200" t="s">
        <v>1</v>
      </c>
      <c r="I753" s="202"/>
      <c r="J753" s="199"/>
      <c r="K753" s="199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138</v>
      </c>
      <c r="AU753" s="207" t="s">
        <v>80</v>
      </c>
      <c r="AV753" s="12" t="s">
        <v>80</v>
      </c>
      <c r="AW753" s="12" t="s">
        <v>30</v>
      </c>
      <c r="AX753" s="12" t="s">
        <v>73</v>
      </c>
      <c r="AY753" s="207" t="s">
        <v>130</v>
      </c>
    </row>
    <row r="754" spans="1:65" s="13" customFormat="1">
      <c r="B754" s="208"/>
      <c r="C754" s="209"/>
      <c r="D754" s="193" t="s">
        <v>138</v>
      </c>
      <c r="E754" s="210" t="s">
        <v>1</v>
      </c>
      <c r="F754" s="211" t="s">
        <v>826</v>
      </c>
      <c r="G754" s="209"/>
      <c r="H754" s="212">
        <v>9.6999999999999993</v>
      </c>
      <c r="I754" s="213"/>
      <c r="J754" s="209"/>
      <c r="K754" s="209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138</v>
      </c>
      <c r="AU754" s="218" t="s">
        <v>80</v>
      </c>
      <c r="AV754" s="13" t="s">
        <v>82</v>
      </c>
      <c r="AW754" s="13" t="s">
        <v>30</v>
      </c>
      <c r="AX754" s="13" t="s">
        <v>73</v>
      </c>
      <c r="AY754" s="218" t="s">
        <v>130</v>
      </c>
    </row>
    <row r="755" spans="1:65" s="14" customFormat="1">
      <c r="B755" s="219"/>
      <c r="C755" s="220"/>
      <c r="D755" s="193" t="s">
        <v>138</v>
      </c>
      <c r="E755" s="221" t="s">
        <v>1</v>
      </c>
      <c r="F755" s="222" t="s">
        <v>143</v>
      </c>
      <c r="G755" s="220"/>
      <c r="H755" s="223">
        <v>9.6999999999999993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138</v>
      </c>
      <c r="AU755" s="229" t="s">
        <v>80</v>
      </c>
      <c r="AV755" s="14" t="s">
        <v>135</v>
      </c>
      <c r="AW755" s="14" t="s">
        <v>30</v>
      </c>
      <c r="AX755" s="14" t="s">
        <v>80</v>
      </c>
      <c r="AY755" s="229" t="s">
        <v>130</v>
      </c>
    </row>
    <row r="756" spans="1:65" s="2" customFormat="1" ht="24.2" customHeight="1">
      <c r="A756" s="34"/>
      <c r="B756" s="35"/>
      <c r="C756" s="179" t="s">
        <v>827</v>
      </c>
      <c r="D756" s="179" t="s">
        <v>131</v>
      </c>
      <c r="E756" s="180" t="s">
        <v>828</v>
      </c>
      <c r="F756" s="181" t="s">
        <v>829</v>
      </c>
      <c r="G756" s="182" t="s">
        <v>146</v>
      </c>
      <c r="H756" s="183">
        <v>9.6999999999999993</v>
      </c>
      <c r="I756" s="184"/>
      <c r="J756" s="185">
        <f>ROUND(I756*H756,2)</f>
        <v>0</v>
      </c>
      <c r="K756" s="186"/>
      <c r="L756" s="39"/>
      <c r="M756" s="187" t="s">
        <v>1</v>
      </c>
      <c r="N756" s="188" t="s">
        <v>38</v>
      </c>
      <c r="O756" s="71"/>
      <c r="P756" s="189">
        <f>O756*H756</f>
        <v>0</v>
      </c>
      <c r="Q756" s="189">
        <v>0</v>
      </c>
      <c r="R756" s="189">
        <f>Q756*H756</f>
        <v>0</v>
      </c>
      <c r="S756" s="189">
        <v>0</v>
      </c>
      <c r="T756" s="190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191" t="s">
        <v>135</v>
      </c>
      <c r="AT756" s="191" t="s">
        <v>131</v>
      </c>
      <c r="AU756" s="191" t="s">
        <v>80</v>
      </c>
      <c r="AY756" s="17" t="s">
        <v>130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7" t="s">
        <v>80</v>
      </c>
      <c r="BK756" s="192">
        <f>ROUND(I756*H756,2)</f>
        <v>0</v>
      </c>
      <c r="BL756" s="17" t="s">
        <v>135</v>
      </c>
      <c r="BM756" s="191" t="s">
        <v>830</v>
      </c>
    </row>
    <row r="757" spans="1:65" s="2" customFormat="1" ht="19.5">
      <c r="A757" s="34"/>
      <c r="B757" s="35"/>
      <c r="C757" s="36"/>
      <c r="D757" s="193" t="s">
        <v>137</v>
      </c>
      <c r="E757" s="36"/>
      <c r="F757" s="194" t="s">
        <v>829</v>
      </c>
      <c r="G757" s="36"/>
      <c r="H757" s="36"/>
      <c r="I757" s="195"/>
      <c r="J757" s="36"/>
      <c r="K757" s="36"/>
      <c r="L757" s="39"/>
      <c r="M757" s="196"/>
      <c r="N757" s="197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137</v>
      </c>
      <c r="AU757" s="17" t="s">
        <v>80</v>
      </c>
    </row>
    <row r="758" spans="1:65" s="12" customFormat="1">
      <c r="B758" s="198"/>
      <c r="C758" s="199"/>
      <c r="D758" s="193" t="s">
        <v>138</v>
      </c>
      <c r="E758" s="200" t="s">
        <v>1</v>
      </c>
      <c r="F758" s="201" t="s">
        <v>233</v>
      </c>
      <c r="G758" s="199"/>
      <c r="H758" s="200" t="s">
        <v>1</v>
      </c>
      <c r="I758" s="202"/>
      <c r="J758" s="199"/>
      <c r="K758" s="199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138</v>
      </c>
      <c r="AU758" s="207" t="s">
        <v>80</v>
      </c>
      <c r="AV758" s="12" t="s">
        <v>80</v>
      </c>
      <c r="AW758" s="12" t="s">
        <v>30</v>
      </c>
      <c r="AX758" s="12" t="s">
        <v>73</v>
      </c>
      <c r="AY758" s="207" t="s">
        <v>130</v>
      </c>
    </row>
    <row r="759" spans="1:65" s="13" customFormat="1">
      <c r="B759" s="208"/>
      <c r="C759" s="209"/>
      <c r="D759" s="193" t="s">
        <v>138</v>
      </c>
      <c r="E759" s="210" t="s">
        <v>1</v>
      </c>
      <c r="F759" s="211" t="s">
        <v>826</v>
      </c>
      <c r="G759" s="209"/>
      <c r="H759" s="212">
        <v>9.6999999999999993</v>
      </c>
      <c r="I759" s="213"/>
      <c r="J759" s="209"/>
      <c r="K759" s="209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138</v>
      </c>
      <c r="AU759" s="218" t="s">
        <v>80</v>
      </c>
      <c r="AV759" s="13" t="s">
        <v>82</v>
      </c>
      <c r="AW759" s="13" t="s">
        <v>30</v>
      </c>
      <c r="AX759" s="13" t="s">
        <v>73</v>
      </c>
      <c r="AY759" s="218" t="s">
        <v>130</v>
      </c>
    </row>
    <row r="760" spans="1:65" s="14" customFormat="1">
      <c r="B760" s="219"/>
      <c r="C760" s="220"/>
      <c r="D760" s="193" t="s">
        <v>138</v>
      </c>
      <c r="E760" s="221" t="s">
        <v>1</v>
      </c>
      <c r="F760" s="222" t="s">
        <v>143</v>
      </c>
      <c r="G760" s="220"/>
      <c r="H760" s="223">
        <v>9.6999999999999993</v>
      </c>
      <c r="I760" s="224"/>
      <c r="J760" s="220"/>
      <c r="K760" s="220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138</v>
      </c>
      <c r="AU760" s="229" t="s">
        <v>80</v>
      </c>
      <c r="AV760" s="14" t="s">
        <v>135</v>
      </c>
      <c r="AW760" s="14" t="s">
        <v>30</v>
      </c>
      <c r="AX760" s="14" t="s">
        <v>80</v>
      </c>
      <c r="AY760" s="229" t="s">
        <v>130</v>
      </c>
    </row>
    <row r="761" spans="1:65" s="2" customFormat="1" ht="14.45" customHeight="1">
      <c r="A761" s="34"/>
      <c r="B761" s="35"/>
      <c r="C761" s="230" t="s">
        <v>831</v>
      </c>
      <c r="D761" s="230" t="s">
        <v>169</v>
      </c>
      <c r="E761" s="231" t="s">
        <v>832</v>
      </c>
      <c r="F761" s="232" t="s">
        <v>833</v>
      </c>
      <c r="G761" s="233" t="s">
        <v>146</v>
      </c>
      <c r="H761" s="234">
        <v>10.67</v>
      </c>
      <c r="I761" s="235"/>
      <c r="J761" s="236">
        <f>ROUND(I761*H761,2)</f>
        <v>0</v>
      </c>
      <c r="K761" s="237"/>
      <c r="L761" s="238"/>
      <c r="M761" s="239" t="s">
        <v>1</v>
      </c>
      <c r="N761" s="240" t="s">
        <v>38</v>
      </c>
      <c r="O761" s="71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91" t="s">
        <v>172</v>
      </c>
      <c r="AT761" s="191" t="s">
        <v>169</v>
      </c>
      <c r="AU761" s="191" t="s">
        <v>80</v>
      </c>
      <c r="AY761" s="17" t="s">
        <v>130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7" t="s">
        <v>80</v>
      </c>
      <c r="BK761" s="192">
        <f>ROUND(I761*H761,2)</f>
        <v>0</v>
      </c>
      <c r="BL761" s="17" t="s">
        <v>135</v>
      </c>
      <c r="BM761" s="191" t="s">
        <v>834</v>
      </c>
    </row>
    <row r="762" spans="1:65" s="2" customFormat="1">
      <c r="A762" s="34"/>
      <c r="B762" s="35"/>
      <c r="C762" s="36"/>
      <c r="D762" s="193" t="s">
        <v>137</v>
      </c>
      <c r="E762" s="36"/>
      <c r="F762" s="194" t="s">
        <v>833</v>
      </c>
      <c r="G762" s="36"/>
      <c r="H762" s="36"/>
      <c r="I762" s="195"/>
      <c r="J762" s="36"/>
      <c r="K762" s="36"/>
      <c r="L762" s="39"/>
      <c r="M762" s="196"/>
      <c r="N762" s="197"/>
      <c r="O762" s="71"/>
      <c r="P762" s="71"/>
      <c r="Q762" s="71"/>
      <c r="R762" s="71"/>
      <c r="S762" s="71"/>
      <c r="T762" s="72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7" t="s">
        <v>137</v>
      </c>
      <c r="AU762" s="17" t="s">
        <v>80</v>
      </c>
    </row>
    <row r="763" spans="1:65" s="12" customFormat="1">
      <c r="B763" s="198"/>
      <c r="C763" s="199"/>
      <c r="D763" s="193" t="s">
        <v>138</v>
      </c>
      <c r="E763" s="200" t="s">
        <v>1</v>
      </c>
      <c r="F763" s="201" t="s">
        <v>233</v>
      </c>
      <c r="G763" s="199"/>
      <c r="H763" s="200" t="s">
        <v>1</v>
      </c>
      <c r="I763" s="202"/>
      <c r="J763" s="199"/>
      <c r="K763" s="199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138</v>
      </c>
      <c r="AU763" s="207" t="s">
        <v>80</v>
      </c>
      <c r="AV763" s="12" t="s">
        <v>80</v>
      </c>
      <c r="AW763" s="12" t="s">
        <v>30</v>
      </c>
      <c r="AX763" s="12" t="s">
        <v>73</v>
      </c>
      <c r="AY763" s="207" t="s">
        <v>130</v>
      </c>
    </row>
    <row r="764" spans="1:65" s="13" customFormat="1">
      <c r="B764" s="208"/>
      <c r="C764" s="209"/>
      <c r="D764" s="193" t="s">
        <v>138</v>
      </c>
      <c r="E764" s="210" t="s">
        <v>1</v>
      </c>
      <c r="F764" s="211" t="s">
        <v>835</v>
      </c>
      <c r="G764" s="209"/>
      <c r="H764" s="212">
        <v>10.67</v>
      </c>
      <c r="I764" s="213"/>
      <c r="J764" s="209"/>
      <c r="K764" s="209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138</v>
      </c>
      <c r="AU764" s="218" t="s">
        <v>80</v>
      </c>
      <c r="AV764" s="13" t="s">
        <v>82</v>
      </c>
      <c r="AW764" s="13" t="s">
        <v>30</v>
      </c>
      <c r="AX764" s="13" t="s">
        <v>73</v>
      </c>
      <c r="AY764" s="218" t="s">
        <v>130</v>
      </c>
    </row>
    <row r="765" spans="1:65" s="14" customFormat="1">
      <c r="B765" s="219"/>
      <c r="C765" s="220"/>
      <c r="D765" s="193" t="s">
        <v>138</v>
      </c>
      <c r="E765" s="221" t="s">
        <v>1</v>
      </c>
      <c r="F765" s="222" t="s">
        <v>143</v>
      </c>
      <c r="G765" s="220"/>
      <c r="H765" s="223">
        <v>10.67</v>
      </c>
      <c r="I765" s="224"/>
      <c r="J765" s="220"/>
      <c r="K765" s="220"/>
      <c r="L765" s="225"/>
      <c r="M765" s="226"/>
      <c r="N765" s="227"/>
      <c r="O765" s="227"/>
      <c r="P765" s="227"/>
      <c r="Q765" s="227"/>
      <c r="R765" s="227"/>
      <c r="S765" s="227"/>
      <c r="T765" s="228"/>
      <c r="AT765" s="229" t="s">
        <v>138</v>
      </c>
      <c r="AU765" s="229" t="s">
        <v>80</v>
      </c>
      <c r="AV765" s="14" t="s">
        <v>135</v>
      </c>
      <c r="AW765" s="14" t="s">
        <v>30</v>
      </c>
      <c r="AX765" s="14" t="s">
        <v>80</v>
      </c>
      <c r="AY765" s="229" t="s">
        <v>130</v>
      </c>
    </row>
    <row r="766" spans="1:65" s="2" customFormat="1" ht="24.2" customHeight="1">
      <c r="A766" s="34"/>
      <c r="B766" s="35"/>
      <c r="C766" s="179" t="s">
        <v>836</v>
      </c>
      <c r="D766" s="179" t="s">
        <v>131</v>
      </c>
      <c r="E766" s="180" t="s">
        <v>837</v>
      </c>
      <c r="F766" s="181" t="s">
        <v>838</v>
      </c>
      <c r="G766" s="182" t="s">
        <v>486</v>
      </c>
      <c r="H766" s="241"/>
      <c r="I766" s="184"/>
      <c r="J766" s="185">
        <f>ROUND(I766*H766,2)</f>
        <v>0</v>
      </c>
      <c r="K766" s="186"/>
      <c r="L766" s="39"/>
      <c r="M766" s="187" t="s">
        <v>1</v>
      </c>
      <c r="N766" s="188" t="s">
        <v>38</v>
      </c>
      <c r="O766" s="71"/>
      <c r="P766" s="189">
        <f>O766*H766</f>
        <v>0</v>
      </c>
      <c r="Q766" s="189">
        <v>0</v>
      </c>
      <c r="R766" s="189">
        <f>Q766*H766</f>
        <v>0</v>
      </c>
      <c r="S766" s="189">
        <v>0</v>
      </c>
      <c r="T766" s="190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191" t="s">
        <v>135</v>
      </c>
      <c r="AT766" s="191" t="s">
        <v>131</v>
      </c>
      <c r="AU766" s="191" t="s">
        <v>80</v>
      </c>
      <c r="AY766" s="17" t="s">
        <v>130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7" t="s">
        <v>80</v>
      </c>
      <c r="BK766" s="192">
        <f>ROUND(I766*H766,2)</f>
        <v>0</v>
      </c>
      <c r="BL766" s="17" t="s">
        <v>135</v>
      </c>
      <c r="BM766" s="191" t="s">
        <v>839</v>
      </c>
    </row>
    <row r="767" spans="1:65" s="2" customFormat="1">
      <c r="A767" s="34"/>
      <c r="B767" s="35"/>
      <c r="C767" s="36"/>
      <c r="D767" s="193" t="s">
        <v>137</v>
      </c>
      <c r="E767" s="36"/>
      <c r="F767" s="194" t="s">
        <v>838</v>
      </c>
      <c r="G767" s="36"/>
      <c r="H767" s="36"/>
      <c r="I767" s="195"/>
      <c r="J767" s="36"/>
      <c r="K767" s="36"/>
      <c r="L767" s="39"/>
      <c r="M767" s="196"/>
      <c r="N767" s="197"/>
      <c r="O767" s="71"/>
      <c r="P767" s="71"/>
      <c r="Q767" s="71"/>
      <c r="R767" s="71"/>
      <c r="S767" s="71"/>
      <c r="T767" s="72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T767" s="17" t="s">
        <v>137</v>
      </c>
      <c r="AU767" s="17" t="s">
        <v>80</v>
      </c>
    </row>
    <row r="768" spans="1:65" s="11" customFormat="1" ht="25.9" customHeight="1">
      <c r="B768" s="165"/>
      <c r="C768" s="166"/>
      <c r="D768" s="167" t="s">
        <v>72</v>
      </c>
      <c r="E768" s="168" t="s">
        <v>840</v>
      </c>
      <c r="F768" s="168" t="s">
        <v>841</v>
      </c>
      <c r="G768" s="166"/>
      <c r="H768" s="166"/>
      <c r="I768" s="169"/>
      <c r="J768" s="170">
        <f>BK768</f>
        <v>0</v>
      </c>
      <c r="K768" s="166"/>
      <c r="L768" s="171"/>
      <c r="M768" s="172"/>
      <c r="N768" s="173"/>
      <c r="O768" s="173"/>
      <c r="P768" s="174">
        <f>SUM(P769:P798)</f>
        <v>0</v>
      </c>
      <c r="Q768" s="173"/>
      <c r="R768" s="174">
        <f>SUM(R769:R798)</f>
        <v>0</v>
      </c>
      <c r="S768" s="173"/>
      <c r="T768" s="175">
        <f>SUM(T769:T798)</f>
        <v>0</v>
      </c>
      <c r="AR768" s="176" t="s">
        <v>80</v>
      </c>
      <c r="AT768" s="177" t="s">
        <v>72</v>
      </c>
      <c r="AU768" s="177" t="s">
        <v>73</v>
      </c>
      <c r="AY768" s="176" t="s">
        <v>130</v>
      </c>
      <c r="BK768" s="178">
        <f>SUM(BK769:BK798)</f>
        <v>0</v>
      </c>
    </row>
    <row r="769" spans="1:65" s="2" customFormat="1" ht="24.2" customHeight="1">
      <c r="A769" s="34"/>
      <c r="B769" s="35"/>
      <c r="C769" s="179" t="s">
        <v>842</v>
      </c>
      <c r="D769" s="179" t="s">
        <v>131</v>
      </c>
      <c r="E769" s="180" t="s">
        <v>843</v>
      </c>
      <c r="F769" s="181" t="s">
        <v>844</v>
      </c>
      <c r="G769" s="182" t="s">
        <v>146</v>
      </c>
      <c r="H769" s="183">
        <v>99.561999999999998</v>
      </c>
      <c r="I769" s="184"/>
      <c r="J769" s="185">
        <f>ROUND(I769*H769,2)</f>
        <v>0</v>
      </c>
      <c r="K769" s="186"/>
      <c r="L769" s="39"/>
      <c r="M769" s="187" t="s">
        <v>1</v>
      </c>
      <c r="N769" s="188" t="s">
        <v>38</v>
      </c>
      <c r="O769" s="71"/>
      <c r="P769" s="189">
        <f>O769*H769</f>
        <v>0</v>
      </c>
      <c r="Q769" s="189">
        <v>0</v>
      </c>
      <c r="R769" s="189">
        <f>Q769*H769</f>
        <v>0</v>
      </c>
      <c r="S769" s="189">
        <v>0</v>
      </c>
      <c r="T769" s="190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91" t="s">
        <v>135</v>
      </c>
      <c r="AT769" s="191" t="s">
        <v>131</v>
      </c>
      <c r="AU769" s="191" t="s">
        <v>80</v>
      </c>
      <c r="AY769" s="17" t="s">
        <v>130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7" t="s">
        <v>80</v>
      </c>
      <c r="BK769" s="192">
        <f>ROUND(I769*H769,2)</f>
        <v>0</v>
      </c>
      <c r="BL769" s="17" t="s">
        <v>135</v>
      </c>
      <c r="BM769" s="191" t="s">
        <v>845</v>
      </c>
    </row>
    <row r="770" spans="1:65" s="2" customFormat="1">
      <c r="A770" s="34"/>
      <c r="B770" s="35"/>
      <c r="C770" s="36"/>
      <c r="D770" s="193" t="s">
        <v>137</v>
      </c>
      <c r="E770" s="36"/>
      <c r="F770" s="194" t="s">
        <v>844</v>
      </c>
      <c r="G770" s="36"/>
      <c r="H770" s="36"/>
      <c r="I770" s="195"/>
      <c r="J770" s="36"/>
      <c r="K770" s="36"/>
      <c r="L770" s="39"/>
      <c r="M770" s="196"/>
      <c r="N770" s="197"/>
      <c r="O770" s="71"/>
      <c r="P770" s="71"/>
      <c r="Q770" s="71"/>
      <c r="R770" s="71"/>
      <c r="S770" s="71"/>
      <c r="T770" s="72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7" t="s">
        <v>137</v>
      </c>
      <c r="AU770" s="17" t="s">
        <v>80</v>
      </c>
    </row>
    <row r="771" spans="1:65" s="12" customFormat="1">
      <c r="B771" s="198"/>
      <c r="C771" s="199"/>
      <c r="D771" s="193" t="s">
        <v>138</v>
      </c>
      <c r="E771" s="200" t="s">
        <v>1</v>
      </c>
      <c r="F771" s="201" t="s">
        <v>307</v>
      </c>
      <c r="G771" s="199"/>
      <c r="H771" s="200" t="s">
        <v>1</v>
      </c>
      <c r="I771" s="202"/>
      <c r="J771" s="199"/>
      <c r="K771" s="199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138</v>
      </c>
      <c r="AU771" s="207" t="s">
        <v>80</v>
      </c>
      <c r="AV771" s="12" t="s">
        <v>80</v>
      </c>
      <c r="AW771" s="12" t="s">
        <v>30</v>
      </c>
      <c r="AX771" s="12" t="s">
        <v>73</v>
      </c>
      <c r="AY771" s="207" t="s">
        <v>130</v>
      </c>
    </row>
    <row r="772" spans="1:65" s="13" customFormat="1">
      <c r="B772" s="208"/>
      <c r="C772" s="209"/>
      <c r="D772" s="193" t="s">
        <v>138</v>
      </c>
      <c r="E772" s="210" t="s">
        <v>1</v>
      </c>
      <c r="F772" s="211" t="s">
        <v>417</v>
      </c>
      <c r="G772" s="209"/>
      <c r="H772" s="212">
        <v>15.56</v>
      </c>
      <c r="I772" s="213"/>
      <c r="J772" s="209"/>
      <c r="K772" s="209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138</v>
      </c>
      <c r="AU772" s="218" t="s">
        <v>80</v>
      </c>
      <c r="AV772" s="13" t="s">
        <v>82</v>
      </c>
      <c r="AW772" s="13" t="s">
        <v>30</v>
      </c>
      <c r="AX772" s="13" t="s">
        <v>73</v>
      </c>
      <c r="AY772" s="218" t="s">
        <v>130</v>
      </c>
    </row>
    <row r="773" spans="1:65" s="12" customFormat="1">
      <c r="B773" s="198"/>
      <c r="C773" s="199"/>
      <c r="D773" s="193" t="s">
        <v>138</v>
      </c>
      <c r="E773" s="200" t="s">
        <v>1</v>
      </c>
      <c r="F773" s="201" t="s">
        <v>310</v>
      </c>
      <c r="G773" s="199"/>
      <c r="H773" s="200" t="s">
        <v>1</v>
      </c>
      <c r="I773" s="202"/>
      <c r="J773" s="199"/>
      <c r="K773" s="199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138</v>
      </c>
      <c r="AU773" s="207" t="s">
        <v>80</v>
      </c>
      <c r="AV773" s="12" t="s">
        <v>80</v>
      </c>
      <c r="AW773" s="12" t="s">
        <v>30</v>
      </c>
      <c r="AX773" s="12" t="s">
        <v>73</v>
      </c>
      <c r="AY773" s="207" t="s">
        <v>130</v>
      </c>
    </row>
    <row r="774" spans="1:65" s="13" customFormat="1">
      <c r="B774" s="208"/>
      <c r="C774" s="209"/>
      <c r="D774" s="193" t="s">
        <v>138</v>
      </c>
      <c r="E774" s="210" t="s">
        <v>1</v>
      </c>
      <c r="F774" s="211" t="s">
        <v>418</v>
      </c>
      <c r="G774" s="209"/>
      <c r="H774" s="212">
        <v>75.489999999999995</v>
      </c>
      <c r="I774" s="213"/>
      <c r="J774" s="209"/>
      <c r="K774" s="209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138</v>
      </c>
      <c r="AU774" s="218" t="s">
        <v>80</v>
      </c>
      <c r="AV774" s="13" t="s">
        <v>82</v>
      </c>
      <c r="AW774" s="13" t="s">
        <v>30</v>
      </c>
      <c r="AX774" s="13" t="s">
        <v>73</v>
      </c>
      <c r="AY774" s="218" t="s">
        <v>130</v>
      </c>
    </row>
    <row r="775" spans="1:65" s="13" customFormat="1">
      <c r="B775" s="208"/>
      <c r="C775" s="209"/>
      <c r="D775" s="193" t="s">
        <v>138</v>
      </c>
      <c r="E775" s="210" t="s">
        <v>1</v>
      </c>
      <c r="F775" s="211" t="s">
        <v>419</v>
      </c>
      <c r="G775" s="209"/>
      <c r="H775" s="212">
        <v>8.5120000000000005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138</v>
      </c>
      <c r="AU775" s="218" t="s">
        <v>80</v>
      </c>
      <c r="AV775" s="13" t="s">
        <v>82</v>
      </c>
      <c r="AW775" s="13" t="s">
        <v>30</v>
      </c>
      <c r="AX775" s="13" t="s">
        <v>73</v>
      </c>
      <c r="AY775" s="218" t="s">
        <v>130</v>
      </c>
    </row>
    <row r="776" spans="1:65" s="14" customFormat="1">
      <c r="B776" s="219"/>
      <c r="C776" s="220"/>
      <c r="D776" s="193" t="s">
        <v>138</v>
      </c>
      <c r="E776" s="221" t="s">
        <v>1</v>
      </c>
      <c r="F776" s="222" t="s">
        <v>143</v>
      </c>
      <c r="G776" s="220"/>
      <c r="H776" s="223">
        <v>99.561999999999998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138</v>
      </c>
      <c r="AU776" s="229" t="s">
        <v>80</v>
      </c>
      <c r="AV776" s="14" t="s">
        <v>135</v>
      </c>
      <c r="AW776" s="14" t="s">
        <v>30</v>
      </c>
      <c r="AX776" s="14" t="s">
        <v>80</v>
      </c>
      <c r="AY776" s="229" t="s">
        <v>130</v>
      </c>
    </row>
    <row r="777" spans="1:65" s="2" customFormat="1" ht="24.2" customHeight="1">
      <c r="A777" s="34"/>
      <c r="B777" s="35"/>
      <c r="C777" s="179" t="s">
        <v>846</v>
      </c>
      <c r="D777" s="179" t="s">
        <v>131</v>
      </c>
      <c r="E777" s="180" t="s">
        <v>847</v>
      </c>
      <c r="F777" s="181" t="s">
        <v>848</v>
      </c>
      <c r="G777" s="182" t="s">
        <v>146</v>
      </c>
      <c r="H777" s="183">
        <v>173.46</v>
      </c>
      <c r="I777" s="184"/>
      <c r="J777" s="185">
        <f>ROUND(I777*H777,2)</f>
        <v>0</v>
      </c>
      <c r="K777" s="186"/>
      <c r="L777" s="39"/>
      <c r="M777" s="187" t="s">
        <v>1</v>
      </c>
      <c r="N777" s="188" t="s">
        <v>38</v>
      </c>
      <c r="O777" s="71"/>
      <c r="P777" s="189">
        <f>O777*H777</f>
        <v>0</v>
      </c>
      <c r="Q777" s="189">
        <v>0</v>
      </c>
      <c r="R777" s="189">
        <f>Q777*H777</f>
        <v>0</v>
      </c>
      <c r="S777" s="189">
        <v>0</v>
      </c>
      <c r="T777" s="190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91" t="s">
        <v>135</v>
      </c>
      <c r="AT777" s="191" t="s">
        <v>131</v>
      </c>
      <c r="AU777" s="191" t="s">
        <v>80</v>
      </c>
      <c r="AY777" s="17" t="s">
        <v>130</v>
      </c>
      <c r="BE777" s="192">
        <f>IF(N777="základní",J777,0)</f>
        <v>0</v>
      </c>
      <c r="BF777" s="192">
        <f>IF(N777="snížená",J777,0)</f>
        <v>0</v>
      </c>
      <c r="BG777" s="192">
        <f>IF(N777="zákl. přenesená",J777,0)</f>
        <v>0</v>
      </c>
      <c r="BH777" s="192">
        <f>IF(N777="sníž. přenesená",J777,0)</f>
        <v>0</v>
      </c>
      <c r="BI777" s="192">
        <f>IF(N777="nulová",J777,0)</f>
        <v>0</v>
      </c>
      <c r="BJ777" s="17" t="s">
        <v>80</v>
      </c>
      <c r="BK777" s="192">
        <f>ROUND(I777*H777,2)</f>
        <v>0</v>
      </c>
      <c r="BL777" s="17" t="s">
        <v>135</v>
      </c>
      <c r="BM777" s="191" t="s">
        <v>849</v>
      </c>
    </row>
    <row r="778" spans="1:65" s="2" customFormat="1" ht="19.5">
      <c r="A778" s="34"/>
      <c r="B778" s="35"/>
      <c r="C778" s="36"/>
      <c r="D778" s="193" t="s">
        <v>137</v>
      </c>
      <c r="E778" s="36"/>
      <c r="F778" s="194" t="s">
        <v>848</v>
      </c>
      <c r="G778" s="36"/>
      <c r="H778" s="36"/>
      <c r="I778" s="195"/>
      <c r="J778" s="36"/>
      <c r="K778" s="36"/>
      <c r="L778" s="39"/>
      <c r="M778" s="196"/>
      <c r="N778" s="197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137</v>
      </c>
      <c r="AU778" s="17" t="s">
        <v>80</v>
      </c>
    </row>
    <row r="779" spans="1:65" s="12" customFormat="1">
      <c r="B779" s="198"/>
      <c r="C779" s="199"/>
      <c r="D779" s="193" t="s">
        <v>138</v>
      </c>
      <c r="E779" s="200" t="s">
        <v>1</v>
      </c>
      <c r="F779" s="201" t="s">
        <v>307</v>
      </c>
      <c r="G779" s="199"/>
      <c r="H779" s="200" t="s">
        <v>1</v>
      </c>
      <c r="I779" s="202"/>
      <c r="J779" s="199"/>
      <c r="K779" s="199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138</v>
      </c>
      <c r="AU779" s="207" t="s">
        <v>80</v>
      </c>
      <c r="AV779" s="12" t="s">
        <v>80</v>
      </c>
      <c r="AW779" s="12" t="s">
        <v>30</v>
      </c>
      <c r="AX779" s="12" t="s">
        <v>73</v>
      </c>
      <c r="AY779" s="207" t="s">
        <v>130</v>
      </c>
    </row>
    <row r="780" spans="1:65" s="13" customFormat="1">
      <c r="B780" s="208"/>
      <c r="C780" s="209"/>
      <c r="D780" s="193" t="s">
        <v>138</v>
      </c>
      <c r="E780" s="210" t="s">
        <v>1</v>
      </c>
      <c r="F780" s="211" t="s">
        <v>850</v>
      </c>
      <c r="G780" s="209"/>
      <c r="H780" s="212">
        <v>40.85</v>
      </c>
      <c r="I780" s="213"/>
      <c r="J780" s="209"/>
      <c r="K780" s="209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138</v>
      </c>
      <c r="AU780" s="218" t="s">
        <v>80</v>
      </c>
      <c r="AV780" s="13" t="s">
        <v>82</v>
      </c>
      <c r="AW780" s="13" t="s">
        <v>30</v>
      </c>
      <c r="AX780" s="13" t="s">
        <v>73</v>
      </c>
      <c r="AY780" s="218" t="s">
        <v>130</v>
      </c>
    </row>
    <row r="781" spans="1:65" s="12" customFormat="1">
      <c r="B781" s="198"/>
      <c r="C781" s="199"/>
      <c r="D781" s="193" t="s">
        <v>138</v>
      </c>
      <c r="E781" s="200" t="s">
        <v>1</v>
      </c>
      <c r="F781" s="201" t="s">
        <v>322</v>
      </c>
      <c r="G781" s="199"/>
      <c r="H781" s="200" t="s">
        <v>1</v>
      </c>
      <c r="I781" s="202"/>
      <c r="J781" s="199"/>
      <c r="K781" s="199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138</v>
      </c>
      <c r="AU781" s="207" t="s">
        <v>80</v>
      </c>
      <c r="AV781" s="12" t="s">
        <v>80</v>
      </c>
      <c r="AW781" s="12" t="s">
        <v>30</v>
      </c>
      <c r="AX781" s="12" t="s">
        <v>73</v>
      </c>
      <c r="AY781" s="207" t="s">
        <v>130</v>
      </c>
    </row>
    <row r="782" spans="1:65" s="13" customFormat="1">
      <c r="B782" s="208"/>
      <c r="C782" s="209"/>
      <c r="D782" s="193" t="s">
        <v>138</v>
      </c>
      <c r="E782" s="210" t="s">
        <v>1</v>
      </c>
      <c r="F782" s="211" t="s">
        <v>851</v>
      </c>
      <c r="G782" s="209"/>
      <c r="H782" s="212">
        <v>68.67</v>
      </c>
      <c r="I782" s="213"/>
      <c r="J782" s="209"/>
      <c r="K782" s="209"/>
      <c r="L782" s="214"/>
      <c r="M782" s="215"/>
      <c r="N782" s="216"/>
      <c r="O782" s="216"/>
      <c r="P782" s="216"/>
      <c r="Q782" s="216"/>
      <c r="R782" s="216"/>
      <c r="S782" s="216"/>
      <c r="T782" s="217"/>
      <c r="AT782" s="218" t="s">
        <v>138</v>
      </c>
      <c r="AU782" s="218" t="s">
        <v>80</v>
      </c>
      <c r="AV782" s="13" t="s">
        <v>82</v>
      </c>
      <c r="AW782" s="13" t="s">
        <v>30</v>
      </c>
      <c r="AX782" s="13" t="s">
        <v>73</v>
      </c>
      <c r="AY782" s="218" t="s">
        <v>130</v>
      </c>
    </row>
    <row r="783" spans="1:65" s="12" customFormat="1">
      <c r="B783" s="198"/>
      <c r="C783" s="199"/>
      <c r="D783" s="193" t="s">
        <v>138</v>
      </c>
      <c r="E783" s="200" t="s">
        <v>1</v>
      </c>
      <c r="F783" s="201" t="s">
        <v>310</v>
      </c>
      <c r="G783" s="199"/>
      <c r="H783" s="200" t="s">
        <v>1</v>
      </c>
      <c r="I783" s="202"/>
      <c r="J783" s="199"/>
      <c r="K783" s="199"/>
      <c r="L783" s="203"/>
      <c r="M783" s="204"/>
      <c r="N783" s="205"/>
      <c r="O783" s="205"/>
      <c r="P783" s="205"/>
      <c r="Q783" s="205"/>
      <c r="R783" s="205"/>
      <c r="S783" s="205"/>
      <c r="T783" s="206"/>
      <c r="AT783" s="207" t="s">
        <v>138</v>
      </c>
      <c r="AU783" s="207" t="s">
        <v>80</v>
      </c>
      <c r="AV783" s="12" t="s">
        <v>80</v>
      </c>
      <c r="AW783" s="12" t="s">
        <v>30</v>
      </c>
      <c r="AX783" s="12" t="s">
        <v>73</v>
      </c>
      <c r="AY783" s="207" t="s">
        <v>130</v>
      </c>
    </row>
    <row r="784" spans="1:65" s="13" customFormat="1">
      <c r="B784" s="208"/>
      <c r="C784" s="209"/>
      <c r="D784" s="193" t="s">
        <v>138</v>
      </c>
      <c r="E784" s="210" t="s">
        <v>1</v>
      </c>
      <c r="F784" s="211" t="s">
        <v>852</v>
      </c>
      <c r="G784" s="209"/>
      <c r="H784" s="212">
        <v>63.94</v>
      </c>
      <c r="I784" s="213"/>
      <c r="J784" s="209"/>
      <c r="K784" s="209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138</v>
      </c>
      <c r="AU784" s="218" t="s">
        <v>80</v>
      </c>
      <c r="AV784" s="13" t="s">
        <v>82</v>
      </c>
      <c r="AW784" s="13" t="s">
        <v>30</v>
      </c>
      <c r="AX784" s="13" t="s">
        <v>73</v>
      </c>
      <c r="AY784" s="218" t="s">
        <v>130</v>
      </c>
    </row>
    <row r="785" spans="1:65" s="14" customFormat="1">
      <c r="B785" s="219"/>
      <c r="C785" s="220"/>
      <c r="D785" s="193" t="s">
        <v>138</v>
      </c>
      <c r="E785" s="221" t="s">
        <v>1</v>
      </c>
      <c r="F785" s="222" t="s">
        <v>143</v>
      </c>
      <c r="G785" s="220"/>
      <c r="H785" s="223">
        <v>173.46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138</v>
      </c>
      <c r="AU785" s="229" t="s">
        <v>80</v>
      </c>
      <c r="AV785" s="14" t="s">
        <v>135</v>
      </c>
      <c r="AW785" s="14" t="s">
        <v>30</v>
      </c>
      <c r="AX785" s="14" t="s">
        <v>80</v>
      </c>
      <c r="AY785" s="229" t="s">
        <v>130</v>
      </c>
    </row>
    <row r="786" spans="1:65" s="2" customFormat="1" ht="24.2" customHeight="1">
      <c r="A786" s="34"/>
      <c r="B786" s="35"/>
      <c r="C786" s="179" t="s">
        <v>853</v>
      </c>
      <c r="D786" s="179" t="s">
        <v>131</v>
      </c>
      <c r="E786" s="180" t="s">
        <v>854</v>
      </c>
      <c r="F786" s="181" t="s">
        <v>855</v>
      </c>
      <c r="G786" s="182" t="s">
        <v>146</v>
      </c>
      <c r="H786" s="183">
        <v>318.98</v>
      </c>
      <c r="I786" s="184"/>
      <c r="J786" s="185">
        <f>ROUND(I786*H786,2)</f>
        <v>0</v>
      </c>
      <c r="K786" s="186"/>
      <c r="L786" s="39"/>
      <c r="M786" s="187" t="s">
        <v>1</v>
      </c>
      <c r="N786" s="188" t="s">
        <v>38</v>
      </c>
      <c r="O786" s="71"/>
      <c r="P786" s="189">
        <f>O786*H786</f>
        <v>0</v>
      </c>
      <c r="Q786" s="189">
        <v>0</v>
      </c>
      <c r="R786" s="189">
        <f>Q786*H786</f>
        <v>0</v>
      </c>
      <c r="S786" s="189">
        <v>0</v>
      </c>
      <c r="T786" s="190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91" t="s">
        <v>135</v>
      </c>
      <c r="AT786" s="191" t="s">
        <v>131</v>
      </c>
      <c r="AU786" s="191" t="s">
        <v>80</v>
      </c>
      <c r="AY786" s="17" t="s">
        <v>130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7" t="s">
        <v>80</v>
      </c>
      <c r="BK786" s="192">
        <f>ROUND(I786*H786,2)</f>
        <v>0</v>
      </c>
      <c r="BL786" s="17" t="s">
        <v>135</v>
      </c>
      <c r="BM786" s="191" t="s">
        <v>856</v>
      </c>
    </row>
    <row r="787" spans="1:65" s="2" customFormat="1" ht="19.5">
      <c r="A787" s="34"/>
      <c r="B787" s="35"/>
      <c r="C787" s="36"/>
      <c r="D787" s="193" t="s">
        <v>137</v>
      </c>
      <c r="E787" s="36"/>
      <c r="F787" s="194" t="s">
        <v>857</v>
      </c>
      <c r="G787" s="36"/>
      <c r="H787" s="36"/>
      <c r="I787" s="195"/>
      <c r="J787" s="36"/>
      <c r="K787" s="36"/>
      <c r="L787" s="39"/>
      <c r="M787" s="196"/>
      <c r="N787" s="197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137</v>
      </c>
      <c r="AU787" s="17" t="s">
        <v>80</v>
      </c>
    </row>
    <row r="788" spans="1:65" s="12" customFormat="1">
      <c r="B788" s="198"/>
      <c r="C788" s="199"/>
      <c r="D788" s="193" t="s">
        <v>138</v>
      </c>
      <c r="E788" s="200" t="s">
        <v>1</v>
      </c>
      <c r="F788" s="201" t="s">
        <v>307</v>
      </c>
      <c r="G788" s="199"/>
      <c r="H788" s="200" t="s">
        <v>1</v>
      </c>
      <c r="I788" s="202"/>
      <c r="J788" s="199"/>
      <c r="K788" s="199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138</v>
      </c>
      <c r="AU788" s="207" t="s">
        <v>80</v>
      </c>
      <c r="AV788" s="12" t="s">
        <v>80</v>
      </c>
      <c r="AW788" s="12" t="s">
        <v>30</v>
      </c>
      <c r="AX788" s="12" t="s">
        <v>73</v>
      </c>
      <c r="AY788" s="207" t="s">
        <v>130</v>
      </c>
    </row>
    <row r="789" spans="1:65" s="13" customFormat="1">
      <c r="B789" s="208"/>
      <c r="C789" s="209"/>
      <c r="D789" s="193" t="s">
        <v>138</v>
      </c>
      <c r="E789" s="210" t="s">
        <v>1</v>
      </c>
      <c r="F789" s="211" t="s">
        <v>858</v>
      </c>
      <c r="G789" s="209"/>
      <c r="H789" s="212">
        <v>63.85</v>
      </c>
      <c r="I789" s="213"/>
      <c r="J789" s="209"/>
      <c r="K789" s="209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138</v>
      </c>
      <c r="AU789" s="218" t="s">
        <v>80</v>
      </c>
      <c r="AV789" s="13" t="s">
        <v>82</v>
      </c>
      <c r="AW789" s="13" t="s">
        <v>30</v>
      </c>
      <c r="AX789" s="13" t="s">
        <v>73</v>
      </c>
      <c r="AY789" s="218" t="s">
        <v>130</v>
      </c>
    </row>
    <row r="790" spans="1:65" s="12" customFormat="1">
      <c r="B790" s="198"/>
      <c r="C790" s="199"/>
      <c r="D790" s="193" t="s">
        <v>138</v>
      </c>
      <c r="E790" s="200" t="s">
        <v>1</v>
      </c>
      <c r="F790" s="201" t="s">
        <v>241</v>
      </c>
      <c r="G790" s="199"/>
      <c r="H790" s="200" t="s">
        <v>1</v>
      </c>
      <c r="I790" s="202"/>
      <c r="J790" s="199"/>
      <c r="K790" s="199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138</v>
      </c>
      <c r="AU790" s="207" t="s">
        <v>80</v>
      </c>
      <c r="AV790" s="12" t="s">
        <v>80</v>
      </c>
      <c r="AW790" s="12" t="s">
        <v>30</v>
      </c>
      <c r="AX790" s="12" t="s">
        <v>73</v>
      </c>
      <c r="AY790" s="207" t="s">
        <v>130</v>
      </c>
    </row>
    <row r="791" spans="1:65" s="13" customFormat="1">
      <c r="B791" s="208"/>
      <c r="C791" s="209"/>
      <c r="D791" s="193" t="s">
        <v>138</v>
      </c>
      <c r="E791" s="210" t="s">
        <v>1</v>
      </c>
      <c r="F791" s="211" t="s">
        <v>859</v>
      </c>
      <c r="G791" s="209"/>
      <c r="H791" s="212">
        <v>55.82</v>
      </c>
      <c r="I791" s="213"/>
      <c r="J791" s="209"/>
      <c r="K791" s="209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138</v>
      </c>
      <c r="AU791" s="218" t="s">
        <v>80</v>
      </c>
      <c r="AV791" s="13" t="s">
        <v>82</v>
      </c>
      <c r="AW791" s="13" t="s">
        <v>30</v>
      </c>
      <c r="AX791" s="13" t="s">
        <v>73</v>
      </c>
      <c r="AY791" s="218" t="s">
        <v>130</v>
      </c>
    </row>
    <row r="792" spans="1:65" s="12" customFormat="1">
      <c r="B792" s="198"/>
      <c r="C792" s="199"/>
      <c r="D792" s="193" t="s">
        <v>138</v>
      </c>
      <c r="E792" s="200" t="s">
        <v>1</v>
      </c>
      <c r="F792" s="201" t="s">
        <v>310</v>
      </c>
      <c r="G792" s="199"/>
      <c r="H792" s="200" t="s">
        <v>1</v>
      </c>
      <c r="I792" s="202"/>
      <c r="J792" s="199"/>
      <c r="K792" s="199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138</v>
      </c>
      <c r="AU792" s="207" t="s">
        <v>80</v>
      </c>
      <c r="AV792" s="12" t="s">
        <v>80</v>
      </c>
      <c r="AW792" s="12" t="s">
        <v>30</v>
      </c>
      <c r="AX792" s="12" t="s">
        <v>73</v>
      </c>
      <c r="AY792" s="207" t="s">
        <v>130</v>
      </c>
    </row>
    <row r="793" spans="1:65" s="13" customFormat="1">
      <c r="B793" s="208"/>
      <c r="C793" s="209"/>
      <c r="D793" s="193" t="s">
        <v>138</v>
      </c>
      <c r="E793" s="210" t="s">
        <v>1</v>
      </c>
      <c r="F793" s="211" t="s">
        <v>860</v>
      </c>
      <c r="G793" s="209"/>
      <c r="H793" s="212">
        <v>108.91</v>
      </c>
      <c r="I793" s="213"/>
      <c r="J793" s="209"/>
      <c r="K793" s="209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138</v>
      </c>
      <c r="AU793" s="218" t="s">
        <v>80</v>
      </c>
      <c r="AV793" s="13" t="s">
        <v>82</v>
      </c>
      <c r="AW793" s="13" t="s">
        <v>30</v>
      </c>
      <c r="AX793" s="13" t="s">
        <v>73</v>
      </c>
      <c r="AY793" s="218" t="s">
        <v>130</v>
      </c>
    </row>
    <row r="794" spans="1:65" s="12" customFormat="1">
      <c r="B794" s="198"/>
      <c r="C794" s="199"/>
      <c r="D794" s="193" t="s">
        <v>138</v>
      </c>
      <c r="E794" s="200" t="s">
        <v>1</v>
      </c>
      <c r="F794" s="201" t="s">
        <v>322</v>
      </c>
      <c r="G794" s="199"/>
      <c r="H794" s="200" t="s">
        <v>1</v>
      </c>
      <c r="I794" s="202"/>
      <c r="J794" s="199"/>
      <c r="K794" s="199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138</v>
      </c>
      <c r="AU794" s="207" t="s">
        <v>80</v>
      </c>
      <c r="AV794" s="12" t="s">
        <v>80</v>
      </c>
      <c r="AW794" s="12" t="s">
        <v>30</v>
      </c>
      <c r="AX794" s="12" t="s">
        <v>73</v>
      </c>
      <c r="AY794" s="207" t="s">
        <v>130</v>
      </c>
    </row>
    <row r="795" spans="1:65" s="13" customFormat="1">
      <c r="B795" s="208"/>
      <c r="C795" s="209"/>
      <c r="D795" s="193" t="s">
        <v>138</v>
      </c>
      <c r="E795" s="210" t="s">
        <v>1</v>
      </c>
      <c r="F795" s="211" t="s">
        <v>548</v>
      </c>
      <c r="G795" s="209"/>
      <c r="H795" s="212">
        <v>90.4</v>
      </c>
      <c r="I795" s="213"/>
      <c r="J795" s="209"/>
      <c r="K795" s="209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138</v>
      </c>
      <c r="AU795" s="218" t="s">
        <v>80</v>
      </c>
      <c r="AV795" s="13" t="s">
        <v>82</v>
      </c>
      <c r="AW795" s="13" t="s">
        <v>30</v>
      </c>
      <c r="AX795" s="13" t="s">
        <v>73</v>
      </c>
      <c r="AY795" s="218" t="s">
        <v>130</v>
      </c>
    </row>
    <row r="796" spans="1:65" s="14" customFormat="1">
      <c r="B796" s="219"/>
      <c r="C796" s="220"/>
      <c r="D796" s="193" t="s">
        <v>138</v>
      </c>
      <c r="E796" s="221" t="s">
        <v>1</v>
      </c>
      <c r="F796" s="222" t="s">
        <v>143</v>
      </c>
      <c r="G796" s="220"/>
      <c r="H796" s="223">
        <v>318.98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138</v>
      </c>
      <c r="AU796" s="229" t="s">
        <v>80</v>
      </c>
      <c r="AV796" s="14" t="s">
        <v>135</v>
      </c>
      <c r="AW796" s="14" t="s">
        <v>30</v>
      </c>
      <c r="AX796" s="14" t="s">
        <v>80</v>
      </c>
      <c r="AY796" s="229" t="s">
        <v>130</v>
      </c>
    </row>
    <row r="797" spans="1:65" s="2" customFormat="1" ht="24.2" customHeight="1">
      <c r="A797" s="34"/>
      <c r="B797" s="35"/>
      <c r="C797" s="179" t="s">
        <v>861</v>
      </c>
      <c r="D797" s="179" t="s">
        <v>131</v>
      </c>
      <c r="E797" s="180" t="s">
        <v>862</v>
      </c>
      <c r="F797" s="181" t="s">
        <v>863</v>
      </c>
      <c r="G797" s="182" t="s">
        <v>486</v>
      </c>
      <c r="H797" s="241"/>
      <c r="I797" s="184"/>
      <c r="J797" s="185">
        <f>ROUND(I797*H797,2)</f>
        <v>0</v>
      </c>
      <c r="K797" s="186"/>
      <c r="L797" s="39"/>
      <c r="M797" s="187" t="s">
        <v>1</v>
      </c>
      <c r="N797" s="188" t="s">
        <v>38</v>
      </c>
      <c r="O797" s="71"/>
      <c r="P797" s="189">
        <f>O797*H797</f>
        <v>0</v>
      </c>
      <c r="Q797" s="189">
        <v>0</v>
      </c>
      <c r="R797" s="189">
        <f>Q797*H797</f>
        <v>0</v>
      </c>
      <c r="S797" s="189">
        <v>0</v>
      </c>
      <c r="T797" s="190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91" t="s">
        <v>135</v>
      </c>
      <c r="AT797" s="191" t="s">
        <v>131</v>
      </c>
      <c r="AU797" s="191" t="s">
        <v>80</v>
      </c>
      <c r="AY797" s="17" t="s">
        <v>130</v>
      </c>
      <c r="BE797" s="192">
        <f>IF(N797="základní",J797,0)</f>
        <v>0</v>
      </c>
      <c r="BF797" s="192">
        <f>IF(N797="snížená",J797,0)</f>
        <v>0</v>
      </c>
      <c r="BG797" s="192">
        <f>IF(N797="zákl. přenesená",J797,0)</f>
        <v>0</v>
      </c>
      <c r="BH797" s="192">
        <f>IF(N797="sníž. přenesená",J797,0)</f>
        <v>0</v>
      </c>
      <c r="BI797" s="192">
        <f>IF(N797="nulová",J797,0)</f>
        <v>0</v>
      </c>
      <c r="BJ797" s="17" t="s">
        <v>80</v>
      </c>
      <c r="BK797" s="192">
        <f>ROUND(I797*H797,2)</f>
        <v>0</v>
      </c>
      <c r="BL797" s="17" t="s">
        <v>135</v>
      </c>
      <c r="BM797" s="191" t="s">
        <v>864</v>
      </c>
    </row>
    <row r="798" spans="1:65" s="2" customFormat="1" ht="19.5">
      <c r="A798" s="34"/>
      <c r="B798" s="35"/>
      <c r="C798" s="36"/>
      <c r="D798" s="193" t="s">
        <v>137</v>
      </c>
      <c r="E798" s="36"/>
      <c r="F798" s="194" t="s">
        <v>863</v>
      </c>
      <c r="G798" s="36"/>
      <c r="H798" s="36"/>
      <c r="I798" s="195"/>
      <c r="J798" s="36"/>
      <c r="K798" s="36"/>
      <c r="L798" s="39"/>
      <c r="M798" s="196"/>
      <c r="N798" s="197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137</v>
      </c>
      <c r="AU798" s="17" t="s">
        <v>80</v>
      </c>
    </row>
    <row r="799" spans="1:65" s="11" customFormat="1" ht="25.9" customHeight="1">
      <c r="B799" s="165"/>
      <c r="C799" s="166"/>
      <c r="D799" s="167" t="s">
        <v>72</v>
      </c>
      <c r="E799" s="168" t="s">
        <v>865</v>
      </c>
      <c r="F799" s="168" t="s">
        <v>866</v>
      </c>
      <c r="G799" s="166"/>
      <c r="H799" s="166"/>
      <c r="I799" s="169"/>
      <c r="J799" s="170">
        <f>BK799</f>
        <v>0</v>
      </c>
      <c r="K799" s="166"/>
      <c r="L799" s="171"/>
      <c r="M799" s="172"/>
      <c r="N799" s="173"/>
      <c r="O799" s="173"/>
      <c r="P799" s="174">
        <f>SUM(P800:P821)</f>
        <v>0</v>
      </c>
      <c r="Q799" s="173"/>
      <c r="R799" s="174">
        <f>SUM(R800:R821)</f>
        <v>0</v>
      </c>
      <c r="S799" s="173"/>
      <c r="T799" s="175">
        <f>SUM(T800:T821)</f>
        <v>0</v>
      </c>
      <c r="AR799" s="176" t="s">
        <v>80</v>
      </c>
      <c r="AT799" s="177" t="s">
        <v>72</v>
      </c>
      <c r="AU799" s="177" t="s">
        <v>73</v>
      </c>
      <c r="AY799" s="176" t="s">
        <v>130</v>
      </c>
      <c r="BK799" s="178">
        <f>SUM(BK800:BK821)</f>
        <v>0</v>
      </c>
    </row>
    <row r="800" spans="1:65" s="2" customFormat="1" ht="37.9" customHeight="1">
      <c r="A800" s="34"/>
      <c r="B800" s="35"/>
      <c r="C800" s="179" t="s">
        <v>867</v>
      </c>
      <c r="D800" s="179" t="s">
        <v>131</v>
      </c>
      <c r="E800" s="180" t="s">
        <v>868</v>
      </c>
      <c r="F800" s="181" t="s">
        <v>869</v>
      </c>
      <c r="G800" s="182" t="s">
        <v>146</v>
      </c>
      <c r="H800" s="183">
        <v>8.3000000000000007</v>
      </c>
      <c r="I800" s="184"/>
      <c r="J800" s="185">
        <f>ROUND(I800*H800,2)</f>
        <v>0</v>
      </c>
      <c r="K800" s="186"/>
      <c r="L800" s="39"/>
      <c r="M800" s="187" t="s">
        <v>1</v>
      </c>
      <c r="N800" s="188" t="s">
        <v>38</v>
      </c>
      <c r="O800" s="71"/>
      <c r="P800" s="189">
        <f>O800*H800</f>
        <v>0</v>
      </c>
      <c r="Q800" s="189">
        <v>0</v>
      </c>
      <c r="R800" s="189">
        <f>Q800*H800</f>
        <v>0</v>
      </c>
      <c r="S800" s="189">
        <v>0</v>
      </c>
      <c r="T800" s="190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191" t="s">
        <v>135</v>
      </c>
      <c r="AT800" s="191" t="s">
        <v>131</v>
      </c>
      <c r="AU800" s="191" t="s">
        <v>80</v>
      </c>
      <c r="AY800" s="17" t="s">
        <v>130</v>
      </c>
      <c r="BE800" s="192">
        <f>IF(N800="základní",J800,0)</f>
        <v>0</v>
      </c>
      <c r="BF800" s="192">
        <f>IF(N800="snížená",J800,0)</f>
        <v>0</v>
      </c>
      <c r="BG800" s="192">
        <f>IF(N800="zákl. přenesená",J800,0)</f>
        <v>0</v>
      </c>
      <c r="BH800" s="192">
        <f>IF(N800="sníž. přenesená",J800,0)</f>
        <v>0</v>
      </c>
      <c r="BI800" s="192">
        <f>IF(N800="nulová",J800,0)</f>
        <v>0</v>
      </c>
      <c r="BJ800" s="17" t="s">
        <v>80</v>
      </c>
      <c r="BK800" s="192">
        <f>ROUND(I800*H800,2)</f>
        <v>0</v>
      </c>
      <c r="BL800" s="17" t="s">
        <v>135</v>
      </c>
      <c r="BM800" s="191" t="s">
        <v>870</v>
      </c>
    </row>
    <row r="801" spans="1:65" s="2" customFormat="1" ht="29.25">
      <c r="A801" s="34"/>
      <c r="B801" s="35"/>
      <c r="C801" s="36"/>
      <c r="D801" s="193" t="s">
        <v>137</v>
      </c>
      <c r="E801" s="36"/>
      <c r="F801" s="194" t="s">
        <v>869</v>
      </c>
      <c r="G801" s="36"/>
      <c r="H801" s="36"/>
      <c r="I801" s="195"/>
      <c r="J801" s="36"/>
      <c r="K801" s="36"/>
      <c r="L801" s="39"/>
      <c r="M801" s="196"/>
      <c r="N801" s="197"/>
      <c r="O801" s="71"/>
      <c r="P801" s="71"/>
      <c r="Q801" s="71"/>
      <c r="R801" s="71"/>
      <c r="S801" s="71"/>
      <c r="T801" s="72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137</v>
      </c>
      <c r="AU801" s="17" t="s">
        <v>80</v>
      </c>
    </row>
    <row r="802" spans="1:65" s="12" customFormat="1">
      <c r="B802" s="198"/>
      <c r="C802" s="199"/>
      <c r="D802" s="193" t="s">
        <v>138</v>
      </c>
      <c r="E802" s="200" t="s">
        <v>1</v>
      </c>
      <c r="F802" s="201" t="s">
        <v>871</v>
      </c>
      <c r="G802" s="199"/>
      <c r="H802" s="200" t="s">
        <v>1</v>
      </c>
      <c r="I802" s="202"/>
      <c r="J802" s="199"/>
      <c r="K802" s="199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138</v>
      </c>
      <c r="AU802" s="207" t="s">
        <v>80</v>
      </c>
      <c r="AV802" s="12" t="s">
        <v>80</v>
      </c>
      <c r="AW802" s="12" t="s">
        <v>30</v>
      </c>
      <c r="AX802" s="12" t="s">
        <v>73</v>
      </c>
      <c r="AY802" s="207" t="s">
        <v>130</v>
      </c>
    </row>
    <row r="803" spans="1:65" s="13" customFormat="1">
      <c r="B803" s="208"/>
      <c r="C803" s="209"/>
      <c r="D803" s="193" t="s">
        <v>138</v>
      </c>
      <c r="E803" s="210" t="s">
        <v>1</v>
      </c>
      <c r="F803" s="211" t="s">
        <v>872</v>
      </c>
      <c r="G803" s="209"/>
      <c r="H803" s="212">
        <v>0.56000000000000005</v>
      </c>
      <c r="I803" s="213"/>
      <c r="J803" s="209"/>
      <c r="K803" s="209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138</v>
      </c>
      <c r="AU803" s="218" t="s">
        <v>80</v>
      </c>
      <c r="AV803" s="13" t="s">
        <v>82</v>
      </c>
      <c r="AW803" s="13" t="s">
        <v>30</v>
      </c>
      <c r="AX803" s="13" t="s">
        <v>73</v>
      </c>
      <c r="AY803" s="218" t="s">
        <v>130</v>
      </c>
    </row>
    <row r="804" spans="1:65" s="13" customFormat="1">
      <c r="B804" s="208"/>
      <c r="C804" s="209"/>
      <c r="D804" s="193" t="s">
        <v>138</v>
      </c>
      <c r="E804" s="210" t="s">
        <v>1</v>
      </c>
      <c r="F804" s="211" t="s">
        <v>873</v>
      </c>
      <c r="G804" s="209"/>
      <c r="H804" s="212">
        <v>2.52</v>
      </c>
      <c r="I804" s="213"/>
      <c r="J804" s="209"/>
      <c r="K804" s="209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138</v>
      </c>
      <c r="AU804" s="218" t="s">
        <v>80</v>
      </c>
      <c r="AV804" s="13" t="s">
        <v>82</v>
      </c>
      <c r="AW804" s="13" t="s">
        <v>30</v>
      </c>
      <c r="AX804" s="13" t="s">
        <v>73</v>
      </c>
      <c r="AY804" s="218" t="s">
        <v>130</v>
      </c>
    </row>
    <row r="805" spans="1:65" s="13" customFormat="1">
      <c r="B805" s="208"/>
      <c r="C805" s="209"/>
      <c r="D805" s="193" t="s">
        <v>138</v>
      </c>
      <c r="E805" s="210" t="s">
        <v>1</v>
      </c>
      <c r="F805" s="211" t="s">
        <v>874</v>
      </c>
      <c r="G805" s="209"/>
      <c r="H805" s="212">
        <v>2.1</v>
      </c>
      <c r="I805" s="213"/>
      <c r="J805" s="209"/>
      <c r="K805" s="209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138</v>
      </c>
      <c r="AU805" s="218" t="s">
        <v>80</v>
      </c>
      <c r="AV805" s="13" t="s">
        <v>82</v>
      </c>
      <c r="AW805" s="13" t="s">
        <v>30</v>
      </c>
      <c r="AX805" s="13" t="s">
        <v>73</v>
      </c>
      <c r="AY805" s="218" t="s">
        <v>130</v>
      </c>
    </row>
    <row r="806" spans="1:65" s="13" customFormat="1">
      <c r="B806" s="208"/>
      <c r="C806" s="209"/>
      <c r="D806" s="193" t="s">
        <v>138</v>
      </c>
      <c r="E806" s="210" t="s">
        <v>1</v>
      </c>
      <c r="F806" s="211" t="s">
        <v>875</v>
      </c>
      <c r="G806" s="209"/>
      <c r="H806" s="212">
        <v>2.52</v>
      </c>
      <c r="I806" s="213"/>
      <c r="J806" s="209"/>
      <c r="K806" s="209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138</v>
      </c>
      <c r="AU806" s="218" t="s">
        <v>80</v>
      </c>
      <c r="AV806" s="13" t="s">
        <v>82</v>
      </c>
      <c r="AW806" s="13" t="s">
        <v>30</v>
      </c>
      <c r="AX806" s="13" t="s">
        <v>73</v>
      </c>
      <c r="AY806" s="218" t="s">
        <v>130</v>
      </c>
    </row>
    <row r="807" spans="1:65" s="12" customFormat="1">
      <c r="B807" s="198"/>
      <c r="C807" s="199"/>
      <c r="D807" s="193" t="s">
        <v>138</v>
      </c>
      <c r="E807" s="200" t="s">
        <v>1</v>
      </c>
      <c r="F807" s="201" t="s">
        <v>876</v>
      </c>
      <c r="G807" s="199"/>
      <c r="H807" s="200" t="s">
        <v>1</v>
      </c>
      <c r="I807" s="202"/>
      <c r="J807" s="199"/>
      <c r="K807" s="199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138</v>
      </c>
      <c r="AU807" s="207" t="s">
        <v>80</v>
      </c>
      <c r="AV807" s="12" t="s">
        <v>80</v>
      </c>
      <c r="AW807" s="12" t="s">
        <v>30</v>
      </c>
      <c r="AX807" s="12" t="s">
        <v>73</v>
      </c>
      <c r="AY807" s="207" t="s">
        <v>130</v>
      </c>
    </row>
    <row r="808" spans="1:65" s="13" customFormat="1">
      <c r="B808" s="208"/>
      <c r="C808" s="209"/>
      <c r="D808" s="193" t="s">
        <v>138</v>
      </c>
      <c r="E808" s="210" t="s">
        <v>1</v>
      </c>
      <c r="F808" s="211" t="s">
        <v>877</v>
      </c>
      <c r="G808" s="209"/>
      <c r="H808" s="212">
        <v>0.6</v>
      </c>
      <c r="I808" s="213"/>
      <c r="J808" s="209"/>
      <c r="K808" s="209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138</v>
      </c>
      <c r="AU808" s="218" t="s">
        <v>80</v>
      </c>
      <c r="AV808" s="13" t="s">
        <v>82</v>
      </c>
      <c r="AW808" s="13" t="s">
        <v>30</v>
      </c>
      <c r="AX808" s="13" t="s">
        <v>73</v>
      </c>
      <c r="AY808" s="218" t="s">
        <v>130</v>
      </c>
    </row>
    <row r="809" spans="1:65" s="14" customFormat="1">
      <c r="B809" s="219"/>
      <c r="C809" s="220"/>
      <c r="D809" s="193" t="s">
        <v>138</v>
      </c>
      <c r="E809" s="221" t="s">
        <v>1</v>
      </c>
      <c r="F809" s="222" t="s">
        <v>143</v>
      </c>
      <c r="G809" s="220"/>
      <c r="H809" s="223">
        <v>8.2999999999999989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138</v>
      </c>
      <c r="AU809" s="229" t="s">
        <v>80</v>
      </c>
      <c r="AV809" s="14" t="s">
        <v>135</v>
      </c>
      <c r="AW809" s="14" t="s">
        <v>30</v>
      </c>
      <c r="AX809" s="14" t="s">
        <v>80</v>
      </c>
      <c r="AY809" s="229" t="s">
        <v>130</v>
      </c>
    </row>
    <row r="810" spans="1:65" s="2" customFormat="1" ht="14.45" customHeight="1">
      <c r="A810" s="34"/>
      <c r="B810" s="35"/>
      <c r="C810" s="230" t="s">
        <v>878</v>
      </c>
      <c r="D810" s="230" t="s">
        <v>169</v>
      </c>
      <c r="E810" s="231" t="s">
        <v>879</v>
      </c>
      <c r="F810" s="232" t="s">
        <v>880</v>
      </c>
      <c r="G810" s="233" t="s">
        <v>146</v>
      </c>
      <c r="H810" s="234">
        <v>8.4700000000000006</v>
      </c>
      <c r="I810" s="235"/>
      <c r="J810" s="236">
        <f>ROUND(I810*H810,2)</f>
        <v>0</v>
      </c>
      <c r="K810" s="237"/>
      <c r="L810" s="238"/>
      <c r="M810" s="239" t="s">
        <v>1</v>
      </c>
      <c r="N810" s="240" t="s">
        <v>38</v>
      </c>
      <c r="O810" s="71"/>
      <c r="P810" s="189">
        <f>O810*H810</f>
        <v>0</v>
      </c>
      <c r="Q810" s="189">
        <v>0</v>
      </c>
      <c r="R810" s="189">
        <f>Q810*H810</f>
        <v>0</v>
      </c>
      <c r="S810" s="189">
        <v>0</v>
      </c>
      <c r="T810" s="190">
        <f>S810*H810</f>
        <v>0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191" t="s">
        <v>172</v>
      </c>
      <c r="AT810" s="191" t="s">
        <v>169</v>
      </c>
      <c r="AU810" s="191" t="s">
        <v>80</v>
      </c>
      <c r="AY810" s="17" t="s">
        <v>130</v>
      </c>
      <c r="BE810" s="192">
        <f>IF(N810="základní",J810,0)</f>
        <v>0</v>
      </c>
      <c r="BF810" s="192">
        <f>IF(N810="snížená",J810,0)</f>
        <v>0</v>
      </c>
      <c r="BG810" s="192">
        <f>IF(N810="zákl. přenesená",J810,0)</f>
        <v>0</v>
      </c>
      <c r="BH810" s="192">
        <f>IF(N810="sníž. přenesená",J810,0)</f>
        <v>0</v>
      </c>
      <c r="BI810" s="192">
        <f>IF(N810="nulová",J810,0)</f>
        <v>0</v>
      </c>
      <c r="BJ810" s="17" t="s">
        <v>80</v>
      </c>
      <c r="BK810" s="192">
        <f>ROUND(I810*H810,2)</f>
        <v>0</v>
      </c>
      <c r="BL810" s="17" t="s">
        <v>135</v>
      </c>
      <c r="BM810" s="191" t="s">
        <v>881</v>
      </c>
    </row>
    <row r="811" spans="1:65" s="2" customFormat="1">
      <c r="A811" s="34"/>
      <c r="B811" s="35"/>
      <c r="C811" s="36"/>
      <c r="D811" s="193" t="s">
        <v>137</v>
      </c>
      <c r="E811" s="36"/>
      <c r="F811" s="194" t="s">
        <v>880</v>
      </c>
      <c r="G811" s="36"/>
      <c r="H811" s="36"/>
      <c r="I811" s="195"/>
      <c r="J811" s="36"/>
      <c r="K811" s="36"/>
      <c r="L811" s="39"/>
      <c r="M811" s="196"/>
      <c r="N811" s="197"/>
      <c r="O811" s="71"/>
      <c r="P811" s="71"/>
      <c r="Q811" s="71"/>
      <c r="R811" s="71"/>
      <c r="S811" s="71"/>
      <c r="T811" s="72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T811" s="17" t="s">
        <v>137</v>
      </c>
      <c r="AU811" s="17" t="s">
        <v>80</v>
      </c>
    </row>
    <row r="812" spans="1:65" s="12" customFormat="1">
      <c r="B812" s="198"/>
      <c r="C812" s="199"/>
      <c r="D812" s="193" t="s">
        <v>138</v>
      </c>
      <c r="E812" s="200" t="s">
        <v>1</v>
      </c>
      <c r="F812" s="201" t="s">
        <v>871</v>
      </c>
      <c r="G812" s="199"/>
      <c r="H812" s="200" t="s">
        <v>1</v>
      </c>
      <c r="I812" s="202"/>
      <c r="J812" s="199"/>
      <c r="K812" s="199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138</v>
      </c>
      <c r="AU812" s="207" t="s">
        <v>80</v>
      </c>
      <c r="AV812" s="12" t="s">
        <v>80</v>
      </c>
      <c r="AW812" s="12" t="s">
        <v>30</v>
      </c>
      <c r="AX812" s="12" t="s">
        <v>73</v>
      </c>
      <c r="AY812" s="207" t="s">
        <v>130</v>
      </c>
    </row>
    <row r="813" spans="1:65" s="13" customFormat="1">
      <c r="B813" s="208"/>
      <c r="C813" s="209"/>
      <c r="D813" s="193" t="s">
        <v>138</v>
      </c>
      <c r="E813" s="210" t="s">
        <v>1</v>
      </c>
      <c r="F813" s="211" t="s">
        <v>882</v>
      </c>
      <c r="G813" s="209"/>
      <c r="H813" s="212">
        <v>8.4700000000000006</v>
      </c>
      <c r="I813" s="213"/>
      <c r="J813" s="209"/>
      <c r="K813" s="209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138</v>
      </c>
      <c r="AU813" s="218" t="s">
        <v>80</v>
      </c>
      <c r="AV813" s="13" t="s">
        <v>82</v>
      </c>
      <c r="AW813" s="13" t="s">
        <v>30</v>
      </c>
      <c r="AX813" s="13" t="s">
        <v>73</v>
      </c>
      <c r="AY813" s="218" t="s">
        <v>130</v>
      </c>
    </row>
    <row r="814" spans="1:65" s="14" customFormat="1">
      <c r="B814" s="219"/>
      <c r="C814" s="220"/>
      <c r="D814" s="193" t="s">
        <v>138</v>
      </c>
      <c r="E814" s="221" t="s">
        <v>1</v>
      </c>
      <c r="F814" s="222" t="s">
        <v>143</v>
      </c>
      <c r="G814" s="220"/>
      <c r="H814" s="223">
        <v>8.4700000000000006</v>
      </c>
      <c r="I814" s="224"/>
      <c r="J814" s="220"/>
      <c r="K814" s="220"/>
      <c r="L814" s="225"/>
      <c r="M814" s="226"/>
      <c r="N814" s="227"/>
      <c r="O814" s="227"/>
      <c r="P814" s="227"/>
      <c r="Q814" s="227"/>
      <c r="R814" s="227"/>
      <c r="S814" s="227"/>
      <c r="T814" s="228"/>
      <c r="AT814" s="229" t="s">
        <v>138</v>
      </c>
      <c r="AU814" s="229" t="s">
        <v>80</v>
      </c>
      <c r="AV814" s="14" t="s">
        <v>135</v>
      </c>
      <c r="AW814" s="14" t="s">
        <v>30</v>
      </c>
      <c r="AX814" s="14" t="s">
        <v>80</v>
      </c>
      <c r="AY814" s="229" t="s">
        <v>130</v>
      </c>
    </row>
    <row r="815" spans="1:65" s="2" customFormat="1" ht="14.45" customHeight="1">
      <c r="A815" s="34"/>
      <c r="B815" s="35"/>
      <c r="C815" s="230" t="s">
        <v>883</v>
      </c>
      <c r="D815" s="230" t="s">
        <v>169</v>
      </c>
      <c r="E815" s="231" t="s">
        <v>884</v>
      </c>
      <c r="F815" s="232" t="s">
        <v>885</v>
      </c>
      <c r="G815" s="233" t="s">
        <v>146</v>
      </c>
      <c r="H815" s="234">
        <v>0.66</v>
      </c>
      <c r="I815" s="235"/>
      <c r="J815" s="236">
        <f>ROUND(I815*H815,2)</f>
        <v>0</v>
      </c>
      <c r="K815" s="237"/>
      <c r="L815" s="238"/>
      <c r="M815" s="239" t="s">
        <v>1</v>
      </c>
      <c r="N815" s="240" t="s">
        <v>38</v>
      </c>
      <c r="O815" s="71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91" t="s">
        <v>172</v>
      </c>
      <c r="AT815" s="191" t="s">
        <v>169</v>
      </c>
      <c r="AU815" s="191" t="s">
        <v>80</v>
      </c>
      <c r="AY815" s="17" t="s">
        <v>130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7" t="s">
        <v>80</v>
      </c>
      <c r="BK815" s="192">
        <f>ROUND(I815*H815,2)</f>
        <v>0</v>
      </c>
      <c r="BL815" s="17" t="s">
        <v>135</v>
      </c>
      <c r="BM815" s="191" t="s">
        <v>886</v>
      </c>
    </row>
    <row r="816" spans="1:65" s="2" customFormat="1">
      <c r="A816" s="34"/>
      <c r="B816" s="35"/>
      <c r="C816" s="36"/>
      <c r="D816" s="193" t="s">
        <v>137</v>
      </c>
      <c r="E816" s="36"/>
      <c r="F816" s="194" t="s">
        <v>885</v>
      </c>
      <c r="G816" s="36"/>
      <c r="H816" s="36"/>
      <c r="I816" s="195"/>
      <c r="J816" s="36"/>
      <c r="K816" s="36"/>
      <c r="L816" s="39"/>
      <c r="M816" s="196"/>
      <c r="N816" s="197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137</v>
      </c>
      <c r="AU816" s="17" t="s">
        <v>80</v>
      </c>
    </row>
    <row r="817" spans="1:65" s="12" customFormat="1">
      <c r="B817" s="198"/>
      <c r="C817" s="199"/>
      <c r="D817" s="193" t="s">
        <v>138</v>
      </c>
      <c r="E817" s="200" t="s">
        <v>1</v>
      </c>
      <c r="F817" s="201" t="s">
        <v>887</v>
      </c>
      <c r="G817" s="199"/>
      <c r="H817" s="200" t="s">
        <v>1</v>
      </c>
      <c r="I817" s="202"/>
      <c r="J817" s="199"/>
      <c r="K817" s="199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138</v>
      </c>
      <c r="AU817" s="207" t="s">
        <v>80</v>
      </c>
      <c r="AV817" s="12" t="s">
        <v>80</v>
      </c>
      <c r="AW817" s="12" t="s">
        <v>30</v>
      </c>
      <c r="AX817" s="12" t="s">
        <v>73</v>
      </c>
      <c r="AY817" s="207" t="s">
        <v>130</v>
      </c>
    </row>
    <row r="818" spans="1:65" s="13" customFormat="1">
      <c r="B818" s="208"/>
      <c r="C818" s="209"/>
      <c r="D818" s="193" t="s">
        <v>138</v>
      </c>
      <c r="E818" s="210" t="s">
        <v>1</v>
      </c>
      <c r="F818" s="211" t="s">
        <v>888</v>
      </c>
      <c r="G818" s="209"/>
      <c r="H818" s="212">
        <v>0.66</v>
      </c>
      <c r="I818" s="213"/>
      <c r="J818" s="209"/>
      <c r="K818" s="209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138</v>
      </c>
      <c r="AU818" s="218" t="s">
        <v>80</v>
      </c>
      <c r="AV818" s="13" t="s">
        <v>82</v>
      </c>
      <c r="AW818" s="13" t="s">
        <v>30</v>
      </c>
      <c r="AX818" s="13" t="s">
        <v>73</v>
      </c>
      <c r="AY818" s="218" t="s">
        <v>130</v>
      </c>
    </row>
    <row r="819" spans="1:65" s="14" customFormat="1">
      <c r="B819" s="219"/>
      <c r="C819" s="220"/>
      <c r="D819" s="193" t="s">
        <v>138</v>
      </c>
      <c r="E819" s="221" t="s">
        <v>1</v>
      </c>
      <c r="F819" s="222" t="s">
        <v>143</v>
      </c>
      <c r="G819" s="220"/>
      <c r="H819" s="223">
        <v>0.66</v>
      </c>
      <c r="I819" s="224"/>
      <c r="J819" s="220"/>
      <c r="K819" s="220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138</v>
      </c>
      <c r="AU819" s="229" t="s">
        <v>80</v>
      </c>
      <c r="AV819" s="14" t="s">
        <v>135</v>
      </c>
      <c r="AW819" s="14" t="s">
        <v>30</v>
      </c>
      <c r="AX819" s="14" t="s">
        <v>80</v>
      </c>
      <c r="AY819" s="229" t="s">
        <v>130</v>
      </c>
    </row>
    <row r="820" spans="1:65" s="2" customFormat="1" ht="24.2" customHeight="1">
      <c r="A820" s="34"/>
      <c r="B820" s="35"/>
      <c r="C820" s="179" t="s">
        <v>889</v>
      </c>
      <c r="D820" s="179" t="s">
        <v>131</v>
      </c>
      <c r="E820" s="180" t="s">
        <v>890</v>
      </c>
      <c r="F820" s="181" t="s">
        <v>891</v>
      </c>
      <c r="G820" s="182" t="s">
        <v>157</v>
      </c>
      <c r="H820" s="183">
        <v>0.12</v>
      </c>
      <c r="I820" s="184"/>
      <c r="J820" s="185">
        <f>ROUND(I820*H820,2)</f>
        <v>0</v>
      </c>
      <c r="K820" s="186"/>
      <c r="L820" s="39"/>
      <c r="M820" s="187" t="s">
        <v>1</v>
      </c>
      <c r="N820" s="188" t="s">
        <v>38</v>
      </c>
      <c r="O820" s="71"/>
      <c r="P820" s="189">
        <f>O820*H820</f>
        <v>0</v>
      </c>
      <c r="Q820" s="189">
        <v>0</v>
      </c>
      <c r="R820" s="189">
        <f>Q820*H820</f>
        <v>0</v>
      </c>
      <c r="S820" s="189">
        <v>0</v>
      </c>
      <c r="T820" s="190">
        <f>S820*H820</f>
        <v>0</v>
      </c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R820" s="191" t="s">
        <v>135</v>
      </c>
      <c r="AT820" s="191" t="s">
        <v>131</v>
      </c>
      <c r="AU820" s="191" t="s">
        <v>80</v>
      </c>
      <c r="AY820" s="17" t="s">
        <v>130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7" t="s">
        <v>80</v>
      </c>
      <c r="BK820" s="192">
        <f>ROUND(I820*H820,2)</f>
        <v>0</v>
      </c>
      <c r="BL820" s="17" t="s">
        <v>135</v>
      </c>
      <c r="BM820" s="191" t="s">
        <v>892</v>
      </c>
    </row>
    <row r="821" spans="1:65" s="2" customFormat="1">
      <c r="A821" s="34"/>
      <c r="B821" s="35"/>
      <c r="C821" s="36"/>
      <c r="D821" s="193" t="s">
        <v>137</v>
      </c>
      <c r="E821" s="36"/>
      <c r="F821" s="194" t="s">
        <v>891</v>
      </c>
      <c r="G821" s="36"/>
      <c r="H821" s="36"/>
      <c r="I821" s="195"/>
      <c r="J821" s="36"/>
      <c r="K821" s="36"/>
      <c r="L821" s="39"/>
      <c r="M821" s="196"/>
      <c r="N821" s="197"/>
      <c r="O821" s="71"/>
      <c r="P821" s="71"/>
      <c r="Q821" s="71"/>
      <c r="R821" s="71"/>
      <c r="S821" s="71"/>
      <c r="T821" s="72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T821" s="17" t="s">
        <v>137</v>
      </c>
      <c r="AU821" s="17" t="s">
        <v>80</v>
      </c>
    </row>
    <row r="822" spans="1:65" s="11" customFormat="1" ht="25.9" customHeight="1">
      <c r="B822" s="165"/>
      <c r="C822" s="166"/>
      <c r="D822" s="167" t="s">
        <v>72</v>
      </c>
      <c r="E822" s="168" t="s">
        <v>893</v>
      </c>
      <c r="F822" s="168" t="s">
        <v>894</v>
      </c>
      <c r="G822" s="166"/>
      <c r="H822" s="166"/>
      <c r="I822" s="169"/>
      <c r="J822" s="170">
        <f>BK822</f>
        <v>0</v>
      </c>
      <c r="K822" s="166"/>
      <c r="L822" s="171"/>
      <c r="M822" s="172"/>
      <c r="N822" s="173"/>
      <c r="O822" s="173"/>
      <c r="P822" s="174">
        <f>SUM(P823:P834)</f>
        <v>0</v>
      </c>
      <c r="Q822" s="173"/>
      <c r="R822" s="174">
        <f>SUM(R823:R834)</f>
        <v>0</v>
      </c>
      <c r="S822" s="173"/>
      <c r="T822" s="175">
        <f>SUM(T823:T834)</f>
        <v>0</v>
      </c>
      <c r="AR822" s="176" t="s">
        <v>80</v>
      </c>
      <c r="AT822" s="177" t="s">
        <v>72</v>
      </c>
      <c r="AU822" s="177" t="s">
        <v>73</v>
      </c>
      <c r="AY822" s="176" t="s">
        <v>130</v>
      </c>
      <c r="BK822" s="178">
        <f>SUM(BK823:BK834)</f>
        <v>0</v>
      </c>
    </row>
    <row r="823" spans="1:65" s="2" customFormat="1" ht="24.2" customHeight="1">
      <c r="A823" s="34"/>
      <c r="B823" s="35"/>
      <c r="C823" s="179" t="s">
        <v>895</v>
      </c>
      <c r="D823" s="179" t="s">
        <v>131</v>
      </c>
      <c r="E823" s="180" t="s">
        <v>896</v>
      </c>
      <c r="F823" s="181" t="s">
        <v>897</v>
      </c>
      <c r="G823" s="182" t="s">
        <v>146</v>
      </c>
      <c r="H823" s="183">
        <v>15.5</v>
      </c>
      <c r="I823" s="184"/>
      <c r="J823" s="185">
        <f>ROUND(I823*H823,2)</f>
        <v>0</v>
      </c>
      <c r="K823" s="186"/>
      <c r="L823" s="39"/>
      <c r="M823" s="187" t="s">
        <v>1</v>
      </c>
      <c r="N823" s="188" t="s">
        <v>38</v>
      </c>
      <c r="O823" s="71"/>
      <c r="P823" s="189">
        <f>O823*H823</f>
        <v>0</v>
      </c>
      <c r="Q823" s="189">
        <v>0</v>
      </c>
      <c r="R823" s="189">
        <f>Q823*H823</f>
        <v>0</v>
      </c>
      <c r="S823" s="189">
        <v>0</v>
      </c>
      <c r="T823" s="190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1" t="s">
        <v>135</v>
      </c>
      <c r="AT823" s="191" t="s">
        <v>131</v>
      </c>
      <c r="AU823" s="191" t="s">
        <v>80</v>
      </c>
      <c r="AY823" s="17" t="s">
        <v>130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7" t="s">
        <v>80</v>
      </c>
      <c r="BK823" s="192">
        <f>ROUND(I823*H823,2)</f>
        <v>0</v>
      </c>
      <c r="BL823" s="17" t="s">
        <v>135</v>
      </c>
      <c r="BM823" s="191" t="s">
        <v>898</v>
      </c>
    </row>
    <row r="824" spans="1:65" s="2" customFormat="1" ht="19.5">
      <c r="A824" s="34"/>
      <c r="B824" s="35"/>
      <c r="C824" s="36"/>
      <c r="D824" s="193" t="s">
        <v>137</v>
      </c>
      <c r="E824" s="36"/>
      <c r="F824" s="194" t="s">
        <v>897</v>
      </c>
      <c r="G824" s="36"/>
      <c r="H824" s="36"/>
      <c r="I824" s="195"/>
      <c r="J824" s="36"/>
      <c r="K824" s="36"/>
      <c r="L824" s="39"/>
      <c r="M824" s="196"/>
      <c r="N824" s="197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137</v>
      </c>
      <c r="AU824" s="17" t="s">
        <v>80</v>
      </c>
    </row>
    <row r="825" spans="1:65" s="12" customFormat="1">
      <c r="B825" s="198"/>
      <c r="C825" s="199"/>
      <c r="D825" s="193" t="s">
        <v>138</v>
      </c>
      <c r="E825" s="200" t="s">
        <v>1</v>
      </c>
      <c r="F825" s="201" t="s">
        <v>899</v>
      </c>
      <c r="G825" s="199"/>
      <c r="H825" s="200" t="s">
        <v>1</v>
      </c>
      <c r="I825" s="202"/>
      <c r="J825" s="199"/>
      <c r="K825" s="199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138</v>
      </c>
      <c r="AU825" s="207" t="s">
        <v>80</v>
      </c>
      <c r="AV825" s="12" t="s">
        <v>80</v>
      </c>
      <c r="AW825" s="12" t="s">
        <v>30</v>
      </c>
      <c r="AX825" s="12" t="s">
        <v>73</v>
      </c>
      <c r="AY825" s="207" t="s">
        <v>130</v>
      </c>
    </row>
    <row r="826" spans="1:65" s="13" customFormat="1">
      <c r="B826" s="208"/>
      <c r="C826" s="209"/>
      <c r="D826" s="193" t="s">
        <v>138</v>
      </c>
      <c r="E826" s="210" t="s">
        <v>1</v>
      </c>
      <c r="F826" s="211" t="s">
        <v>900</v>
      </c>
      <c r="G826" s="209"/>
      <c r="H826" s="212">
        <v>15.5</v>
      </c>
      <c r="I826" s="213"/>
      <c r="J826" s="209"/>
      <c r="K826" s="209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138</v>
      </c>
      <c r="AU826" s="218" t="s">
        <v>80</v>
      </c>
      <c r="AV826" s="13" t="s">
        <v>82</v>
      </c>
      <c r="AW826" s="13" t="s">
        <v>30</v>
      </c>
      <c r="AX826" s="13" t="s">
        <v>73</v>
      </c>
      <c r="AY826" s="218" t="s">
        <v>130</v>
      </c>
    </row>
    <row r="827" spans="1:65" s="14" customFormat="1">
      <c r="B827" s="219"/>
      <c r="C827" s="220"/>
      <c r="D827" s="193" t="s">
        <v>138</v>
      </c>
      <c r="E827" s="221" t="s">
        <v>1</v>
      </c>
      <c r="F827" s="222" t="s">
        <v>143</v>
      </c>
      <c r="G827" s="220"/>
      <c r="H827" s="223">
        <v>15.5</v>
      </c>
      <c r="I827" s="224"/>
      <c r="J827" s="220"/>
      <c r="K827" s="220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138</v>
      </c>
      <c r="AU827" s="229" t="s">
        <v>80</v>
      </c>
      <c r="AV827" s="14" t="s">
        <v>135</v>
      </c>
      <c r="AW827" s="14" t="s">
        <v>30</v>
      </c>
      <c r="AX827" s="14" t="s">
        <v>80</v>
      </c>
      <c r="AY827" s="229" t="s">
        <v>130</v>
      </c>
    </row>
    <row r="828" spans="1:65" s="2" customFormat="1" ht="14.45" customHeight="1">
      <c r="A828" s="34"/>
      <c r="B828" s="35"/>
      <c r="C828" s="179" t="s">
        <v>901</v>
      </c>
      <c r="D828" s="179" t="s">
        <v>131</v>
      </c>
      <c r="E828" s="180" t="s">
        <v>902</v>
      </c>
      <c r="F828" s="181" t="s">
        <v>903</v>
      </c>
      <c r="G828" s="182" t="s">
        <v>146</v>
      </c>
      <c r="H828" s="183">
        <v>29.893000000000001</v>
      </c>
      <c r="I828" s="184"/>
      <c r="J828" s="185">
        <f>ROUND(I828*H828,2)</f>
        <v>0</v>
      </c>
      <c r="K828" s="186"/>
      <c r="L828" s="39"/>
      <c r="M828" s="187" t="s">
        <v>1</v>
      </c>
      <c r="N828" s="188" t="s">
        <v>38</v>
      </c>
      <c r="O828" s="71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191" t="s">
        <v>135</v>
      </c>
      <c r="AT828" s="191" t="s">
        <v>131</v>
      </c>
      <c r="AU828" s="191" t="s">
        <v>80</v>
      </c>
      <c r="AY828" s="17" t="s">
        <v>130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7" t="s">
        <v>80</v>
      </c>
      <c r="BK828" s="192">
        <f>ROUND(I828*H828,2)</f>
        <v>0</v>
      </c>
      <c r="BL828" s="17" t="s">
        <v>135</v>
      </c>
      <c r="BM828" s="191" t="s">
        <v>904</v>
      </c>
    </row>
    <row r="829" spans="1:65" s="2" customFormat="1">
      <c r="A829" s="34"/>
      <c r="B829" s="35"/>
      <c r="C829" s="36"/>
      <c r="D829" s="193" t="s">
        <v>137</v>
      </c>
      <c r="E829" s="36"/>
      <c r="F829" s="194" t="s">
        <v>903</v>
      </c>
      <c r="G829" s="36"/>
      <c r="H829" s="36"/>
      <c r="I829" s="195"/>
      <c r="J829" s="36"/>
      <c r="K829" s="36"/>
      <c r="L829" s="39"/>
      <c r="M829" s="196"/>
      <c r="N829" s="197"/>
      <c r="O829" s="71"/>
      <c r="P829" s="71"/>
      <c r="Q829" s="71"/>
      <c r="R829" s="71"/>
      <c r="S829" s="71"/>
      <c r="T829" s="72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T829" s="17" t="s">
        <v>137</v>
      </c>
      <c r="AU829" s="17" t="s">
        <v>80</v>
      </c>
    </row>
    <row r="830" spans="1:65" s="12" customFormat="1">
      <c r="B830" s="198"/>
      <c r="C830" s="199"/>
      <c r="D830" s="193" t="s">
        <v>138</v>
      </c>
      <c r="E830" s="200" t="s">
        <v>1</v>
      </c>
      <c r="F830" s="201" t="s">
        <v>294</v>
      </c>
      <c r="G830" s="199"/>
      <c r="H830" s="200" t="s">
        <v>1</v>
      </c>
      <c r="I830" s="202"/>
      <c r="J830" s="199"/>
      <c r="K830" s="199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138</v>
      </c>
      <c r="AU830" s="207" t="s">
        <v>80</v>
      </c>
      <c r="AV830" s="12" t="s">
        <v>80</v>
      </c>
      <c r="AW830" s="12" t="s">
        <v>30</v>
      </c>
      <c r="AX830" s="12" t="s">
        <v>73</v>
      </c>
      <c r="AY830" s="207" t="s">
        <v>130</v>
      </c>
    </row>
    <row r="831" spans="1:65" s="13" customFormat="1">
      <c r="B831" s="208"/>
      <c r="C831" s="209"/>
      <c r="D831" s="193" t="s">
        <v>138</v>
      </c>
      <c r="E831" s="210" t="s">
        <v>1</v>
      </c>
      <c r="F831" s="211" t="s">
        <v>905</v>
      </c>
      <c r="G831" s="209"/>
      <c r="H831" s="212">
        <v>27.893000000000001</v>
      </c>
      <c r="I831" s="213"/>
      <c r="J831" s="209"/>
      <c r="K831" s="209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138</v>
      </c>
      <c r="AU831" s="218" t="s">
        <v>80</v>
      </c>
      <c r="AV831" s="13" t="s">
        <v>82</v>
      </c>
      <c r="AW831" s="13" t="s">
        <v>30</v>
      </c>
      <c r="AX831" s="13" t="s">
        <v>73</v>
      </c>
      <c r="AY831" s="218" t="s">
        <v>130</v>
      </c>
    </row>
    <row r="832" spans="1:65" s="12" customFormat="1">
      <c r="B832" s="198"/>
      <c r="C832" s="199"/>
      <c r="D832" s="193" t="s">
        <v>138</v>
      </c>
      <c r="E832" s="200" t="s">
        <v>1</v>
      </c>
      <c r="F832" s="201" t="s">
        <v>906</v>
      </c>
      <c r="G832" s="199"/>
      <c r="H832" s="200" t="s">
        <v>1</v>
      </c>
      <c r="I832" s="202"/>
      <c r="J832" s="199"/>
      <c r="K832" s="199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138</v>
      </c>
      <c r="AU832" s="207" t="s">
        <v>80</v>
      </c>
      <c r="AV832" s="12" t="s">
        <v>80</v>
      </c>
      <c r="AW832" s="12" t="s">
        <v>30</v>
      </c>
      <c r="AX832" s="12" t="s">
        <v>73</v>
      </c>
      <c r="AY832" s="207" t="s">
        <v>130</v>
      </c>
    </row>
    <row r="833" spans="1:65" s="13" customFormat="1">
      <c r="B833" s="208"/>
      <c r="C833" s="209"/>
      <c r="D833" s="193" t="s">
        <v>138</v>
      </c>
      <c r="E833" s="210" t="s">
        <v>1</v>
      </c>
      <c r="F833" s="211" t="s">
        <v>82</v>
      </c>
      <c r="G833" s="209"/>
      <c r="H833" s="212">
        <v>2</v>
      </c>
      <c r="I833" s="213"/>
      <c r="J833" s="209"/>
      <c r="K833" s="209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138</v>
      </c>
      <c r="AU833" s="218" t="s">
        <v>80</v>
      </c>
      <c r="AV833" s="13" t="s">
        <v>82</v>
      </c>
      <c r="AW833" s="13" t="s">
        <v>30</v>
      </c>
      <c r="AX833" s="13" t="s">
        <v>73</v>
      </c>
      <c r="AY833" s="218" t="s">
        <v>130</v>
      </c>
    </row>
    <row r="834" spans="1:65" s="14" customFormat="1">
      <c r="B834" s="219"/>
      <c r="C834" s="220"/>
      <c r="D834" s="193" t="s">
        <v>138</v>
      </c>
      <c r="E834" s="221" t="s">
        <v>1</v>
      </c>
      <c r="F834" s="222" t="s">
        <v>143</v>
      </c>
      <c r="G834" s="220"/>
      <c r="H834" s="223">
        <v>29.893000000000001</v>
      </c>
      <c r="I834" s="224"/>
      <c r="J834" s="220"/>
      <c r="K834" s="220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138</v>
      </c>
      <c r="AU834" s="229" t="s">
        <v>80</v>
      </c>
      <c r="AV834" s="14" t="s">
        <v>135</v>
      </c>
      <c r="AW834" s="14" t="s">
        <v>30</v>
      </c>
      <c r="AX834" s="14" t="s">
        <v>80</v>
      </c>
      <c r="AY834" s="229" t="s">
        <v>130</v>
      </c>
    </row>
    <row r="835" spans="1:65" s="11" customFormat="1" ht="25.9" customHeight="1">
      <c r="B835" s="165"/>
      <c r="C835" s="166"/>
      <c r="D835" s="167" t="s">
        <v>72</v>
      </c>
      <c r="E835" s="168" t="s">
        <v>907</v>
      </c>
      <c r="F835" s="168" t="s">
        <v>908</v>
      </c>
      <c r="G835" s="166"/>
      <c r="H835" s="166"/>
      <c r="I835" s="169"/>
      <c r="J835" s="170">
        <f>BK835</f>
        <v>0</v>
      </c>
      <c r="K835" s="166"/>
      <c r="L835" s="171"/>
      <c r="M835" s="172"/>
      <c r="N835" s="173"/>
      <c r="O835" s="173"/>
      <c r="P835" s="174">
        <f>SUM(P836:P892)</f>
        <v>0</v>
      </c>
      <c r="Q835" s="173"/>
      <c r="R835" s="174">
        <f>SUM(R836:R892)</f>
        <v>0</v>
      </c>
      <c r="S835" s="173"/>
      <c r="T835" s="175">
        <f>SUM(T836:T892)</f>
        <v>0</v>
      </c>
      <c r="AR835" s="176" t="s">
        <v>80</v>
      </c>
      <c r="AT835" s="177" t="s">
        <v>72</v>
      </c>
      <c r="AU835" s="177" t="s">
        <v>73</v>
      </c>
      <c r="AY835" s="176" t="s">
        <v>130</v>
      </c>
      <c r="BK835" s="178">
        <f>SUM(BK836:BK892)</f>
        <v>0</v>
      </c>
    </row>
    <row r="836" spans="1:65" s="2" customFormat="1" ht="24.2" customHeight="1">
      <c r="A836" s="34"/>
      <c r="B836" s="35"/>
      <c r="C836" s="179" t="s">
        <v>909</v>
      </c>
      <c r="D836" s="179" t="s">
        <v>131</v>
      </c>
      <c r="E836" s="180" t="s">
        <v>910</v>
      </c>
      <c r="F836" s="181" t="s">
        <v>911</v>
      </c>
      <c r="G836" s="182" t="s">
        <v>146</v>
      </c>
      <c r="H836" s="183">
        <v>853.01400000000001</v>
      </c>
      <c r="I836" s="184"/>
      <c r="J836" s="185">
        <f>ROUND(I836*H836,2)</f>
        <v>0</v>
      </c>
      <c r="K836" s="186"/>
      <c r="L836" s="39"/>
      <c r="M836" s="187" t="s">
        <v>1</v>
      </c>
      <c r="N836" s="188" t="s">
        <v>38</v>
      </c>
      <c r="O836" s="71"/>
      <c r="P836" s="189">
        <f>O836*H836</f>
        <v>0</v>
      </c>
      <c r="Q836" s="189">
        <v>0</v>
      </c>
      <c r="R836" s="189">
        <f>Q836*H836</f>
        <v>0</v>
      </c>
      <c r="S836" s="189">
        <v>0</v>
      </c>
      <c r="T836" s="190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91" t="s">
        <v>135</v>
      </c>
      <c r="AT836" s="191" t="s">
        <v>131</v>
      </c>
      <c r="AU836" s="191" t="s">
        <v>80</v>
      </c>
      <c r="AY836" s="17" t="s">
        <v>130</v>
      </c>
      <c r="BE836" s="192">
        <f>IF(N836="základní",J836,0)</f>
        <v>0</v>
      </c>
      <c r="BF836" s="192">
        <f>IF(N836="snížená",J836,0)</f>
        <v>0</v>
      </c>
      <c r="BG836" s="192">
        <f>IF(N836="zákl. přenesená",J836,0)</f>
        <v>0</v>
      </c>
      <c r="BH836" s="192">
        <f>IF(N836="sníž. přenesená",J836,0)</f>
        <v>0</v>
      </c>
      <c r="BI836" s="192">
        <f>IF(N836="nulová",J836,0)</f>
        <v>0</v>
      </c>
      <c r="BJ836" s="17" t="s">
        <v>80</v>
      </c>
      <c r="BK836" s="192">
        <f>ROUND(I836*H836,2)</f>
        <v>0</v>
      </c>
      <c r="BL836" s="17" t="s">
        <v>135</v>
      </c>
      <c r="BM836" s="191" t="s">
        <v>912</v>
      </c>
    </row>
    <row r="837" spans="1:65" s="2" customFormat="1">
      <c r="A837" s="34"/>
      <c r="B837" s="35"/>
      <c r="C837" s="36"/>
      <c r="D837" s="193" t="s">
        <v>137</v>
      </c>
      <c r="E837" s="36"/>
      <c r="F837" s="194" t="s">
        <v>911</v>
      </c>
      <c r="G837" s="36"/>
      <c r="H837" s="36"/>
      <c r="I837" s="195"/>
      <c r="J837" s="36"/>
      <c r="K837" s="36"/>
      <c r="L837" s="39"/>
      <c r="M837" s="196"/>
      <c r="N837" s="197"/>
      <c r="O837" s="71"/>
      <c r="P837" s="71"/>
      <c r="Q837" s="71"/>
      <c r="R837" s="71"/>
      <c r="S837" s="71"/>
      <c r="T837" s="72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7" t="s">
        <v>137</v>
      </c>
      <c r="AU837" s="17" t="s">
        <v>80</v>
      </c>
    </row>
    <row r="838" spans="1:65" s="12" customFormat="1">
      <c r="B838" s="198"/>
      <c r="C838" s="199"/>
      <c r="D838" s="193" t="s">
        <v>138</v>
      </c>
      <c r="E838" s="200" t="s">
        <v>1</v>
      </c>
      <c r="F838" s="201" t="s">
        <v>913</v>
      </c>
      <c r="G838" s="199"/>
      <c r="H838" s="200" t="s">
        <v>1</v>
      </c>
      <c r="I838" s="202"/>
      <c r="J838" s="199"/>
      <c r="K838" s="199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138</v>
      </c>
      <c r="AU838" s="207" t="s">
        <v>80</v>
      </c>
      <c r="AV838" s="12" t="s">
        <v>80</v>
      </c>
      <c r="AW838" s="12" t="s">
        <v>30</v>
      </c>
      <c r="AX838" s="12" t="s">
        <v>73</v>
      </c>
      <c r="AY838" s="207" t="s">
        <v>130</v>
      </c>
    </row>
    <row r="839" spans="1:65" s="12" customFormat="1">
      <c r="B839" s="198"/>
      <c r="C839" s="199"/>
      <c r="D839" s="193" t="s">
        <v>138</v>
      </c>
      <c r="E839" s="200" t="s">
        <v>1</v>
      </c>
      <c r="F839" s="201" t="s">
        <v>914</v>
      </c>
      <c r="G839" s="199"/>
      <c r="H839" s="200" t="s">
        <v>1</v>
      </c>
      <c r="I839" s="202"/>
      <c r="J839" s="199"/>
      <c r="K839" s="199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138</v>
      </c>
      <c r="AU839" s="207" t="s">
        <v>80</v>
      </c>
      <c r="AV839" s="12" t="s">
        <v>80</v>
      </c>
      <c r="AW839" s="12" t="s">
        <v>30</v>
      </c>
      <c r="AX839" s="12" t="s">
        <v>73</v>
      </c>
      <c r="AY839" s="207" t="s">
        <v>130</v>
      </c>
    </row>
    <row r="840" spans="1:65" s="13" customFormat="1">
      <c r="B840" s="208"/>
      <c r="C840" s="209"/>
      <c r="D840" s="193" t="s">
        <v>138</v>
      </c>
      <c r="E840" s="210" t="s">
        <v>1</v>
      </c>
      <c r="F840" s="211" t="s">
        <v>545</v>
      </c>
      <c r="G840" s="209"/>
      <c r="H840" s="212">
        <v>63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138</v>
      </c>
      <c r="AU840" s="218" t="s">
        <v>80</v>
      </c>
      <c r="AV840" s="13" t="s">
        <v>82</v>
      </c>
      <c r="AW840" s="13" t="s">
        <v>30</v>
      </c>
      <c r="AX840" s="13" t="s">
        <v>73</v>
      </c>
      <c r="AY840" s="218" t="s">
        <v>130</v>
      </c>
    </row>
    <row r="841" spans="1:65" s="12" customFormat="1">
      <c r="B841" s="198"/>
      <c r="C841" s="199"/>
      <c r="D841" s="193" t="s">
        <v>138</v>
      </c>
      <c r="E841" s="200" t="s">
        <v>1</v>
      </c>
      <c r="F841" s="201" t="s">
        <v>915</v>
      </c>
      <c r="G841" s="199"/>
      <c r="H841" s="200" t="s">
        <v>1</v>
      </c>
      <c r="I841" s="202"/>
      <c r="J841" s="199"/>
      <c r="K841" s="199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138</v>
      </c>
      <c r="AU841" s="207" t="s">
        <v>80</v>
      </c>
      <c r="AV841" s="12" t="s">
        <v>80</v>
      </c>
      <c r="AW841" s="12" t="s">
        <v>30</v>
      </c>
      <c r="AX841" s="12" t="s">
        <v>73</v>
      </c>
      <c r="AY841" s="207" t="s">
        <v>130</v>
      </c>
    </row>
    <row r="842" spans="1:65" s="13" customFormat="1">
      <c r="B842" s="208"/>
      <c r="C842" s="209"/>
      <c r="D842" s="193" t="s">
        <v>138</v>
      </c>
      <c r="E842" s="210" t="s">
        <v>1</v>
      </c>
      <c r="F842" s="211" t="s">
        <v>916</v>
      </c>
      <c r="G842" s="209"/>
      <c r="H842" s="212">
        <v>39.423999999999999</v>
      </c>
      <c r="I842" s="213"/>
      <c r="J842" s="209"/>
      <c r="K842" s="209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138</v>
      </c>
      <c r="AU842" s="218" t="s">
        <v>80</v>
      </c>
      <c r="AV842" s="13" t="s">
        <v>82</v>
      </c>
      <c r="AW842" s="13" t="s">
        <v>30</v>
      </c>
      <c r="AX842" s="13" t="s">
        <v>73</v>
      </c>
      <c r="AY842" s="218" t="s">
        <v>130</v>
      </c>
    </row>
    <row r="843" spans="1:65" s="13" customFormat="1">
      <c r="B843" s="208"/>
      <c r="C843" s="209"/>
      <c r="D843" s="193" t="s">
        <v>138</v>
      </c>
      <c r="E843" s="210" t="s">
        <v>1</v>
      </c>
      <c r="F843" s="211" t="s">
        <v>917</v>
      </c>
      <c r="G843" s="209"/>
      <c r="H843" s="212">
        <v>43.968000000000004</v>
      </c>
      <c r="I843" s="213"/>
      <c r="J843" s="209"/>
      <c r="K843" s="209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138</v>
      </c>
      <c r="AU843" s="218" t="s">
        <v>80</v>
      </c>
      <c r="AV843" s="13" t="s">
        <v>82</v>
      </c>
      <c r="AW843" s="13" t="s">
        <v>30</v>
      </c>
      <c r="AX843" s="13" t="s">
        <v>73</v>
      </c>
      <c r="AY843" s="218" t="s">
        <v>130</v>
      </c>
    </row>
    <row r="844" spans="1:65" s="13" customFormat="1">
      <c r="B844" s="208"/>
      <c r="C844" s="209"/>
      <c r="D844" s="193" t="s">
        <v>138</v>
      </c>
      <c r="E844" s="210" t="s">
        <v>1</v>
      </c>
      <c r="F844" s="211" t="s">
        <v>918</v>
      </c>
      <c r="G844" s="209"/>
      <c r="H844" s="212">
        <v>74.111999999999995</v>
      </c>
      <c r="I844" s="213"/>
      <c r="J844" s="209"/>
      <c r="K844" s="209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138</v>
      </c>
      <c r="AU844" s="218" t="s">
        <v>80</v>
      </c>
      <c r="AV844" s="13" t="s">
        <v>82</v>
      </c>
      <c r="AW844" s="13" t="s">
        <v>30</v>
      </c>
      <c r="AX844" s="13" t="s">
        <v>73</v>
      </c>
      <c r="AY844" s="218" t="s">
        <v>130</v>
      </c>
    </row>
    <row r="845" spans="1:65" s="13" customFormat="1">
      <c r="B845" s="208"/>
      <c r="C845" s="209"/>
      <c r="D845" s="193" t="s">
        <v>138</v>
      </c>
      <c r="E845" s="210" t="s">
        <v>1</v>
      </c>
      <c r="F845" s="211" t="s">
        <v>919</v>
      </c>
      <c r="G845" s="209"/>
      <c r="H845" s="212">
        <v>46.4</v>
      </c>
      <c r="I845" s="213"/>
      <c r="J845" s="209"/>
      <c r="K845" s="209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138</v>
      </c>
      <c r="AU845" s="218" t="s">
        <v>80</v>
      </c>
      <c r="AV845" s="13" t="s">
        <v>82</v>
      </c>
      <c r="AW845" s="13" t="s">
        <v>30</v>
      </c>
      <c r="AX845" s="13" t="s">
        <v>73</v>
      </c>
      <c r="AY845" s="218" t="s">
        <v>130</v>
      </c>
    </row>
    <row r="846" spans="1:65" s="12" customFormat="1">
      <c r="B846" s="198"/>
      <c r="C846" s="199"/>
      <c r="D846" s="193" t="s">
        <v>138</v>
      </c>
      <c r="E846" s="200" t="s">
        <v>1</v>
      </c>
      <c r="F846" s="201" t="s">
        <v>241</v>
      </c>
      <c r="G846" s="199"/>
      <c r="H846" s="200" t="s">
        <v>1</v>
      </c>
      <c r="I846" s="202"/>
      <c r="J846" s="199"/>
      <c r="K846" s="199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138</v>
      </c>
      <c r="AU846" s="207" t="s">
        <v>80</v>
      </c>
      <c r="AV846" s="12" t="s">
        <v>80</v>
      </c>
      <c r="AW846" s="12" t="s">
        <v>30</v>
      </c>
      <c r="AX846" s="12" t="s">
        <v>73</v>
      </c>
      <c r="AY846" s="207" t="s">
        <v>130</v>
      </c>
    </row>
    <row r="847" spans="1:65" s="12" customFormat="1">
      <c r="B847" s="198"/>
      <c r="C847" s="199"/>
      <c r="D847" s="193" t="s">
        <v>138</v>
      </c>
      <c r="E847" s="200" t="s">
        <v>1</v>
      </c>
      <c r="F847" s="201" t="s">
        <v>914</v>
      </c>
      <c r="G847" s="199"/>
      <c r="H847" s="200" t="s">
        <v>1</v>
      </c>
      <c r="I847" s="202"/>
      <c r="J847" s="199"/>
      <c r="K847" s="199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138</v>
      </c>
      <c r="AU847" s="207" t="s">
        <v>80</v>
      </c>
      <c r="AV847" s="12" t="s">
        <v>80</v>
      </c>
      <c r="AW847" s="12" t="s">
        <v>30</v>
      </c>
      <c r="AX847" s="12" t="s">
        <v>73</v>
      </c>
      <c r="AY847" s="207" t="s">
        <v>130</v>
      </c>
    </row>
    <row r="848" spans="1:65" s="13" customFormat="1">
      <c r="B848" s="208"/>
      <c r="C848" s="209"/>
      <c r="D848" s="193" t="s">
        <v>138</v>
      </c>
      <c r="E848" s="210" t="s">
        <v>1</v>
      </c>
      <c r="F848" s="211" t="s">
        <v>920</v>
      </c>
      <c r="G848" s="209"/>
      <c r="H848" s="212">
        <v>69.75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138</v>
      </c>
      <c r="AU848" s="218" t="s">
        <v>80</v>
      </c>
      <c r="AV848" s="13" t="s">
        <v>82</v>
      </c>
      <c r="AW848" s="13" t="s">
        <v>30</v>
      </c>
      <c r="AX848" s="13" t="s">
        <v>73</v>
      </c>
      <c r="AY848" s="218" t="s">
        <v>130</v>
      </c>
    </row>
    <row r="849" spans="2:51" s="12" customFormat="1">
      <c r="B849" s="198"/>
      <c r="C849" s="199"/>
      <c r="D849" s="193" t="s">
        <v>138</v>
      </c>
      <c r="E849" s="200" t="s">
        <v>1</v>
      </c>
      <c r="F849" s="201" t="s">
        <v>915</v>
      </c>
      <c r="G849" s="199"/>
      <c r="H849" s="200" t="s">
        <v>1</v>
      </c>
      <c r="I849" s="202"/>
      <c r="J849" s="199"/>
      <c r="K849" s="199"/>
      <c r="L849" s="203"/>
      <c r="M849" s="204"/>
      <c r="N849" s="205"/>
      <c r="O849" s="205"/>
      <c r="P849" s="205"/>
      <c r="Q849" s="205"/>
      <c r="R849" s="205"/>
      <c r="S849" s="205"/>
      <c r="T849" s="206"/>
      <c r="AT849" s="207" t="s">
        <v>138</v>
      </c>
      <c r="AU849" s="207" t="s">
        <v>80</v>
      </c>
      <c r="AV849" s="12" t="s">
        <v>80</v>
      </c>
      <c r="AW849" s="12" t="s">
        <v>30</v>
      </c>
      <c r="AX849" s="12" t="s">
        <v>73</v>
      </c>
      <c r="AY849" s="207" t="s">
        <v>130</v>
      </c>
    </row>
    <row r="850" spans="2:51" s="13" customFormat="1">
      <c r="B850" s="208"/>
      <c r="C850" s="209"/>
      <c r="D850" s="193" t="s">
        <v>138</v>
      </c>
      <c r="E850" s="210" t="s">
        <v>1</v>
      </c>
      <c r="F850" s="211" t="s">
        <v>921</v>
      </c>
      <c r="G850" s="209"/>
      <c r="H850" s="212">
        <v>98.951999999999998</v>
      </c>
      <c r="I850" s="213"/>
      <c r="J850" s="209"/>
      <c r="K850" s="209"/>
      <c r="L850" s="214"/>
      <c r="M850" s="215"/>
      <c r="N850" s="216"/>
      <c r="O850" s="216"/>
      <c r="P850" s="216"/>
      <c r="Q850" s="216"/>
      <c r="R850" s="216"/>
      <c r="S850" s="216"/>
      <c r="T850" s="217"/>
      <c r="AT850" s="218" t="s">
        <v>138</v>
      </c>
      <c r="AU850" s="218" t="s">
        <v>80</v>
      </c>
      <c r="AV850" s="13" t="s">
        <v>82</v>
      </c>
      <c r="AW850" s="13" t="s">
        <v>30</v>
      </c>
      <c r="AX850" s="13" t="s">
        <v>73</v>
      </c>
      <c r="AY850" s="218" t="s">
        <v>130</v>
      </c>
    </row>
    <row r="851" spans="2:51" s="13" customFormat="1">
      <c r="B851" s="208"/>
      <c r="C851" s="209"/>
      <c r="D851" s="193" t="s">
        <v>138</v>
      </c>
      <c r="E851" s="210" t="s">
        <v>1</v>
      </c>
      <c r="F851" s="211" t="s">
        <v>922</v>
      </c>
      <c r="G851" s="209"/>
      <c r="H851" s="212">
        <v>-28.773</v>
      </c>
      <c r="I851" s="213"/>
      <c r="J851" s="209"/>
      <c r="K851" s="209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138</v>
      </c>
      <c r="AU851" s="218" t="s">
        <v>80</v>
      </c>
      <c r="AV851" s="13" t="s">
        <v>82</v>
      </c>
      <c r="AW851" s="13" t="s">
        <v>30</v>
      </c>
      <c r="AX851" s="13" t="s">
        <v>73</v>
      </c>
      <c r="AY851" s="218" t="s">
        <v>130</v>
      </c>
    </row>
    <row r="852" spans="2:51" s="12" customFormat="1">
      <c r="B852" s="198"/>
      <c r="C852" s="199"/>
      <c r="D852" s="193" t="s">
        <v>138</v>
      </c>
      <c r="E852" s="200" t="s">
        <v>1</v>
      </c>
      <c r="F852" s="201" t="s">
        <v>923</v>
      </c>
      <c r="G852" s="199"/>
      <c r="H852" s="200" t="s">
        <v>1</v>
      </c>
      <c r="I852" s="202"/>
      <c r="J852" s="199"/>
      <c r="K852" s="199"/>
      <c r="L852" s="203"/>
      <c r="M852" s="204"/>
      <c r="N852" s="205"/>
      <c r="O852" s="205"/>
      <c r="P852" s="205"/>
      <c r="Q852" s="205"/>
      <c r="R852" s="205"/>
      <c r="S852" s="205"/>
      <c r="T852" s="206"/>
      <c r="AT852" s="207" t="s">
        <v>138</v>
      </c>
      <c r="AU852" s="207" t="s">
        <v>80</v>
      </c>
      <c r="AV852" s="12" t="s">
        <v>80</v>
      </c>
      <c r="AW852" s="12" t="s">
        <v>30</v>
      </c>
      <c r="AX852" s="12" t="s">
        <v>73</v>
      </c>
      <c r="AY852" s="207" t="s">
        <v>130</v>
      </c>
    </row>
    <row r="853" spans="2:51" s="13" customFormat="1">
      <c r="B853" s="208"/>
      <c r="C853" s="209"/>
      <c r="D853" s="193" t="s">
        <v>138</v>
      </c>
      <c r="E853" s="210" t="s">
        <v>1</v>
      </c>
      <c r="F853" s="211" t="s">
        <v>924</v>
      </c>
      <c r="G853" s="209"/>
      <c r="H853" s="212">
        <v>16.361999999999998</v>
      </c>
      <c r="I853" s="213"/>
      <c r="J853" s="209"/>
      <c r="K853" s="209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138</v>
      </c>
      <c r="AU853" s="218" t="s">
        <v>80</v>
      </c>
      <c r="AV853" s="13" t="s">
        <v>82</v>
      </c>
      <c r="AW853" s="13" t="s">
        <v>30</v>
      </c>
      <c r="AX853" s="13" t="s">
        <v>73</v>
      </c>
      <c r="AY853" s="218" t="s">
        <v>130</v>
      </c>
    </row>
    <row r="854" spans="2:51" s="12" customFormat="1">
      <c r="B854" s="198"/>
      <c r="C854" s="199"/>
      <c r="D854" s="193" t="s">
        <v>138</v>
      </c>
      <c r="E854" s="200" t="s">
        <v>1</v>
      </c>
      <c r="F854" s="201" t="s">
        <v>925</v>
      </c>
      <c r="G854" s="199"/>
      <c r="H854" s="200" t="s">
        <v>1</v>
      </c>
      <c r="I854" s="202"/>
      <c r="J854" s="199"/>
      <c r="K854" s="199"/>
      <c r="L854" s="203"/>
      <c r="M854" s="204"/>
      <c r="N854" s="205"/>
      <c r="O854" s="205"/>
      <c r="P854" s="205"/>
      <c r="Q854" s="205"/>
      <c r="R854" s="205"/>
      <c r="S854" s="205"/>
      <c r="T854" s="206"/>
      <c r="AT854" s="207" t="s">
        <v>138</v>
      </c>
      <c r="AU854" s="207" t="s">
        <v>80</v>
      </c>
      <c r="AV854" s="12" t="s">
        <v>80</v>
      </c>
      <c r="AW854" s="12" t="s">
        <v>30</v>
      </c>
      <c r="AX854" s="12" t="s">
        <v>73</v>
      </c>
      <c r="AY854" s="207" t="s">
        <v>130</v>
      </c>
    </row>
    <row r="855" spans="2:51" s="13" customFormat="1">
      <c r="B855" s="208"/>
      <c r="C855" s="209"/>
      <c r="D855" s="193" t="s">
        <v>138</v>
      </c>
      <c r="E855" s="210" t="s">
        <v>1</v>
      </c>
      <c r="F855" s="211" t="s">
        <v>926</v>
      </c>
      <c r="G855" s="209"/>
      <c r="H855" s="212">
        <v>17.936</v>
      </c>
      <c r="I855" s="213"/>
      <c r="J855" s="209"/>
      <c r="K855" s="209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138</v>
      </c>
      <c r="AU855" s="218" t="s">
        <v>80</v>
      </c>
      <c r="AV855" s="13" t="s">
        <v>82</v>
      </c>
      <c r="AW855" s="13" t="s">
        <v>30</v>
      </c>
      <c r="AX855" s="13" t="s">
        <v>73</v>
      </c>
      <c r="AY855" s="218" t="s">
        <v>130</v>
      </c>
    </row>
    <row r="856" spans="2:51" s="12" customFormat="1">
      <c r="B856" s="198"/>
      <c r="C856" s="199"/>
      <c r="D856" s="193" t="s">
        <v>138</v>
      </c>
      <c r="E856" s="200" t="s">
        <v>1</v>
      </c>
      <c r="F856" s="201" t="s">
        <v>927</v>
      </c>
      <c r="G856" s="199"/>
      <c r="H856" s="200" t="s">
        <v>1</v>
      </c>
      <c r="I856" s="202"/>
      <c r="J856" s="199"/>
      <c r="K856" s="199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138</v>
      </c>
      <c r="AU856" s="207" t="s">
        <v>80</v>
      </c>
      <c r="AV856" s="12" t="s">
        <v>80</v>
      </c>
      <c r="AW856" s="12" t="s">
        <v>30</v>
      </c>
      <c r="AX856" s="12" t="s">
        <v>73</v>
      </c>
      <c r="AY856" s="207" t="s">
        <v>130</v>
      </c>
    </row>
    <row r="857" spans="2:51" s="13" customFormat="1">
      <c r="B857" s="208"/>
      <c r="C857" s="209"/>
      <c r="D857" s="193" t="s">
        <v>138</v>
      </c>
      <c r="E857" s="210" t="s">
        <v>1</v>
      </c>
      <c r="F857" s="211" t="s">
        <v>928</v>
      </c>
      <c r="G857" s="209"/>
      <c r="H857" s="212">
        <v>-4.2240000000000002</v>
      </c>
      <c r="I857" s="213"/>
      <c r="J857" s="209"/>
      <c r="K857" s="209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138</v>
      </c>
      <c r="AU857" s="218" t="s">
        <v>80</v>
      </c>
      <c r="AV857" s="13" t="s">
        <v>82</v>
      </c>
      <c r="AW857" s="13" t="s">
        <v>30</v>
      </c>
      <c r="AX857" s="13" t="s">
        <v>73</v>
      </c>
      <c r="AY857" s="218" t="s">
        <v>130</v>
      </c>
    </row>
    <row r="858" spans="2:51" s="12" customFormat="1">
      <c r="B858" s="198"/>
      <c r="C858" s="199"/>
      <c r="D858" s="193" t="s">
        <v>138</v>
      </c>
      <c r="E858" s="200" t="s">
        <v>1</v>
      </c>
      <c r="F858" s="201" t="s">
        <v>310</v>
      </c>
      <c r="G858" s="199"/>
      <c r="H858" s="200" t="s">
        <v>1</v>
      </c>
      <c r="I858" s="202"/>
      <c r="J858" s="199"/>
      <c r="K858" s="199"/>
      <c r="L858" s="203"/>
      <c r="M858" s="204"/>
      <c r="N858" s="205"/>
      <c r="O858" s="205"/>
      <c r="P858" s="205"/>
      <c r="Q858" s="205"/>
      <c r="R858" s="205"/>
      <c r="S858" s="205"/>
      <c r="T858" s="206"/>
      <c r="AT858" s="207" t="s">
        <v>138</v>
      </c>
      <c r="AU858" s="207" t="s">
        <v>80</v>
      </c>
      <c r="AV858" s="12" t="s">
        <v>80</v>
      </c>
      <c r="AW858" s="12" t="s">
        <v>30</v>
      </c>
      <c r="AX858" s="12" t="s">
        <v>73</v>
      </c>
      <c r="AY858" s="207" t="s">
        <v>130</v>
      </c>
    </row>
    <row r="859" spans="2:51" s="12" customFormat="1">
      <c r="B859" s="198"/>
      <c r="C859" s="199"/>
      <c r="D859" s="193" t="s">
        <v>138</v>
      </c>
      <c r="E859" s="200" t="s">
        <v>1</v>
      </c>
      <c r="F859" s="201" t="s">
        <v>929</v>
      </c>
      <c r="G859" s="199"/>
      <c r="H859" s="200" t="s">
        <v>1</v>
      </c>
      <c r="I859" s="202"/>
      <c r="J859" s="199"/>
      <c r="K859" s="199"/>
      <c r="L859" s="203"/>
      <c r="M859" s="204"/>
      <c r="N859" s="205"/>
      <c r="O859" s="205"/>
      <c r="P859" s="205"/>
      <c r="Q859" s="205"/>
      <c r="R859" s="205"/>
      <c r="S859" s="205"/>
      <c r="T859" s="206"/>
      <c r="AT859" s="207" t="s">
        <v>138</v>
      </c>
      <c r="AU859" s="207" t="s">
        <v>80</v>
      </c>
      <c r="AV859" s="12" t="s">
        <v>80</v>
      </c>
      <c r="AW859" s="12" t="s">
        <v>30</v>
      </c>
      <c r="AX859" s="12" t="s">
        <v>73</v>
      </c>
      <c r="AY859" s="207" t="s">
        <v>130</v>
      </c>
    </row>
    <row r="860" spans="2:51" s="13" customFormat="1">
      <c r="B860" s="208"/>
      <c r="C860" s="209"/>
      <c r="D860" s="193" t="s">
        <v>138</v>
      </c>
      <c r="E860" s="210" t="s">
        <v>1</v>
      </c>
      <c r="F860" s="211" t="s">
        <v>547</v>
      </c>
      <c r="G860" s="209"/>
      <c r="H860" s="212">
        <v>105.2</v>
      </c>
      <c r="I860" s="213"/>
      <c r="J860" s="209"/>
      <c r="K860" s="209"/>
      <c r="L860" s="214"/>
      <c r="M860" s="215"/>
      <c r="N860" s="216"/>
      <c r="O860" s="216"/>
      <c r="P860" s="216"/>
      <c r="Q860" s="216"/>
      <c r="R860" s="216"/>
      <c r="S860" s="216"/>
      <c r="T860" s="217"/>
      <c r="AT860" s="218" t="s">
        <v>138</v>
      </c>
      <c r="AU860" s="218" t="s">
        <v>80</v>
      </c>
      <c r="AV860" s="13" t="s">
        <v>82</v>
      </c>
      <c r="AW860" s="13" t="s">
        <v>30</v>
      </c>
      <c r="AX860" s="13" t="s">
        <v>73</v>
      </c>
      <c r="AY860" s="218" t="s">
        <v>130</v>
      </c>
    </row>
    <row r="861" spans="2:51" s="13" customFormat="1">
      <c r="B861" s="208"/>
      <c r="C861" s="209"/>
      <c r="D861" s="193" t="s">
        <v>138</v>
      </c>
      <c r="E861" s="210" t="s">
        <v>1</v>
      </c>
      <c r="F861" s="211" t="s">
        <v>930</v>
      </c>
      <c r="G861" s="209"/>
      <c r="H861" s="212">
        <v>182.74</v>
      </c>
      <c r="I861" s="213"/>
      <c r="J861" s="209"/>
      <c r="K861" s="209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138</v>
      </c>
      <c r="AU861" s="218" t="s">
        <v>80</v>
      </c>
      <c r="AV861" s="13" t="s">
        <v>82</v>
      </c>
      <c r="AW861" s="13" t="s">
        <v>30</v>
      </c>
      <c r="AX861" s="13" t="s">
        <v>73</v>
      </c>
      <c r="AY861" s="218" t="s">
        <v>130</v>
      </c>
    </row>
    <row r="862" spans="2:51" s="13" customFormat="1">
      <c r="B862" s="208"/>
      <c r="C862" s="209"/>
      <c r="D862" s="193" t="s">
        <v>138</v>
      </c>
      <c r="E862" s="210" t="s">
        <v>1</v>
      </c>
      <c r="F862" s="211" t="s">
        <v>931</v>
      </c>
      <c r="G862" s="209"/>
      <c r="H862" s="212">
        <v>-41.125</v>
      </c>
      <c r="I862" s="213"/>
      <c r="J862" s="209"/>
      <c r="K862" s="209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138</v>
      </c>
      <c r="AU862" s="218" t="s">
        <v>80</v>
      </c>
      <c r="AV862" s="13" t="s">
        <v>82</v>
      </c>
      <c r="AW862" s="13" t="s">
        <v>30</v>
      </c>
      <c r="AX862" s="13" t="s">
        <v>73</v>
      </c>
      <c r="AY862" s="218" t="s">
        <v>130</v>
      </c>
    </row>
    <row r="863" spans="2:51" s="13" customFormat="1">
      <c r="B863" s="208"/>
      <c r="C863" s="209"/>
      <c r="D863" s="193" t="s">
        <v>138</v>
      </c>
      <c r="E863" s="210" t="s">
        <v>1</v>
      </c>
      <c r="F863" s="211" t="s">
        <v>932</v>
      </c>
      <c r="G863" s="209"/>
      <c r="H863" s="212">
        <v>-9</v>
      </c>
      <c r="I863" s="213"/>
      <c r="J863" s="209"/>
      <c r="K863" s="209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138</v>
      </c>
      <c r="AU863" s="218" t="s">
        <v>80</v>
      </c>
      <c r="AV863" s="13" t="s">
        <v>82</v>
      </c>
      <c r="AW863" s="13" t="s">
        <v>30</v>
      </c>
      <c r="AX863" s="13" t="s">
        <v>73</v>
      </c>
      <c r="AY863" s="218" t="s">
        <v>130</v>
      </c>
    </row>
    <row r="864" spans="2:51" s="12" customFormat="1">
      <c r="B864" s="198"/>
      <c r="C864" s="199"/>
      <c r="D864" s="193" t="s">
        <v>138</v>
      </c>
      <c r="E864" s="200" t="s">
        <v>1</v>
      </c>
      <c r="F864" s="201" t="s">
        <v>933</v>
      </c>
      <c r="G864" s="199"/>
      <c r="H864" s="200" t="s">
        <v>1</v>
      </c>
      <c r="I864" s="202"/>
      <c r="J864" s="199"/>
      <c r="K864" s="199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138</v>
      </c>
      <c r="AU864" s="207" t="s">
        <v>80</v>
      </c>
      <c r="AV864" s="12" t="s">
        <v>80</v>
      </c>
      <c r="AW864" s="12" t="s">
        <v>30</v>
      </c>
      <c r="AX864" s="12" t="s">
        <v>73</v>
      </c>
      <c r="AY864" s="207" t="s">
        <v>130</v>
      </c>
    </row>
    <row r="865" spans="1:65" s="13" customFormat="1" ht="22.5">
      <c r="B865" s="208"/>
      <c r="C865" s="209"/>
      <c r="D865" s="193" t="s">
        <v>138</v>
      </c>
      <c r="E865" s="210" t="s">
        <v>1</v>
      </c>
      <c r="F865" s="211" t="s">
        <v>934</v>
      </c>
      <c r="G865" s="209"/>
      <c r="H865" s="212">
        <v>23.952000000000002</v>
      </c>
      <c r="I865" s="213"/>
      <c r="J865" s="209"/>
      <c r="K865" s="209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138</v>
      </c>
      <c r="AU865" s="218" t="s">
        <v>80</v>
      </c>
      <c r="AV865" s="13" t="s">
        <v>82</v>
      </c>
      <c r="AW865" s="13" t="s">
        <v>30</v>
      </c>
      <c r="AX865" s="13" t="s">
        <v>73</v>
      </c>
      <c r="AY865" s="218" t="s">
        <v>130</v>
      </c>
    </row>
    <row r="866" spans="1:65" s="13" customFormat="1">
      <c r="B866" s="208"/>
      <c r="C866" s="209"/>
      <c r="D866" s="193" t="s">
        <v>138</v>
      </c>
      <c r="E866" s="210" t="s">
        <v>1</v>
      </c>
      <c r="F866" s="211" t="s">
        <v>935</v>
      </c>
      <c r="G866" s="209"/>
      <c r="H866" s="212">
        <v>8.16</v>
      </c>
      <c r="I866" s="213"/>
      <c r="J866" s="209"/>
      <c r="K866" s="209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138</v>
      </c>
      <c r="AU866" s="218" t="s">
        <v>80</v>
      </c>
      <c r="AV866" s="13" t="s">
        <v>82</v>
      </c>
      <c r="AW866" s="13" t="s">
        <v>30</v>
      </c>
      <c r="AX866" s="13" t="s">
        <v>73</v>
      </c>
      <c r="AY866" s="218" t="s">
        <v>130</v>
      </c>
    </row>
    <row r="867" spans="1:65" s="12" customFormat="1">
      <c r="B867" s="198"/>
      <c r="C867" s="199"/>
      <c r="D867" s="193" t="s">
        <v>138</v>
      </c>
      <c r="E867" s="200" t="s">
        <v>1</v>
      </c>
      <c r="F867" s="201" t="s">
        <v>936</v>
      </c>
      <c r="G867" s="199"/>
      <c r="H867" s="200" t="s">
        <v>1</v>
      </c>
      <c r="I867" s="202"/>
      <c r="J867" s="199"/>
      <c r="K867" s="199"/>
      <c r="L867" s="203"/>
      <c r="M867" s="204"/>
      <c r="N867" s="205"/>
      <c r="O867" s="205"/>
      <c r="P867" s="205"/>
      <c r="Q867" s="205"/>
      <c r="R867" s="205"/>
      <c r="S867" s="205"/>
      <c r="T867" s="206"/>
      <c r="AT867" s="207" t="s">
        <v>138</v>
      </c>
      <c r="AU867" s="207" t="s">
        <v>80</v>
      </c>
      <c r="AV867" s="12" t="s">
        <v>80</v>
      </c>
      <c r="AW867" s="12" t="s">
        <v>30</v>
      </c>
      <c r="AX867" s="12" t="s">
        <v>73</v>
      </c>
      <c r="AY867" s="207" t="s">
        <v>130</v>
      </c>
    </row>
    <row r="868" spans="1:65" s="13" customFormat="1">
      <c r="B868" s="208"/>
      <c r="C868" s="209"/>
      <c r="D868" s="193" t="s">
        <v>138</v>
      </c>
      <c r="E868" s="210" t="s">
        <v>1</v>
      </c>
      <c r="F868" s="211" t="s">
        <v>937</v>
      </c>
      <c r="G868" s="209"/>
      <c r="H868" s="212">
        <v>17.992000000000001</v>
      </c>
      <c r="I868" s="213"/>
      <c r="J868" s="209"/>
      <c r="K868" s="209"/>
      <c r="L868" s="214"/>
      <c r="M868" s="215"/>
      <c r="N868" s="216"/>
      <c r="O868" s="216"/>
      <c r="P868" s="216"/>
      <c r="Q868" s="216"/>
      <c r="R868" s="216"/>
      <c r="S868" s="216"/>
      <c r="T868" s="217"/>
      <c r="AT868" s="218" t="s">
        <v>138</v>
      </c>
      <c r="AU868" s="218" t="s">
        <v>80</v>
      </c>
      <c r="AV868" s="13" t="s">
        <v>82</v>
      </c>
      <c r="AW868" s="13" t="s">
        <v>30</v>
      </c>
      <c r="AX868" s="13" t="s">
        <v>73</v>
      </c>
      <c r="AY868" s="218" t="s">
        <v>130</v>
      </c>
    </row>
    <row r="869" spans="1:65" s="12" customFormat="1">
      <c r="B869" s="198"/>
      <c r="C869" s="199"/>
      <c r="D869" s="193" t="s">
        <v>138</v>
      </c>
      <c r="E869" s="200" t="s">
        <v>1</v>
      </c>
      <c r="F869" s="201" t="s">
        <v>938</v>
      </c>
      <c r="G869" s="199"/>
      <c r="H869" s="200" t="s">
        <v>1</v>
      </c>
      <c r="I869" s="202"/>
      <c r="J869" s="199"/>
      <c r="K869" s="199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138</v>
      </c>
      <c r="AU869" s="207" t="s">
        <v>80</v>
      </c>
      <c r="AV869" s="12" t="s">
        <v>80</v>
      </c>
      <c r="AW869" s="12" t="s">
        <v>30</v>
      </c>
      <c r="AX869" s="12" t="s">
        <v>73</v>
      </c>
      <c r="AY869" s="207" t="s">
        <v>130</v>
      </c>
    </row>
    <row r="870" spans="1:65" s="13" customFormat="1">
      <c r="B870" s="208"/>
      <c r="C870" s="209"/>
      <c r="D870" s="193" t="s">
        <v>138</v>
      </c>
      <c r="E870" s="210" t="s">
        <v>1</v>
      </c>
      <c r="F870" s="211" t="s">
        <v>151</v>
      </c>
      <c r="G870" s="209"/>
      <c r="H870" s="212">
        <v>1.8</v>
      </c>
      <c r="I870" s="213"/>
      <c r="J870" s="209"/>
      <c r="K870" s="209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138</v>
      </c>
      <c r="AU870" s="218" t="s">
        <v>80</v>
      </c>
      <c r="AV870" s="13" t="s">
        <v>82</v>
      </c>
      <c r="AW870" s="13" t="s">
        <v>30</v>
      </c>
      <c r="AX870" s="13" t="s">
        <v>73</v>
      </c>
      <c r="AY870" s="218" t="s">
        <v>130</v>
      </c>
    </row>
    <row r="871" spans="1:65" s="12" customFormat="1">
      <c r="B871" s="198"/>
      <c r="C871" s="199"/>
      <c r="D871" s="193" t="s">
        <v>138</v>
      </c>
      <c r="E871" s="200" t="s">
        <v>1</v>
      </c>
      <c r="F871" s="201" t="s">
        <v>939</v>
      </c>
      <c r="G871" s="199"/>
      <c r="H871" s="200" t="s">
        <v>1</v>
      </c>
      <c r="I871" s="202"/>
      <c r="J871" s="199"/>
      <c r="K871" s="199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138</v>
      </c>
      <c r="AU871" s="207" t="s">
        <v>80</v>
      </c>
      <c r="AV871" s="12" t="s">
        <v>80</v>
      </c>
      <c r="AW871" s="12" t="s">
        <v>30</v>
      </c>
      <c r="AX871" s="12" t="s">
        <v>73</v>
      </c>
      <c r="AY871" s="207" t="s">
        <v>130</v>
      </c>
    </row>
    <row r="872" spans="1:65" s="13" customFormat="1">
      <c r="B872" s="208"/>
      <c r="C872" s="209"/>
      <c r="D872" s="193" t="s">
        <v>138</v>
      </c>
      <c r="E872" s="210" t="s">
        <v>1</v>
      </c>
      <c r="F872" s="211" t="s">
        <v>940</v>
      </c>
      <c r="G872" s="209"/>
      <c r="H872" s="212">
        <v>13.08</v>
      </c>
      <c r="I872" s="213"/>
      <c r="J872" s="209"/>
      <c r="K872" s="209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138</v>
      </c>
      <c r="AU872" s="218" t="s">
        <v>80</v>
      </c>
      <c r="AV872" s="13" t="s">
        <v>82</v>
      </c>
      <c r="AW872" s="13" t="s">
        <v>30</v>
      </c>
      <c r="AX872" s="13" t="s">
        <v>73</v>
      </c>
      <c r="AY872" s="218" t="s">
        <v>130</v>
      </c>
    </row>
    <row r="873" spans="1:65" s="12" customFormat="1">
      <c r="B873" s="198"/>
      <c r="C873" s="199"/>
      <c r="D873" s="193" t="s">
        <v>138</v>
      </c>
      <c r="E873" s="200" t="s">
        <v>1</v>
      </c>
      <c r="F873" s="201" t="s">
        <v>914</v>
      </c>
      <c r="G873" s="199"/>
      <c r="H873" s="200" t="s">
        <v>1</v>
      </c>
      <c r="I873" s="202"/>
      <c r="J873" s="199"/>
      <c r="K873" s="199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138</v>
      </c>
      <c r="AU873" s="207" t="s">
        <v>80</v>
      </c>
      <c r="AV873" s="12" t="s">
        <v>80</v>
      </c>
      <c r="AW873" s="12" t="s">
        <v>30</v>
      </c>
      <c r="AX873" s="12" t="s">
        <v>73</v>
      </c>
      <c r="AY873" s="207" t="s">
        <v>130</v>
      </c>
    </row>
    <row r="874" spans="1:65" s="13" customFormat="1">
      <c r="B874" s="208"/>
      <c r="C874" s="209"/>
      <c r="D874" s="193" t="s">
        <v>138</v>
      </c>
      <c r="E874" s="210" t="s">
        <v>1</v>
      </c>
      <c r="F874" s="211" t="s">
        <v>941</v>
      </c>
      <c r="G874" s="209"/>
      <c r="H874" s="212">
        <v>90.7</v>
      </c>
      <c r="I874" s="213"/>
      <c r="J874" s="209"/>
      <c r="K874" s="209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138</v>
      </c>
      <c r="AU874" s="218" t="s">
        <v>80</v>
      </c>
      <c r="AV874" s="13" t="s">
        <v>82</v>
      </c>
      <c r="AW874" s="13" t="s">
        <v>30</v>
      </c>
      <c r="AX874" s="13" t="s">
        <v>73</v>
      </c>
      <c r="AY874" s="218" t="s">
        <v>130</v>
      </c>
    </row>
    <row r="875" spans="1:65" s="12" customFormat="1">
      <c r="B875" s="198"/>
      <c r="C875" s="199"/>
      <c r="D875" s="193" t="s">
        <v>138</v>
      </c>
      <c r="E875" s="200" t="s">
        <v>1</v>
      </c>
      <c r="F875" s="201" t="s">
        <v>942</v>
      </c>
      <c r="G875" s="199"/>
      <c r="H875" s="200" t="s">
        <v>1</v>
      </c>
      <c r="I875" s="202"/>
      <c r="J875" s="199"/>
      <c r="K875" s="199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138</v>
      </c>
      <c r="AU875" s="207" t="s">
        <v>80</v>
      </c>
      <c r="AV875" s="12" t="s">
        <v>80</v>
      </c>
      <c r="AW875" s="12" t="s">
        <v>30</v>
      </c>
      <c r="AX875" s="12" t="s">
        <v>73</v>
      </c>
      <c r="AY875" s="207" t="s">
        <v>130</v>
      </c>
    </row>
    <row r="876" spans="1:65" s="13" customFormat="1">
      <c r="B876" s="208"/>
      <c r="C876" s="209"/>
      <c r="D876" s="193" t="s">
        <v>138</v>
      </c>
      <c r="E876" s="210" t="s">
        <v>1</v>
      </c>
      <c r="F876" s="211" t="s">
        <v>943</v>
      </c>
      <c r="G876" s="209"/>
      <c r="H876" s="212">
        <v>13.502000000000001</v>
      </c>
      <c r="I876" s="213"/>
      <c r="J876" s="209"/>
      <c r="K876" s="209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138</v>
      </c>
      <c r="AU876" s="218" t="s">
        <v>80</v>
      </c>
      <c r="AV876" s="13" t="s">
        <v>82</v>
      </c>
      <c r="AW876" s="13" t="s">
        <v>30</v>
      </c>
      <c r="AX876" s="13" t="s">
        <v>73</v>
      </c>
      <c r="AY876" s="218" t="s">
        <v>130</v>
      </c>
    </row>
    <row r="877" spans="1:65" s="13" customFormat="1">
      <c r="B877" s="208"/>
      <c r="C877" s="209"/>
      <c r="D877" s="193" t="s">
        <v>138</v>
      </c>
      <c r="E877" s="210" t="s">
        <v>1</v>
      </c>
      <c r="F877" s="211" t="s">
        <v>602</v>
      </c>
      <c r="G877" s="209"/>
      <c r="H877" s="212">
        <v>9.1059999999999999</v>
      </c>
      <c r="I877" s="213"/>
      <c r="J877" s="209"/>
      <c r="K877" s="209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138</v>
      </c>
      <c r="AU877" s="218" t="s">
        <v>80</v>
      </c>
      <c r="AV877" s="13" t="s">
        <v>82</v>
      </c>
      <c r="AW877" s="13" t="s">
        <v>30</v>
      </c>
      <c r="AX877" s="13" t="s">
        <v>73</v>
      </c>
      <c r="AY877" s="218" t="s">
        <v>130</v>
      </c>
    </row>
    <row r="878" spans="1:65" s="14" customFormat="1">
      <c r="B878" s="219"/>
      <c r="C878" s="220"/>
      <c r="D878" s="193" t="s">
        <v>138</v>
      </c>
      <c r="E878" s="221" t="s">
        <v>1</v>
      </c>
      <c r="F878" s="222" t="s">
        <v>143</v>
      </c>
      <c r="G878" s="220"/>
      <c r="H878" s="223">
        <v>853.0139999999999</v>
      </c>
      <c r="I878" s="224"/>
      <c r="J878" s="220"/>
      <c r="K878" s="220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138</v>
      </c>
      <c r="AU878" s="229" t="s">
        <v>80</v>
      </c>
      <c r="AV878" s="14" t="s">
        <v>135</v>
      </c>
      <c r="AW878" s="14" t="s">
        <v>30</v>
      </c>
      <c r="AX878" s="14" t="s">
        <v>80</v>
      </c>
      <c r="AY878" s="229" t="s">
        <v>130</v>
      </c>
    </row>
    <row r="879" spans="1:65" s="2" customFormat="1" ht="24.2" customHeight="1">
      <c r="A879" s="34"/>
      <c r="B879" s="35"/>
      <c r="C879" s="179" t="s">
        <v>944</v>
      </c>
      <c r="D879" s="179" t="s">
        <v>131</v>
      </c>
      <c r="E879" s="180" t="s">
        <v>945</v>
      </c>
      <c r="F879" s="181" t="s">
        <v>946</v>
      </c>
      <c r="G879" s="182" t="s">
        <v>146</v>
      </c>
      <c r="H879" s="183">
        <v>860.33299999999997</v>
      </c>
      <c r="I879" s="184"/>
      <c r="J879" s="185">
        <f>ROUND(I879*H879,2)</f>
        <v>0</v>
      </c>
      <c r="K879" s="186"/>
      <c r="L879" s="39"/>
      <c r="M879" s="187" t="s">
        <v>1</v>
      </c>
      <c r="N879" s="188" t="s">
        <v>38</v>
      </c>
      <c r="O879" s="71"/>
      <c r="P879" s="189">
        <f>O879*H879</f>
        <v>0</v>
      </c>
      <c r="Q879" s="189">
        <v>0</v>
      </c>
      <c r="R879" s="189">
        <f>Q879*H879</f>
        <v>0</v>
      </c>
      <c r="S879" s="189">
        <v>0</v>
      </c>
      <c r="T879" s="190">
        <f>S879*H879</f>
        <v>0</v>
      </c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R879" s="191" t="s">
        <v>135</v>
      </c>
      <c r="AT879" s="191" t="s">
        <v>131</v>
      </c>
      <c r="AU879" s="191" t="s">
        <v>80</v>
      </c>
      <c r="AY879" s="17" t="s">
        <v>130</v>
      </c>
      <c r="BE879" s="192">
        <f>IF(N879="základní",J879,0)</f>
        <v>0</v>
      </c>
      <c r="BF879" s="192">
        <f>IF(N879="snížená",J879,0)</f>
        <v>0</v>
      </c>
      <c r="BG879" s="192">
        <f>IF(N879="zákl. přenesená",J879,0)</f>
        <v>0</v>
      </c>
      <c r="BH879" s="192">
        <f>IF(N879="sníž. přenesená",J879,0)</f>
        <v>0</v>
      </c>
      <c r="BI879" s="192">
        <f>IF(N879="nulová",J879,0)</f>
        <v>0</v>
      </c>
      <c r="BJ879" s="17" t="s">
        <v>80</v>
      </c>
      <c r="BK879" s="192">
        <f>ROUND(I879*H879,2)</f>
        <v>0</v>
      </c>
      <c r="BL879" s="17" t="s">
        <v>135</v>
      </c>
      <c r="BM879" s="191" t="s">
        <v>947</v>
      </c>
    </row>
    <row r="880" spans="1:65" s="2" customFormat="1" ht="19.5">
      <c r="A880" s="34"/>
      <c r="B880" s="35"/>
      <c r="C880" s="36"/>
      <c r="D880" s="193" t="s">
        <v>137</v>
      </c>
      <c r="E880" s="36"/>
      <c r="F880" s="194" t="s">
        <v>946</v>
      </c>
      <c r="G880" s="36"/>
      <c r="H880" s="36"/>
      <c r="I880" s="195"/>
      <c r="J880" s="36"/>
      <c r="K880" s="36"/>
      <c r="L880" s="39"/>
      <c r="M880" s="196"/>
      <c r="N880" s="197"/>
      <c r="O880" s="71"/>
      <c r="P880" s="71"/>
      <c r="Q880" s="71"/>
      <c r="R880" s="71"/>
      <c r="S880" s="71"/>
      <c r="T880" s="72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T880" s="17" t="s">
        <v>137</v>
      </c>
      <c r="AU880" s="17" t="s">
        <v>80</v>
      </c>
    </row>
    <row r="881" spans="1:65" s="2" customFormat="1" ht="24.2" customHeight="1">
      <c r="A881" s="34"/>
      <c r="B881" s="35"/>
      <c r="C881" s="179" t="s">
        <v>948</v>
      </c>
      <c r="D881" s="179" t="s">
        <v>131</v>
      </c>
      <c r="E881" s="180" t="s">
        <v>949</v>
      </c>
      <c r="F881" s="181" t="s">
        <v>950</v>
      </c>
      <c r="G881" s="182" t="s">
        <v>146</v>
      </c>
      <c r="H881" s="183">
        <v>835.52099999999996</v>
      </c>
      <c r="I881" s="184"/>
      <c r="J881" s="185">
        <f>ROUND(I881*H881,2)</f>
        <v>0</v>
      </c>
      <c r="K881" s="186"/>
      <c r="L881" s="39"/>
      <c r="M881" s="187" t="s">
        <v>1</v>
      </c>
      <c r="N881" s="188" t="s">
        <v>38</v>
      </c>
      <c r="O881" s="71"/>
      <c r="P881" s="189">
        <f>O881*H881</f>
        <v>0</v>
      </c>
      <c r="Q881" s="189">
        <v>0</v>
      </c>
      <c r="R881" s="189">
        <f>Q881*H881</f>
        <v>0</v>
      </c>
      <c r="S881" s="189">
        <v>0</v>
      </c>
      <c r="T881" s="190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191" t="s">
        <v>135</v>
      </c>
      <c r="AT881" s="191" t="s">
        <v>131</v>
      </c>
      <c r="AU881" s="191" t="s">
        <v>80</v>
      </c>
      <c r="AY881" s="17" t="s">
        <v>130</v>
      </c>
      <c r="BE881" s="192">
        <f>IF(N881="základní",J881,0)</f>
        <v>0</v>
      </c>
      <c r="BF881" s="192">
        <f>IF(N881="snížená",J881,0)</f>
        <v>0</v>
      </c>
      <c r="BG881" s="192">
        <f>IF(N881="zákl. přenesená",J881,0)</f>
        <v>0</v>
      </c>
      <c r="BH881" s="192">
        <f>IF(N881="sníž. přenesená",J881,0)</f>
        <v>0</v>
      </c>
      <c r="BI881" s="192">
        <f>IF(N881="nulová",J881,0)</f>
        <v>0</v>
      </c>
      <c r="BJ881" s="17" t="s">
        <v>80</v>
      </c>
      <c r="BK881" s="192">
        <f>ROUND(I881*H881,2)</f>
        <v>0</v>
      </c>
      <c r="BL881" s="17" t="s">
        <v>135</v>
      </c>
      <c r="BM881" s="191" t="s">
        <v>951</v>
      </c>
    </row>
    <row r="882" spans="1:65" s="2" customFormat="1" ht="19.5">
      <c r="A882" s="34"/>
      <c r="B882" s="35"/>
      <c r="C882" s="36"/>
      <c r="D882" s="193" t="s">
        <v>137</v>
      </c>
      <c r="E882" s="36"/>
      <c r="F882" s="194" t="s">
        <v>950</v>
      </c>
      <c r="G882" s="36"/>
      <c r="H882" s="36"/>
      <c r="I882" s="195"/>
      <c r="J882" s="36"/>
      <c r="K882" s="36"/>
      <c r="L882" s="39"/>
      <c r="M882" s="196"/>
      <c r="N882" s="197"/>
      <c r="O882" s="71"/>
      <c r="P882" s="71"/>
      <c r="Q882" s="71"/>
      <c r="R882" s="71"/>
      <c r="S882" s="71"/>
      <c r="T882" s="72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137</v>
      </c>
      <c r="AU882" s="17" t="s">
        <v>80</v>
      </c>
    </row>
    <row r="883" spans="1:65" s="2" customFormat="1" ht="24.2" customHeight="1">
      <c r="A883" s="34"/>
      <c r="B883" s="35"/>
      <c r="C883" s="179" t="s">
        <v>952</v>
      </c>
      <c r="D883" s="179" t="s">
        <v>131</v>
      </c>
      <c r="E883" s="180" t="s">
        <v>953</v>
      </c>
      <c r="F883" s="181" t="s">
        <v>954</v>
      </c>
      <c r="G883" s="182" t="s">
        <v>146</v>
      </c>
      <c r="H883" s="183">
        <v>17.928999999999998</v>
      </c>
      <c r="I883" s="184"/>
      <c r="J883" s="185">
        <f>ROUND(I883*H883,2)</f>
        <v>0</v>
      </c>
      <c r="K883" s="186"/>
      <c r="L883" s="39"/>
      <c r="M883" s="187" t="s">
        <v>1</v>
      </c>
      <c r="N883" s="188" t="s">
        <v>38</v>
      </c>
      <c r="O883" s="71"/>
      <c r="P883" s="189">
        <f>O883*H883</f>
        <v>0</v>
      </c>
      <c r="Q883" s="189">
        <v>0</v>
      </c>
      <c r="R883" s="189">
        <f>Q883*H883</f>
        <v>0</v>
      </c>
      <c r="S883" s="189">
        <v>0</v>
      </c>
      <c r="T883" s="190">
        <f>S883*H883</f>
        <v>0</v>
      </c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R883" s="191" t="s">
        <v>135</v>
      </c>
      <c r="AT883" s="191" t="s">
        <v>131</v>
      </c>
      <c r="AU883" s="191" t="s">
        <v>80</v>
      </c>
      <c r="AY883" s="17" t="s">
        <v>130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7" t="s">
        <v>80</v>
      </c>
      <c r="BK883" s="192">
        <f>ROUND(I883*H883,2)</f>
        <v>0</v>
      </c>
      <c r="BL883" s="17" t="s">
        <v>135</v>
      </c>
      <c r="BM883" s="191" t="s">
        <v>955</v>
      </c>
    </row>
    <row r="884" spans="1:65" s="2" customFormat="1">
      <c r="A884" s="34"/>
      <c r="B884" s="35"/>
      <c r="C884" s="36"/>
      <c r="D884" s="193" t="s">
        <v>137</v>
      </c>
      <c r="E884" s="36"/>
      <c r="F884" s="194" t="s">
        <v>954</v>
      </c>
      <c r="G884" s="36"/>
      <c r="H884" s="36"/>
      <c r="I884" s="195"/>
      <c r="J884" s="36"/>
      <c r="K884" s="36"/>
      <c r="L884" s="39"/>
      <c r="M884" s="196"/>
      <c r="N884" s="197"/>
      <c r="O884" s="71"/>
      <c r="P884" s="71"/>
      <c r="Q884" s="71"/>
      <c r="R884" s="71"/>
      <c r="S884" s="71"/>
      <c r="T884" s="72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T884" s="17" t="s">
        <v>137</v>
      </c>
      <c r="AU884" s="17" t="s">
        <v>80</v>
      </c>
    </row>
    <row r="885" spans="1:65" s="12" customFormat="1">
      <c r="B885" s="198"/>
      <c r="C885" s="199"/>
      <c r="D885" s="193" t="s">
        <v>138</v>
      </c>
      <c r="E885" s="200" t="s">
        <v>1</v>
      </c>
      <c r="F885" s="201" t="s">
        <v>956</v>
      </c>
      <c r="G885" s="199"/>
      <c r="H885" s="200" t="s">
        <v>1</v>
      </c>
      <c r="I885" s="202"/>
      <c r="J885" s="199"/>
      <c r="K885" s="199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138</v>
      </c>
      <c r="AU885" s="207" t="s">
        <v>80</v>
      </c>
      <c r="AV885" s="12" t="s">
        <v>80</v>
      </c>
      <c r="AW885" s="12" t="s">
        <v>30</v>
      </c>
      <c r="AX885" s="12" t="s">
        <v>73</v>
      </c>
      <c r="AY885" s="207" t="s">
        <v>130</v>
      </c>
    </row>
    <row r="886" spans="1:65" s="13" customFormat="1">
      <c r="B886" s="208"/>
      <c r="C886" s="209"/>
      <c r="D886" s="193" t="s">
        <v>138</v>
      </c>
      <c r="E886" s="210" t="s">
        <v>1</v>
      </c>
      <c r="F886" s="211" t="s">
        <v>284</v>
      </c>
      <c r="G886" s="209"/>
      <c r="H886" s="212">
        <v>17.928999999999998</v>
      </c>
      <c r="I886" s="213"/>
      <c r="J886" s="209"/>
      <c r="K886" s="209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138</v>
      </c>
      <c r="AU886" s="218" t="s">
        <v>80</v>
      </c>
      <c r="AV886" s="13" t="s">
        <v>82</v>
      </c>
      <c r="AW886" s="13" t="s">
        <v>30</v>
      </c>
      <c r="AX886" s="13" t="s">
        <v>73</v>
      </c>
      <c r="AY886" s="218" t="s">
        <v>130</v>
      </c>
    </row>
    <row r="887" spans="1:65" s="14" customFormat="1">
      <c r="B887" s="219"/>
      <c r="C887" s="220"/>
      <c r="D887" s="193" t="s">
        <v>138</v>
      </c>
      <c r="E887" s="221" t="s">
        <v>1</v>
      </c>
      <c r="F887" s="222" t="s">
        <v>143</v>
      </c>
      <c r="G887" s="220"/>
      <c r="H887" s="223">
        <v>17.928999999999998</v>
      </c>
      <c r="I887" s="224"/>
      <c r="J887" s="220"/>
      <c r="K887" s="220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138</v>
      </c>
      <c r="AU887" s="229" t="s">
        <v>80</v>
      </c>
      <c r="AV887" s="14" t="s">
        <v>135</v>
      </c>
      <c r="AW887" s="14" t="s">
        <v>30</v>
      </c>
      <c r="AX887" s="14" t="s">
        <v>80</v>
      </c>
      <c r="AY887" s="229" t="s">
        <v>130</v>
      </c>
    </row>
    <row r="888" spans="1:65" s="2" customFormat="1" ht="24.2" customHeight="1">
      <c r="A888" s="34"/>
      <c r="B888" s="35"/>
      <c r="C888" s="230" t="s">
        <v>957</v>
      </c>
      <c r="D888" s="230" t="s">
        <v>169</v>
      </c>
      <c r="E888" s="231" t="s">
        <v>958</v>
      </c>
      <c r="F888" s="232" t="s">
        <v>959</v>
      </c>
      <c r="G888" s="233" t="s">
        <v>146</v>
      </c>
      <c r="H888" s="234">
        <v>19.722000000000001</v>
      </c>
      <c r="I888" s="235"/>
      <c r="J888" s="236">
        <f>ROUND(I888*H888,2)</f>
        <v>0</v>
      </c>
      <c r="K888" s="237"/>
      <c r="L888" s="238"/>
      <c r="M888" s="239" t="s">
        <v>1</v>
      </c>
      <c r="N888" s="240" t="s">
        <v>38</v>
      </c>
      <c r="O888" s="71"/>
      <c r="P888" s="189">
        <f>O888*H888</f>
        <v>0</v>
      </c>
      <c r="Q888" s="189">
        <v>0</v>
      </c>
      <c r="R888" s="189">
        <f>Q888*H888</f>
        <v>0</v>
      </c>
      <c r="S888" s="189">
        <v>0</v>
      </c>
      <c r="T888" s="190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91" t="s">
        <v>172</v>
      </c>
      <c r="AT888" s="191" t="s">
        <v>169</v>
      </c>
      <c r="AU888" s="191" t="s">
        <v>80</v>
      </c>
      <c r="AY888" s="17" t="s">
        <v>130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7" t="s">
        <v>80</v>
      </c>
      <c r="BK888" s="192">
        <f>ROUND(I888*H888,2)</f>
        <v>0</v>
      </c>
      <c r="BL888" s="17" t="s">
        <v>135</v>
      </c>
      <c r="BM888" s="191" t="s">
        <v>960</v>
      </c>
    </row>
    <row r="889" spans="1:65" s="2" customFormat="1" ht="19.5">
      <c r="A889" s="34"/>
      <c r="B889" s="35"/>
      <c r="C889" s="36"/>
      <c r="D889" s="193" t="s">
        <v>137</v>
      </c>
      <c r="E889" s="36"/>
      <c r="F889" s="194" t="s">
        <v>959</v>
      </c>
      <c r="G889" s="36"/>
      <c r="H889" s="36"/>
      <c r="I889" s="195"/>
      <c r="J889" s="36"/>
      <c r="K889" s="36"/>
      <c r="L889" s="39"/>
      <c r="M889" s="196"/>
      <c r="N889" s="197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137</v>
      </c>
      <c r="AU889" s="17" t="s">
        <v>80</v>
      </c>
    </row>
    <row r="890" spans="1:65" s="12" customFormat="1">
      <c r="B890" s="198"/>
      <c r="C890" s="199"/>
      <c r="D890" s="193" t="s">
        <v>138</v>
      </c>
      <c r="E890" s="200" t="s">
        <v>1</v>
      </c>
      <c r="F890" s="201" t="s">
        <v>961</v>
      </c>
      <c r="G890" s="199"/>
      <c r="H890" s="200" t="s">
        <v>1</v>
      </c>
      <c r="I890" s="202"/>
      <c r="J890" s="199"/>
      <c r="K890" s="199"/>
      <c r="L890" s="203"/>
      <c r="M890" s="204"/>
      <c r="N890" s="205"/>
      <c r="O890" s="205"/>
      <c r="P890" s="205"/>
      <c r="Q890" s="205"/>
      <c r="R890" s="205"/>
      <c r="S890" s="205"/>
      <c r="T890" s="206"/>
      <c r="AT890" s="207" t="s">
        <v>138</v>
      </c>
      <c r="AU890" s="207" t="s">
        <v>80</v>
      </c>
      <c r="AV890" s="12" t="s">
        <v>80</v>
      </c>
      <c r="AW890" s="12" t="s">
        <v>30</v>
      </c>
      <c r="AX890" s="12" t="s">
        <v>73</v>
      </c>
      <c r="AY890" s="207" t="s">
        <v>130</v>
      </c>
    </row>
    <row r="891" spans="1:65" s="13" customFormat="1">
      <c r="B891" s="208"/>
      <c r="C891" s="209"/>
      <c r="D891" s="193" t="s">
        <v>138</v>
      </c>
      <c r="E891" s="210" t="s">
        <v>1</v>
      </c>
      <c r="F891" s="211" t="s">
        <v>962</v>
      </c>
      <c r="G891" s="209"/>
      <c r="H891" s="212">
        <v>19.722000000000001</v>
      </c>
      <c r="I891" s="213"/>
      <c r="J891" s="209"/>
      <c r="K891" s="209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138</v>
      </c>
      <c r="AU891" s="218" t="s">
        <v>80</v>
      </c>
      <c r="AV891" s="13" t="s">
        <v>82</v>
      </c>
      <c r="AW891" s="13" t="s">
        <v>30</v>
      </c>
      <c r="AX891" s="13" t="s">
        <v>73</v>
      </c>
      <c r="AY891" s="218" t="s">
        <v>130</v>
      </c>
    </row>
    <row r="892" spans="1:65" s="14" customFormat="1">
      <c r="B892" s="219"/>
      <c r="C892" s="220"/>
      <c r="D892" s="193" t="s">
        <v>138</v>
      </c>
      <c r="E892" s="221" t="s">
        <v>1</v>
      </c>
      <c r="F892" s="222" t="s">
        <v>143</v>
      </c>
      <c r="G892" s="220"/>
      <c r="H892" s="223">
        <v>19.722000000000001</v>
      </c>
      <c r="I892" s="224"/>
      <c r="J892" s="220"/>
      <c r="K892" s="220"/>
      <c r="L892" s="225"/>
      <c r="M892" s="226"/>
      <c r="N892" s="227"/>
      <c r="O892" s="227"/>
      <c r="P892" s="227"/>
      <c r="Q892" s="227"/>
      <c r="R892" s="227"/>
      <c r="S892" s="227"/>
      <c r="T892" s="228"/>
      <c r="AT892" s="229" t="s">
        <v>138</v>
      </c>
      <c r="AU892" s="229" t="s">
        <v>80</v>
      </c>
      <c r="AV892" s="14" t="s">
        <v>135</v>
      </c>
      <c r="AW892" s="14" t="s">
        <v>30</v>
      </c>
      <c r="AX892" s="14" t="s">
        <v>80</v>
      </c>
      <c r="AY892" s="229" t="s">
        <v>130</v>
      </c>
    </row>
    <row r="893" spans="1:65" s="11" customFormat="1" ht="25.9" customHeight="1">
      <c r="B893" s="165"/>
      <c r="C893" s="166"/>
      <c r="D893" s="167" t="s">
        <v>72</v>
      </c>
      <c r="E893" s="168" t="s">
        <v>963</v>
      </c>
      <c r="F893" s="168" t="s">
        <v>964</v>
      </c>
      <c r="G893" s="166"/>
      <c r="H893" s="166"/>
      <c r="I893" s="169"/>
      <c r="J893" s="170">
        <f>BK893</f>
        <v>0</v>
      </c>
      <c r="K893" s="166"/>
      <c r="L893" s="171"/>
      <c r="M893" s="172"/>
      <c r="N893" s="173"/>
      <c r="O893" s="173"/>
      <c r="P893" s="174">
        <f>SUM(P894:P901)</f>
        <v>0</v>
      </c>
      <c r="Q893" s="173"/>
      <c r="R893" s="174">
        <f>SUM(R894:R901)</f>
        <v>0</v>
      </c>
      <c r="S893" s="173"/>
      <c r="T893" s="175">
        <f>SUM(T894:T901)</f>
        <v>0</v>
      </c>
      <c r="AR893" s="176" t="s">
        <v>80</v>
      </c>
      <c r="AT893" s="177" t="s">
        <v>72</v>
      </c>
      <c r="AU893" s="177" t="s">
        <v>73</v>
      </c>
      <c r="AY893" s="176" t="s">
        <v>130</v>
      </c>
      <c r="BK893" s="178">
        <f>SUM(BK894:BK901)</f>
        <v>0</v>
      </c>
    </row>
    <row r="894" spans="1:65" s="2" customFormat="1" ht="14.45" customHeight="1">
      <c r="A894" s="34"/>
      <c r="B894" s="35"/>
      <c r="C894" s="179" t="s">
        <v>965</v>
      </c>
      <c r="D894" s="179" t="s">
        <v>131</v>
      </c>
      <c r="E894" s="180" t="s">
        <v>509</v>
      </c>
      <c r="F894" s="181" t="s">
        <v>966</v>
      </c>
      <c r="G894" s="182" t="s">
        <v>493</v>
      </c>
      <c r="H894" s="183">
        <v>1</v>
      </c>
      <c r="I894" s="184"/>
      <c r="J894" s="185">
        <f>ROUND(I894*H894,2)</f>
        <v>0</v>
      </c>
      <c r="K894" s="186"/>
      <c r="L894" s="39"/>
      <c r="M894" s="187" t="s">
        <v>1</v>
      </c>
      <c r="N894" s="188" t="s">
        <v>38</v>
      </c>
      <c r="O894" s="71"/>
      <c r="P894" s="189">
        <f>O894*H894</f>
        <v>0</v>
      </c>
      <c r="Q894" s="189">
        <v>0</v>
      </c>
      <c r="R894" s="189">
        <f>Q894*H894</f>
        <v>0</v>
      </c>
      <c r="S894" s="189">
        <v>0</v>
      </c>
      <c r="T894" s="190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191" t="s">
        <v>135</v>
      </c>
      <c r="AT894" s="191" t="s">
        <v>131</v>
      </c>
      <c r="AU894" s="191" t="s">
        <v>80</v>
      </c>
      <c r="AY894" s="17" t="s">
        <v>130</v>
      </c>
      <c r="BE894" s="192">
        <f>IF(N894="základní",J894,0)</f>
        <v>0</v>
      </c>
      <c r="BF894" s="192">
        <f>IF(N894="snížená",J894,0)</f>
        <v>0</v>
      </c>
      <c r="BG894" s="192">
        <f>IF(N894="zákl. přenesená",J894,0)</f>
        <v>0</v>
      </c>
      <c r="BH894" s="192">
        <f>IF(N894="sníž. přenesená",J894,0)</f>
        <v>0</v>
      </c>
      <c r="BI894" s="192">
        <f>IF(N894="nulová",J894,0)</f>
        <v>0</v>
      </c>
      <c r="BJ894" s="17" t="s">
        <v>80</v>
      </c>
      <c r="BK894" s="192">
        <f>ROUND(I894*H894,2)</f>
        <v>0</v>
      </c>
      <c r="BL894" s="17" t="s">
        <v>135</v>
      </c>
      <c r="BM894" s="191" t="s">
        <v>967</v>
      </c>
    </row>
    <row r="895" spans="1:65" s="2" customFormat="1">
      <c r="A895" s="34"/>
      <c r="B895" s="35"/>
      <c r="C895" s="36"/>
      <c r="D895" s="193" t="s">
        <v>137</v>
      </c>
      <c r="E895" s="36"/>
      <c r="F895" s="194" t="s">
        <v>966</v>
      </c>
      <c r="G895" s="36"/>
      <c r="H895" s="36"/>
      <c r="I895" s="195"/>
      <c r="J895" s="36"/>
      <c r="K895" s="36"/>
      <c r="L895" s="39"/>
      <c r="M895" s="196"/>
      <c r="N895" s="197"/>
      <c r="O895" s="71"/>
      <c r="P895" s="71"/>
      <c r="Q895" s="71"/>
      <c r="R895" s="71"/>
      <c r="S895" s="71"/>
      <c r="T895" s="72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T895" s="17" t="s">
        <v>137</v>
      </c>
      <c r="AU895" s="17" t="s">
        <v>80</v>
      </c>
    </row>
    <row r="896" spans="1:65" s="2" customFormat="1" ht="14.45" customHeight="1">
      <c r="A896" s="34"/>
      <c r="B896" s="35"/>
      <c r="C896" s="179" t="s">
        <v>968</v>
      </c>
      <c r="D896" s="179" t="s">
        <v>131</v>
      </c>
      <c r="E896" s="180" t="s">
        <v>517</v>
      </c>
      <c r="F896" s="181" t="s">
        <v>969</v>
      </c>
      <c r="G896" s="182" t="s">
        <v>493</v>
      </c>
      <c r="H896" s="183">
        <v>1</v>
      </c>
      <c r="I896" s="184"/>
      <c r="J896" s="185">
        <f>ROUND(I896*H896,2)</f>
        <v>0</v>
      </c>
      <c r="K896" s="186"/>
      <c r="L896" s="39"/>
      <c r="M896" s="187" t="s">
        <v>1</v>
      </c>
      <c r="N896" s="188" t="s">
        <v>38</v>
      </c>
      <c r="O896" s="71"/>
      <c r="P896" s="189">
        <f>O896*H896</f>
        <v>0</v>
      </c>
      <c r="Q896" s="189">
        <v>0</v>
      </c>
      <c r="R896" s="189">
        <f>Q896*H896</f>
        <v>0</v>
      </c>
      <c r="S896" s="189">
        <v>0</v>
      </c>
      <c r="T896" s="190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191" t="s">
        <v>135</v>
      </c>
      <c r="AT896" s="191" t="s">
        <v>131</v>
      </c>
      <c r="AU896" s="191" t="s">
        <v>80</v>
      </c>
      <c r="AY896" s="17" t="s">
        <v>130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7" t="s">
        <v>80</v>
      </c>
      <c r="BK896" s="192">
        <f>ROUND(I896*H896,2)</f>
        <v>0</v>
      </c>
      <c r="BL896" s="17" t="s">
        <v>135</v>
      </c>
      <c r="BM896" s="191" t="s">
        <v>970</v>
      </c>
    </row>
    <row r="897" spans="1:65" s="2" customFormat="1">
      <c r="A897" s="34"/>
      <c r="B897" s="35"/>
      <c r="C897" s="36"/>
      <c r="D897" s="193" t="s">
        <v>137</v>
      </c>
      <c r="E897" s="36"/>
      <c r="F897" s="194" t="s">
        <v>971</v>
      </c>
      <c r="G897" s="36"/>
      <c r="H897" s="36"/>
      <c r="I897" s="195"/>
      <c r="J897" s="36"/>
      <c r="K897" s="36"/>
      <c r="L897" s="39"/>
      <c r="M897" s="196"/>
      <c r="N897" s="197"/>
      <c r="O897" s="71"/>
      <c r="P897" s="71"/>
      <c r="Q897" s="71"/>
      <c r="R897" s="71"/>
      <c r="S897" s="71"/>
      <c r="T897" s="72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T897" s="17" t="s">
        <v>137</v>
      </c>
      <c r="AU897" s="17" t="s">
        <v>80</v>
      </c>
    </row>
    <row r="898" spans="1:65" s="2" customFormat="1" ht="14.45" customHeight="1">
      <c r="A898" s="34"/>
      <c r="B898" s="35"/>
      <c r="C898" s="179" t="s">
        <v>972</v>
      </c>
      <c r="D898" s="179" t="s">
        <v>131</v>
      </c>
      <c r="E898" s="180" t="s">
        <v>522</v>
      </c>
      <c r="F898" s="181" t="s">
        <v>973</v>
      </c>
      <c r="G898" s="182" t="s">
        <v>493</v>
      </c>
      <c r="H898" s="183">
        <v>1</v>
      </c>
      <c r="I898" s="184"/>
      <c r="J898" s="185">
        <f>ROUND(I898*H898,2)</f>
        <v>0</v>
      </c>
      <c r="K898" s="186"/>
      <c r="L898" s="39"/>
      <c r="M898" s="187" t="s">
        <v>1</v>
      </c>
      <c r="N898" s="188" t="s">
        <v>38</v>
      </c>
      <c r="O898" s="71"/>
      <c r="P898" s="189">
        <f>O898*H898</f>
        <v>0</v>
      </c>
      <c r="Q898" s="189">
        <v>0</v>
      </c>
      <c r="R898" s="189">
        <f>Q898*H898</f>
        <v>0</v>
      </c>
      <c r="S898" s="189">
        <v>0</v>
      </c>
      <c r="T898" s="190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191" t="s">
        <v>135</v>
      </c>
      <c r="AT898" s="191" t="s">
        <v>131</v>
      </c>
      <c r="AU898" s="191" t="s">
        <v>80</v>
      </c>
      <c r="AY898" s="17" t="s">
        <v>130</v>
      </c>
      <c r="BE898" s="192">
        <f>IF(N898="základní",J898,0)</f>
        <v>0</v>
      </c>
      <c r="BF898" s="192">
        <f>IF(N898="snížená",J898,0)</f>
        <v>0</v>
      </c>
      <c r="BG898" s="192">
        <f>IF(N898="zákl. přenesená",J898,0)</f>
        <v>0</v>
      </c>
      <c r="BH898" s="192">
        <f>IF(N898="sníž. přenesená",J898,0)</f>
        <v>0</v>
      </c>
      <c r="BI898" s="192">
        <f>IF(N898="nulová",J898,0)</f>
        <v>0</v>
      </c>
      <c r="BJ898" s="17" t="s">
        <v>80</v>
      </c>
      <c r="BK898" s="192">
        <f>ROUND(I898*H898,2)</f>
        <v>0</v>
      </c>
      <c r="BL898" s="17" t="s">
        <v>135</v>
      </c>
      <c r="BM898" s="191" t="s">
        <v>974</v>
      </c>
    </row>
    <row r="899" spans="1:65" s="2" customFormat="1">
      <c r="A899" s="34"/>
      <c r="B899" s="35"/>
      <c r="C899" s="36"/>
      <c r="D899" s="193" t="s">
        <v>137</v>
      </c>
      <c r="E899" s="36"/>
      <c r="F899" s="194" t="s">
        <v>973</v>
      </c>
      <c r="G899" s="36"/>
      <c r="H899" s="36"/>
      <c r="I899" s="195"/>
      <c r="J899" s="36"/>
      <c r="K899" s="36"/>
      <c r="L899" s="39"/>
      <c r="M899" s="196"/>
      <c r="N899" s="197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137</v>
      </c>
      <c r="AU899" s="17" t="s">
        <v>80</v>
      </c>
    </row>
    <row r="900" spans="1:65" s="2" customFormat="1" ht="14.45" customHeight="1">
      <c r="A900" s="34"/>
      <c r="B900" s="35"/>
      <c r="C900" s="179" t="s">
        <v>975</v>
      </c>
      <c r="D900" s="179" t="s">
        <v>131</v>
      </c>
      <c r="E900" s="180" t="s">
        <v>532</v>
      </c>
      <c r="F900" s="181" t="s">
        <v>976</v>
      </c>
      <c r="G900" s="182" t="s">
        <v>493</v>
      </c>
      <c r="H900" s="183">
        <v>1</v>
      </c>
      <c r="I900" s="184"/>
      <c r="J900" s="185">
        <f>ROUND(I900*H900,2)</f>
        <v>0</v>
      </c>
      <c r="K900" s="186"/>
      <c r="L900" s="39"/>
      <c r="M900" s="187" t="s">
        <v>1</v>
      </c>
      <c r="N900" s="188" t="s">
        <v>38</v>
      </c>
      <c r="O900" s="71"/>
      <c r="P900" s="189">
        <f>O900*H900</f>
        <v>0</v>
      </c>
      <c r="Q900" s="189">
        <v>0</v>
      </c>
      <c r="R900" s="189">
        <f>Q900*H900</f>
        <v>0</v>
      </c>
      <c r="S900" s="189">
        <v>0</v>
      </c>
      <c r="T900" s="190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191" t="s">
        <v>135</v>
      </c>
      <c r="AT900" s="191" t="s">
        <v>131</v>
      </c>
      <c r="AU900" s="191" t="s">
        <v>80</v>
      </c>
      <c r="AY900" s="17" t="s">
        <v>130</v>
      </c>
      <c r="BE900" s="192">
        <f>IF(N900="základní",J900,0)</f>
        <v>0</v>
      </c>
      <c r="BF900" s="192">
        <f>IF(N900="snížená",J900,0)</f>
        <v>0</v>
      </c>
      <c r="BG900" s="192">
        <f>IF(N900="zákl. přenesená",J900,0)</f>
        <v>0</v>
      </c>
      <c r="BH900" s="192">
        <f>IF(N900="sníž. přenesená",J900,0)</f>
        <v>0</v>
      </c>
      <c r="BI900" s="192">
        <f>IF(N900="nulová",J900,0)</f>
        <v>0</v>
      </c>
      <c r="BJ900" s="17" t="s">
        <v>80</v>
      </c>
      <c r="BK900" s="192">
        <f>ROUND(I900*H900,2)</f>
        <v>0</v>
      </c>
      <c r="BL900" s="17" t="s">
        <v>135</v>
      </c>
      <c r="BM900" s="191" t="s">
        <v>977</v>
      </c>
    </row>
    <row r="901" spans="1:65" s="2" customFormat="1">
      <c r="A901" s="34"/>
      <c r="B901" s="35"/>
      <c r="C901" s="36"/>
      <c r="D901" s="193" t="s">
        <v>137</v>
      </c>
      <c r="E901" s="36"/>
      <c r="F901" s="194" t="s">
        <v>978</v>
      </c>
      <c r="G901" s="36"/>
      <c r="H901" s="36"/>
      <c r="I901" s="195"/>
      <c r="J901" s="36"/>
      <c r="K901" s="36"/>
      <c r="L901" s="39"/>
      <c r="M901" s="196"/>
      <c r="N901" s="197"/>
      <c r="O901" s="71"/>
      <c r="P901" s="71"/>
      <c r="Q901" s="71"/>
      <c r="R901" s="71"/>
      <c r="S901" s="71"/>
      <c r="T901" s="72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T901" s="17" t="s">
        <v>137</v>
      </c>
      <c r="AU901" s="17" t="s">
        <v>80</v>
      </c>
    </row>
    <row r="902" spans="1:65" s="11" customFormat="1" ht="25.9" customHeight="1">
      <c r="B902" s="165"/>
      <c r="C902" s="166"/>
      <c r="D902" s="167" t="s">
        <v>72</v>
      </c>
      <c r="E902" s="168" t="s">
        <v>979</v>
      </c>
      <c r="F902" s="168" t="s">
        <v>980</v>
      </c>
      <c r="G902" s="166"/>
      <c r="H902" s="166"/>
      <c r="I902" s="169"/>
      <c r="J902" s="170">
        <f>BK902</f>
        <v>0</v>
      </c>
      <c r="K902" s="166"/>
      <c r="L902" s="171"/>
      <c r="M902" s="172"/>
      <c r="N902" s="173"/>
      <c r="O902" s="173"/>
      <c r="P902" s="174">
        <f>SUM(P903:P904)</f>
        <v>0</v>
      </c>
      <c r="Q902" s="173"/>
      <c r="R902" s="174">
        <f>SUM(R903:R904)</f>
        <v>0</v>
      </c>
      <c r="S902" s="173"/>
      <c r="T902" s="175">
        <f>SUM(T903:T904)</f>
        <v>0</v>
      </c>
      <c r="AR902" s="176" t="s">
        <v>80</v>
      </c>
      <c r="AT902" s="177" t="s">
        <v>72</v>
      </c>
      <c r="AU902" s="177" t="s">
        <v>73</v>
      </c>
      <c r="AY902" s="176" t="s">
        <v>130</v>
      </c>
      <c r="BK902" s="178">
        <f>SUM(BK903:BK904)</f>
        <v>0</v>
      </c>
    </row>
    <row r="903" spans="1:65" s="2" customFormat="1" ht="14.45" customHeight="1">
      <c r="A903" s="34"/>
      <c r="B903" s="35"/>
      <c r="C903" s="179" t="s">
        <v>981</v>
      </c>
      <c r="D903" s="179" t="s">
        <v>131</v>
      </c>
      <c r="E903" s="180" t="s">
        <v>982</v>
      </c>
      <c r="F903" s="181" t="s">
        <v>983</v>
      </c>
      <c r="G903" s="182" t="s">
        <v>382</v>
      </c>
      <c r="H903" s="183">
        <v>50</v>
      </c>
      <c r="I903" s="184"/>
      <c r="J903" s="185">
        <f>ROUND(I903*H903,2)</f>
        <v>0</v>
      </c>
      <c r="K903" s="186"/>
      <c r="L903" s="39"/>
      <c r="M903" s="187" t="s">
        <v>1</v>
      </c>
      <c r="N903" s="188" t="s">
        <v>38</v>
      </c>
      <c r="O903" s="71"/>
      <c r="P903" s="189">
        <f>O903*H903</f>
        <v>0</v>
      </c>
      <c r="Q903" s="189">
        <v>0</v>
      </c>
      <c r="R903" s="189">
        <f>Q903*H903</f>
        <v>0</v>
      </c>
      <c r="S903" s="189">
        <v>0</v>
      </c>
      <c r="T903" s="190">
        <f>S903*H903</f>
        <v>0</v>
      </c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R903" s="191" t="s">
        <v>135</v>
      </c>
      <c r="AT903" s="191" t="s">
        <v>131</v>
      </c>
      <c r="AU903" s="191" t="s">
        <v>80</v>
      </c>
      <c r="AY903" s="17" t="s">
        <v>130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7" t="s">
        <v>80</v>
      </c>
      <c r="BK903" s="192">
        <f>ROUND(I903*H903,2)</f>
        <v>0</v>
      </c>
      <c r="BL903" s="17" t="s">
        <v>135</v>
      </c>
      <c r="BM903" s="191" t="s">
        <v>984</v>
      </c>
    </row>
    <row r="904" spans="1:65" s="2" customFormat="1">
      <c r="A904" s="34"/>
      <c r="B904" s="35"/>
      <c r="C904" s="36"/>
      <c r="D904" s="193" t="s">
        <v>137</v>
      </c>
      <c r="E904" s="36"/>
      <c r="F904" s="194" t="s">
        <v>983</v>
      </c>
      <c r="G904" s="36"/>
      <c r="H904" s="36"/>
      <c r="I904" s="195"/>
      <c r="J904" s="36"/>
      <c r="K904" s="36"/>
      <c r="L904" s="39"/>
      <c r="M904" s="242"/>
      <c r="N904" s="243"/>
      <c r="O904" s="244"/>
      <c r="P904" s="244"/>
      <c r="Q904" s="244"/>
      <c r="R904" s="244"/>
      <c r="S904" s="244"/>
      <c r="T904" s="245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T904" s="17" t="s">
        <v>137</v>
      </c>
      <c r="AU904" s="17" t="s">
        <v>80</v>
      </c>
    </row>
    <row r="905" spans="1:65" s="2" customFormat="1" ht="6.95" customHeight="1">
      <c r="A905" s="34"/>
      <c r="B905" s="54"/>
      <c r="C905" s="55"/>
      <c r="D905" s="55"/>
      <c r="E905" s="55"/>
      <c r="F905" s="55"/>
      <c r="G905" s="55"/>
      <c r="H905" s="55"/>
      <c r="I905" s="55"/>
      <c r="J905" s="55"/>
      <c r="K905" s="55"/>
      <c r="L905" s="39"/>
      <c r="M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</row>
  </sheetData>
  <sheetProtection algorithmName="SHA-512" hashValue="+8fLpA8R1JRbFccif8cW3UlU7XJvvT9z/rNm70tpUSplWW095PRglWV/LotWrlk1FDGkt6/a7oZRfgVKi2KsEg==" saltValue="TKphtEWTrPpu/o8NpZzS5K/2HLt33bBZDMSWLSwjP72NZAczjcAaTw6ODZjJ8kFYg7RZwO8F5EfNMUD8Z6KIvQ==" spinCount="100000" sheet="1" objects="1" scenarios="1" formatColumns="0" formatRows="0" autoFilter="0"/>
  <autoFilter ref="C132:K904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Ostravska univerzita-9.6.2020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985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8. 6. 2020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21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21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21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ROUND((SUM(BE131:BE457)),  2)</f>
        <v>0</v>
      </c>
      <c r="G33" s="34"/>
      <c r="H33" s="34"/>
      <c r="I33" s="124">
        <v>0.21</v>
      </c>
      <c r="J33" s="123">
        <f>ROUND(((SUM(BE131:BE457))*I33),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ROUND((SUM(BF131:BF457)),  2)</f>
        <v>0</v>
      </c>
      <c r="G34" s="34"/>
      <c r="H34" s="34"/>
      <c r="I34" s="124">
        <v>0.15</v>
      </c>
      <c r="J34" s="123">
        <f>ROUND(((SUM(BF131:BF457))*I34),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ROUND((SUM(BG131:BG457)),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ROUND((SUM(BH131:BH457)),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ROUND((SUM(BI131:BI457)),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Ostravska univerzita-9.6.2020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SO 02 - SO 02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8. 6. 2020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986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5" customFormat="1" ht="19.899999999999999" customHeight="1">
      <c r="B98" s="246"/>
      <c r="C98" s="247"/>
      <c r="D98" s="248" t="s">
        <v>987</v>
      </c>
      <c r="E98" s="249"/>
      <c r="F98" s="249"/>
      <c r="G98" s="249"/>
      <c r="H98" s="249"/>
      <c r="I98" s="249"/>
      <c r="J98" s="250">
        <f>J133</f>
        <v>0</v>
      </c>
      <c r="K98" s="247"/>
      <c r="L98" s="251"/>
    </row>
    <row r="99" spans="1:31" s="15" customFormat="1" ht="19.899999999999999" customHeight="1">
      <c r="B99" s="246"/>
      <c r="C99" s="247"/>
      <c r="D99" s="248" t="s">
        <v>988</v>
      </c>
      <c r="E99" s="249"/>
      <c r="F99" s="249"/>
      <c r="G99" s="249"/>
      <c r="H99" s="249"/>
      <c r="I99" s="249"/>
      <c r="J99" s="250">
        <f>J146</f>
        <v>0</v>
      </c>
      <c r="K99" s="247"/>
      <c r="L99" s="251"/>
    </row>
    <row r="100" spans="1:31" s="15" customFormat="1" ht="19.899999999999999" customHeight="1">
      <c r="B100" s="246"/>
      <c r="C100" s="247"/>
      <c r="D100" s="248" t="s">
        <v>989</v>
      </c>
      <c r="E100" s="249"/>
      <c r="F100" s="249"/>
      <c r="G100" s="249"/>
      <c r="H100" s="249"/>
      <c r="I100" s="249"/>
      <c r="J100" s="250">
        <f>J175</f>
        <v>0</v>
      </c>
      <c r="K100" s="247"/>
      <c r="L100" s="251"/>
    </row>
    <row r="101" spans="1:31" s="15" customFormat="1" ht="19.899999999999999" customHeight="1">
      <c r="B101" s="246"/>
      <c r="C101" s="247"/>
      <c r="D101" s="248" t="s">
        <v>990</v>
      </c>
      <c r="E101" s="249"/>
      <c r="F101" s="249"/>
      <c r="G101" s="249"/>
      <c r="H101" s="249"/>
      <c r="I101" s="249"/>
      <c r="J101" s="250">
        <f>J195</f>
        <v>0</v>
      </c>
      <c r="K101" s="247"/>
      <c r="L101" s="251"/>
    </row>
    <row r="102" spans="1:31" s="15" customFormat="1" ht="19.899999999999999" customHeight="1">
      <c r="B102" s="246"/>
      <c r="C102" s="247"/>
      <c r="D102" s="248" t="s">
        <v>991</v>
      </c>
      <c r="E102" s="249"/>
      <c r="F102" s="249"/>
      <c r="G102" s="249"/>
      <c r="H102" s="249"/>
      <c r="I102" s="249"/>
      <c r="J102" s="250">
        <f>J212</f>
        <v>0</v>
      </c>
      <c r="K102" s="247"/>
      <c r="L102" s="251"/>
    </row>
    <row r="103" spans="1:31" s="15" customFormat="1" ht="19.899999999999999" customHeight="1">
      <c r="B103" s="246"/>
      <c r="C103" s="247"/>
      <c r="D103" s="248" t="s">
        <v>992</v>
      </c>
      <c r="E103" s="249"/>
      <c r="F103" s="249"/>
      <c r="G103" s="249"/>
      <c r="H103" s="249"/>
      <c r="I103" s="249"/>
      <c r="J103" s="250">
        <f>J219</f>
        <v>0</v>
      </c>
      <c r="K103" s="247"/>
      <c r="L103" s="251"/>
    </row>
    <row r="104" spans="1:31" s="15" customFormat="1" ht="19.899999999999999" customHeight="1">
      <c r="B104" s="246"/>
      <c r="C104" s="247"/>
      <c r="D104" s="248" t="s">
        <v>993</v>
      </c>
      <c r="E104" s="249"/>
      <c r="F104" s="249"/>
      <c r="G104" s="249"/>
      <c r="H104" s="249"/>
      <c r="I104" s="249"/>
      <c r="J104" s="250">
        <f>J248</f>
        <v>0</v>
      </c>
      <c r="K104" s="247"/>
      <c r="L104" s="251"/>
    </row>
    <row r="105" spans="1:31" s="15" customFormat="1" ht="19.899999999999999" customHeight="1">
      <c r="B105" s="246"/>
      <c r="C105" s="247"/>
      <c r="D105" s="248" t="s">
        <v>994</v>
      </c>
      <c r="E105" s="249"/>
      <c r="F105" s="249"/>
      <c r="G105" s="249"/>
      <c r="H105" s="249"/>
      <c r="I105" s="249"/>
      <c r="J105" s="250">
        <f>J309</f>
        <v>0</v>
      </c>
      <c r="K105" s="247"/>
      <c r="L105" s="251"/>
    </row>
    <row r="106" spans="1:31" s="15" customFormat="1" ht="19.899999999999999" customHeight="1">
      <c r="B106" s="246"/>
      <c r="C106" s="247"/>
      <c r="D106" s="248" t="s">
        <v>995</v>
      </c>
      <c r="E106" s="249"/>
      <c r="F106" s="249"/>
      <c r="G106" s="249"/>
      <c r="H106" s="249"/>
      <c r="I106" s="249"/>
      <c r="J106" s="250">
        <f>J327</f>
        <v>0</v>
      </c>
      <c r="K106" s="247"/>
      <c r="L106" s="251"/>
    </row>
    <row r="107" spans="1:31" s="15" customFormat="1" ht="19.899999999999999" customHeight="1">
      <c r="B107" s="246"/>
      <c r="C107" s="247"/>
      <c r="D107" s="248" t="s">
        <v>996</v>
      </c>
      <c r="E107" s="249"/>
      <c r="F107" s="249"/>
      <c r="G107" s="249"/>
      <c r="H107" s="249"/>
      <c r="I107" s="249"/>
      <c r="J107" s="250">
        <f>J360</f>
        <v>0</v>
      </c>
      <c r="K107" s="247"/>
      <c r="L107" s="251"/>
    </row>
    <row r="108" spans="1:31" s="15" customFormat="1" ht="19.899999999999999" customHeight="1">
      <c r="B108" s="246"/>
      <c r="C108" s="247"/>
      <c r="D108" s="248" t="s">
        <v>997</v>
      </c>
      <c r="E108" s="249"/>
      <c r="F108" s="249"/>
      <c r="G108" s="249"/>
      <c r="H108" s="249"/>
      <c r="I108" s="249"/>
      <c r="J108" s="250">
        <f>J391</f>
        <v>0</v>
      </c>
      <c r="K108" s="247"/>
      <c r="L108" s="251"/>
    </row>
    <row r="109" spans="1:31" s="15" customFormat="1" ht="19.899999999999999" customHeight="1">
      <c r="B109" s="246"/>
      <c r="C109" s="247"/>
      <c r="D109" s="248" t="s">
        <v>998</v>
      </c>
      <c r="E109" s="249"/>
      <c r="F109" s="249"/>
      <c r="G109" s="249"/>
      <c r="H109" s="249"/>
      <c r="I109" s="249"/>
      <c r="J109" s="250">
        <f>J415</f>
        <v>0</v>
      </c>
      <c r="K109" s="247"/>
      <c r="L109" s="251"/>
    </row>
    <row r="110" spans="1:31" s="15" customFormat="1" ht="19.899999999999999" customHeight="1">
      <c r="B110" s="246"/>
      <c r="C110" s="247"/>
      <c r="D110" s="248" t="s">
        <v>999</v>
      </c>
      <c r="E110" s="249"/>
      <c r="F110" s="249"/>
      <c r="G110" s="249"/>
      <c r="H110" s="249"/>
      <c r="I110" s="249"/>
      <c r="J110" s="250">
        <f>J450</f>
        <v>0</v>
      </c>
      <c r="K110" s="247"/>
      <c r="L110" s="251"/>
    </row>
    <row r="111" spans="1:31" s="15" customFormat="1" ht="19.899999999999999" customHeight="1">
      <c r="B111" s="246"/>
      <c r="C111" s="247"/>
      <c r="D111" s="248" t="s">
        <v>1000</v>
      </c>
      <c r="E111" s="249"/>
      <c r="F111" s="249"/>
      <c r="G111" s="249"/>
      <c r="H111" s="249"/>
      <c r="I111" s="249"/>
      <c r="J111" s="250">
        <f>J455</f>
        <v>0</v>
      </c>
      <c r="K111" s="247"/>
      <c r="L111" s="251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115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96" t="str">
        <f>E7</f>
        <v>Ostravska univerzita-9.6.2020</v>
      </c>
      <c r="F121" s="297"/>
      <c r="G121" s="297"/>
      <c r="H121" s="297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91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84" t="str">
        <f>E9</f>
        <v>SO 02 - SO 02</v>
      </c>
      <c r="F123" s="295"/>
      <c r="G123" s="295"/>
      <c r="H123" s="295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29" t="s">
        <v>22</v>
      </c>
      <c r="J125" s="66" t="str">
        <f>IF(J12="","",J12)</f>
        <v>8. 6. 2020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29" t="s">
        <v>29</v>
      </c>
      <c r="J127" s="32" t="str">
        <f>E21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29" t="s">
        <v>31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0" customFormat="1" ht="29.25" customHeight="1">
      <c r="A130" s="153"/>
      <c r="B130" s="154"/>
      <c r="C130" s="155" t="s">
        <v>116</v>
      </c>
      <c r="D130" s="156" t="s">
        <v>58</v>
      </c>
      <c r="E130" s="156" t="s">
        <v>54</v>
      </c>
      <c r="F130" s="156" t="s">
        <v>55</v>
      </c>
      <c r="G130" s="156" t="s">
        <v>117</v>
      </c>
      <c r="H130" s="156" t="s">
        <v>118</v>
      </c>
      <c r="I130" s="156" t="s">
        <v>119</v>
      </c>
      <c r="J130" s="157" t="s">
        <v>95</v>
      </c>
      <c r="K130" s="158" t="s">
        <v>120</v>
      </c>
      <c r="L130" s="159"/>
      <c r="M130" s="75" t="s">
        <v>1</v>
      </c>
      <c r="N130" s="76" t="s">
        <v>37</v>
      </c>
      <c r="O130" s="76" t="s">
        <v>121</v>
      </c>
      <c r="P130" s="76" t="s">
        <v>122</v>
      </c>
      <c r="Q130" s="76" t="s">
        <v>123</v>
      </c>
      <c r="R130" s="76" t="s">
        <v>124</v>
      </c>
      <c r="S130" s="76" t="s">
        <v>125</v>
      </c>
      <c r="T130" s="77" t="s">
        <v>126</v>
      </c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</row>
    <row r="131" spans="1:65" s="2" customFormat="1" ht="22.9" customHeight="1">
      <c r="A131" s="34"/>
      <c r="B131" s="35"/>
      <c r="C131" s="82" t="s">
        <v>127</v>
      </c>
      <c r="D131" s="36"/>
      <c r="E131" s="36"/>
      <c r="F131" s="36"/>
      <c r="G131" s="36"/>
      <c r="H131" s="36"/>
      <c r="I131" s="36"/>
      <c r="J131" s="160">
        <f>BK131</f>
        <v>0</v>
      </c>
      <c r="K131" s="36"/>
      <c r="L131" s="39"/>
      <c r="M131" s="78"/>
      <c r="N131" s="161"/>
      <c r="O131" s="79"/>
      <c r="P131" s="162">
        <f>P132</f>
        <v>0</v>
      </c>
      <c r="Q131" s="79"/>
      <c r="R131" s="162">
        <f>R132</f>
        <v>4.5299999999999993E-3</v>
      </c>
      <c r="S131" s="79"/>
      <c r="T131" s="163">
        <f>T132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72</v>
      </c>
      <c r="AU131" s="17" t="s">
        <v>97</v>
      </c>
      <c r="BK131" s="164">
        <f>BK132</f>
        <v>0</v>
      </c>
    </row>
    <row r="132" spans="1:65" s="11" customFormat="1" ht="25.9" customHeight="1">
      <c r="B132" s="165"/>
      <c r="C132" s="166"/>
      <c r="D132" s="167" t="s">
        <v>72</v>
      </c>
      <c r="E132" s="168" t="s">
        <v>1001</v>
      </c>
      <c r="F132" s="168" t="s">
        <v>1002</v>
      </c>
      <c r="G132" s="166"/>
      <c r="H132" s="166"/>
      <c r="I132" s="169"/>
      <c r="J132" s="170">
        <f>BK132</f>
        <v>0</v>
      </c>
      <c r="K132" s="166"/>
      <c r="L132" s="171"/>
      <c r="M132" s="172"/>
      <c r="N132" s="173"/>
      <c r="O132" s="173"/>
      <c r="P132" s="174">
        <f>P133+P146+P175+P195+P212+P219+P248+P309+P327+P360+P391+P415+P450+P455</f>
        <v>0</v>
      </c>
      <c r="Q132" s="173"/>
      <c r="R132" s="174">
        <f>R133+R146+R175+R195+R212+R219+R248+R309+R327+R360+R391+R415+R450+R455</f>
        <v>4.5299999999999993E-3</v>
      </c>
      <c r="S132" s="173"/>
      <c r="T132" s="175">
        <f>T133+T146+T175+T195+T212+T219+T248+T309+T327+T360+T391+T415+T450+T455</f>
        <v>0</v>
      </c>
      <c r="AR132" s="176" t="s">
        <v>80</v>
      </c>
      <c r="AT132" s="177" t="s">
        <v>72</v>
      </c>
      <c r="AU132" s="177" t="s">
        <v>73</v>
      </c>
      <c r="AY132" s="176" t="s">
        <v>130</v>
      </c>
      <c r="BK132" s="178">
        <f>BK133+BK146+BK175+BK195+BK212+BK219+BK248+BK309+BK327+BK360+BK391+BK415+BK450+BK455</f>
        <v>0</v>
      </c>
    </row>
    <row r="133" spans="1:65" s="11" customFormat="1" ht="22.9" customHeight="1">
      <c r="B133" s="165"/>
      <c r="C133" s="166"/>
      <c r="D133" s="167" t="s">
        <v>72</v>
      </c>
      <c r="E133" s="252" t="s">
        <v>1003</v>
      </c>
      <c r="F133" s="252" t="s">
        <v>129</v>
      </c>
      <c r="G133" s="166"/>
      <c r="H133" s="166"/>
      <c r="I133" s="169"/>
      <c r="J133" s="253">
        <f>BK133</f>
        <v>0</v>
      </c>
      <c r="K133" s="166"/>
      <c r="L133" s="171"/>
      <c r="M133" s="172"/>
      <c r="N133" s="173"/>
      <c r="O133" s="173"/>
      <c r="P133" s="174">
        <f>SUM(P134:P145)</f>
        <v>0</v>
      </c>
      <c r="Q133" s="173"/>
      <c r="R133" s="174">
        <f>SUM(R134:R145)</f>
        <v>0</v>
      </c>
      <c r="S133" s="173"/>
      <c r="T133" s="175">
        <f>SUM(T134:T145)</f>
        <v>0</v>
      </c>
      <c r="AR133" s="176" t="s">
        <v>80</v>
      </c>
      <c r="AT133" s="177" t="s">
        <v>72</v>
      </c>
      <c r="AU133" s="177" t="s">
        <v>80</v>
      </c>
      <c r="AY133" s="176" t="s">
        <v>130</v>
      </c>
      <c r="BK133" s="178">
        <f>SUM(BK134:BK145)</f>
        <v>0</v>
      </c>
    </row>
    <row r="134" spans="1:65" s="2" customFormat="1" ht="37.9" customHeight="1">
      <c r="A134" s="34"/>
      <c r="B134" s="35"/>
      <c r="C134" s="179" t="s">
        <v>80</v>
      </c>
      <c r="D134" s="179" t="s">
        <v>131</v>
      </c>
      <c r="E134" s="180" t="s">
        <v>144</v>
      </c>
      <c r="F134" s="181" t="s">
        <v>1004</v>
      </c>
      <c r="G134" s="182" t="s">
        <v>146</v>
      </c>
      <c r="H134" s="183">
        <v>54.956000000000003</v>
      </c>
      <c r="I134" s="184"/>
      <c r="J134" s="185">
        <f>ROUND(I134*H134,2)</f>
        <v>0</v>
      </c>
      <c r="K134" s="186"/>
      <c r="L134" s="39"/>
      <c r="M134" s="187" t="s">
        <v>1</v>
      </c>
      <c r="N134" s="188" t="s">
        <v>38</v>
      </c>
      <c r="O134" s="71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1" t="s">
        <v>135</v>
      </c>
      <c r="AT134" s="191" t="s">
        <v>131</v>
      </c>
      <c r="AU134" s="191" t="s">
        <v>82</v>
      </c>
      <c r="AY134" s="17" t="s">
        <v>130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7" t="s">
        <v>80</v>
      </c>
      <c r="BK134" s="192">
        <f>ROUND(I134*H134,2)</f>
        <v>0</v>
      </c>
      <c r="BL134" s="17" t="s">
        <v>135</v>
      </c>
      <c r="BM134" s="191" t="s">
        <v>1005</v>
      </c>
    </row>
    <row r="135" spans="1:65" s="2" customFormat="1" ht="29.25">
      <c r="A135" s="34"/>
      <c r="B135" s="35"/>
      <c r="C135" s="36"/>
      <c r="D135" s="193" t="s">
        <v>137</v>
      </c>
      <c r="E135" s="36"/>
      <c r="F135" s="194" t="s">
        <v>1004</v>
      </c>
      <c r="G135" s="36"/>
      <c r="H135" s="36"/>
      <c r="I135" s="195"/>
      <c r="J135" s="36"/>
      <c r="K135" s="36"/>
      <c r="L135" s="39"/>
      <c r="M135" s="196"/>
      <c r="N135" s="197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137</v>
      </c>
      <c r="AU135" s="17" t="s">
        <v>82</v>
      </c>
    </row>
    <row r="136" spans="1:65" s="2" customFormat="1" ht="24.2" customHeight="1">
      <c r="A136" s="34"/>
      <c r="B136" s="35"/>
      <c r="C136" s="179" t="s">
        <v>82</v>
      </c>
      <c r="D136" s="179" t="s">
        <v>131</v>
      </c>
      <c r="E136" s="180" t="s">
        <v>1006</v>
      </c>
      <c r="F136" s="181" t="s">
        <v>1007</v>
      </c>
      <c r="G136" s="182" t="s">
        <v>226</v>
      </c>
      <c r="H136" s="183">
        <v>5</v>
      </c>
      <c r="I136" s="184"/>
      <c r="J136" s="185">
        <f>ROUND(I136*H136,2)</f>
        <v>0</v>
      </c>
      <c r="K136" s="186"/>
      <c r="L136" s="39"/>
      <c r="M136" s="187" t="s">
        <v>1</v>
      </c>
      <c r="N136" s="188" t="s">
        <v>38</v>
      </c>
      <c r="O136" s="71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1" t="s">
        <v>135</v>
      </c>
      <c r="AT136" s="191" t="s">
        <v>131</v>
      </c>
      <c r="AU136" s="191" t="s">
        <v>82</v>
      </c>
      <c r="AY136" s="17" t="s">
        <v>130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80</v>
      </c>
      <c r="BK136" s="192">
        <f>ROUND(I136*H136,2)</f>
        <v>0</v>
      </c>
      <c r="BL136" s="17" t="s">
        <v>135</v>
      </c>
      <c r="BM136" s="191" t="s">
        <v>1008</v>
      </c>
    </row>
    <row r="137" spans="1:65" s="2" customFormat="1" ht="19.5">
      <c r="A137" s="34"/>
      <c r="B137" s="35"/>
      <c r="C137" s="36"/>
      <c r="D137" s="193" t="s">
        <v>137</v>
      </c>
      <c r="E137" s="36"/>
      <c r="F137" s="194" t="s">
        <v>1007</v>
      </c>
      <c r="G137" s="36"/>
      <c r="H137" s="36"/>
      <c r="I137" s="195"/>
      <c r="J137" s="36"/>
      <c r="K137" s="36"/>
      <c r="L137" s="39"/>
      <c r="M137" s="196"/>
      <c r="N137" s="197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137</v>
      </c>
      <c r="AU137" s="17" t="s">
        <v>82</v>
      </c>
    </row>
    <row r="138" spans="1:65" s="12" customFormat="1">
      <c r="B138" s="198"/>
      <c r="C138" s="199"/>
      <c r="D138" s="193" t="s">
        <v>138</v>
      </c>
      <c r="E138" s="200" t="s">
        <v>1</v>
      </c>
      <c r="F138" s="201" t="s">
        <v>1009</v>
      </c>
      <c r="G138" s="199"/>
      <c r="H138" s="200" t="s">
        <v>1</v>
      </c>
      <c r="I138" s="202"/>
      <c r="J138" s="199"/>
      <c r="K138" s="199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138</v>
      </c>
      <c r="AU138" s="207" t="s">
        <v>82</v>
      </c>
      <c r="AV138" s="12" t="s">
        <v>80</v>
      </c>
      <c r="AW138" s="12" t="s">
        <v>30</v>
      </c>
      <c r="AX138" s="12" t="s">
        <v>73</v>
      </c>
      <c r="AY138" s="207" t="s">
        <v>130</v>
      </c>
    </row>
    <row r="139" spans="1:65" s="13" customFormat="1">
      <c r="B139" s="208"/>
      <c r="C139" s="209"/>
      <c r="D139" s="193" t="s">
        <v>138</v>
      </c>
      <c r="E139" s="210" t="s">
        <v>1</v>
      </c>
      <c r="F139" s="211" t="s">
        <v>175</v>
      </c>
      <c r="G139" s="209"/>
      <c r="H139" s="212">
        <v>5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138</v>
      </c>
      <c r="AU139" s="218" t="s">
        <v>82</v>
      </c>
      <c r="AV139" s="13" t="s">
        <v>82</v>
      </c>
      <c r="AW139" s="13" t="s">
        <v>30</v>
      </c>
      <c r="AX139" s="13" t="s">
        <v>73</v>
      </c>
      <c r="AY139" s="218" t="s">
        <v>130</v>
      </c>
    </row>
    <row r="140" spans="1:65" s="14" customFormat="1">
      <c r="B140" s="219"/>
      <c r="C140" s="220"/>
      <c r="D140" s="193" t="s">
        <v>138</v>
      </c>
      <c r="E140" s="221" t="s">
        <v>1</v>
      </c>
      <c r="F140" s="222" t="s">
        <v>143</v>
      </c>
      <c r="G140" s="220"/>
      <c r="H140" s="223">
        <v>5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138</v>
      </c>
      <c r="AU140" s="229" t="s">
        <v>82</v>
      </c>
      <c r="AV140" s="14" t="s">
        <v>135</v>
      </c>
      <c r="AW140" s="14" t="s">
        <v>30</v>
      </c>
      <c r="AX140" s="14" t="s">
        <v>80</v>
      </c>
      <c r="AY140" s="229" t="s">
        <v>130</v>
      </c>
    </row>
    <row r="141" spans="1:65" s="2" customFormat="1" ht="37.9" customHeight="1">
      <c r="A141" s="34"/>
      <c r="B141" s="35"/>
      <c r="C141" s="179" t="s">
        <v>154</v>
      </c>
      <c r="D141" s="179" t="s">
        <v>131</v>
      </c>
      <c r="E141" s="180" t="s">
        <v>1010</v>
      </c>
      <c r="F141" s="181" t="s">
        <v>1011</v>
      </c>
      <c r="G141" s="182" t="s">
        <v>134</v>
      </c>
      <c r="H141" s="183">
        <v>0.97499999999999998</v>
      </c>
      <c r="I141" s="184"/>
      <c r="J141" s="185">
        <f>ROUND(I141*H141,2)</f>
        <v>0</v>
      </c>
      <c r="K141" s="186"/>
      <c r="L141" s="39"/>
      <c r="M141" s="187" t="s">
        <v>1</v>
      </c>
      <c r="N141" s="188" t="s">
        <v>38</v>
      </c>
      <c r="O141" s="71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1" t="s">
        <v>135</v>
      </c>
      <c r="AT141" s="191" t="s">
        <v>131</v>
      </c>
      <c r="AU141" s="191" t="s">
        <v>82</v>
      </c>
      <c r="AY141" s="17" t="s">
        <v>130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7" t="s">
        <v>80</v>
      </c>
      <c r="BK141" s="192">
        <f>ROUND(I141*H141,2)</f>
        <v>0</v>
      </c>
      <c r="BL141" s="17" t="s">
        <v>135</v>
      </c>
      <c r="BM141" s="191" t="s">
        <v>1012</v>
      </c>
    </row>
    <row r="142" spans="1:65" s="2" customFormat="1" ht="29.25">
      <c r="A142" s="34"/>
      <c r="B142" s="35"/>
      <c r="C142" s="36"/>
      <c r="D142" s="193" t="s">
        <v>137</v>
      </c>
      <c r="E142" s="36"/>
      <c r="F142" s="194" t="s">
        <v>1011</v>
      </c>
      <c r="G142" s="36"/>
      <c r="H142" s="36"/>
      <c r="I142" s="195"/>
      <c r="J142" s="36"/>
      <c r="K142" s="36"/>
      <c r="L142" s="39"/>
      <c r="M142" s="196"/>
      <c r="N142" s="197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137</v>
      </c>
      <c r="AU142" s="17" t="s">
        <v>82</v>
      </c>
    </row>
    <row r="143" spans="1:65" s="12" customFormat="1">
      <c r="B143" s="198"/>
      <c r="C143" s="199"/>
      <c r="D143" s="193" t="s">
        <v>138</v>
      </c>
      <c r="E143" s="200" t="s">
        <v>1</v>
      </c>
      <c r="F143" s="201" t="s">
        <v>1013</v>
      </c>
      <c r="G143" s="199"/>
      <c r="H143" s="200" t="s">
        <v>1</v>
      </c>
      <c r="I143" s="202"/>
      <c r="J143" s="199"/>
      <c r="K143" s="199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138</v>
      </c>
      <c r="AU143" s="207" t="s">
        <v>82</v>
      </c>
      <c r="AV143" s="12" t="s">
        <v>80</v>
      </c>
      <c r="AW143" s="12" t="s">
        <v>30</v>
      </c>
      <c r="AX143" s="12" t="s">
        <v>73</v>
      </c>
      <c r="AY143" s="207" t="s">
        <v>130</v>
      </c>
    </row>
    <row r="144" spans="1:65" s="13" customFormat="1">
      <c r="B144" s="208"/>
      <c r="C144" s="209"/>
      <c r="D144" s="193" t="s">
        <v>138</v>
      </c>
      <c r="E144" s="210" t="s">
        <v>1</v>
      </c>
      <c r="F144" s="211" t="s">
        <v>1014</v>
      </c>
      <c r="G144" s="209"/>
      <c r="H144" s="212">
        <v>0.97499999999999998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138</v>
      </c>
      <c r="AU144" s="218" t="s">
        <v>82</v>
      </c>
      <c r="AV144" s="13" t="s">
        <v>82</v>
      </c>
      <c r="AW144" s="13" t="s">
        <v>30</v>
      </c>
      <c r="AX144" s="13" t="s">
        <v>73</v>
      </c>
      <c r="AY144" s="218" t="s">
        <v>130</v>
      </c>
    </row>
    <row r="145" spans="1:65" s="14" customFormat="1">
      <c r="B145" s="219"/>
      <c r="C145" s="220"/>
      <c r="D145" s="193" t="s">
        <v>138</v>
      </c>
      <c r="E145" s="221" t="s">
        <v>1</v>
      </c>
      <c r="F145" s="222" t="s">
        <v>143</v>
      </c>
      <c r="G145" s="220"/>
      <c r="H145" s="223">
        <v>0.97499999999999998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138</v>
      </c>
      <c r="AU145" s="229" t="s">
        <v>82</v>
      </c>
      <c r="AV145" s="14" t="s">
        <v>135</v>
      </c>
      <c r="AW145" s="14" t="s">
        <v>30</v>
      </c>
      <c r="AX145" s="14" t="s">
        <v>80</v>
      </c>
      <c r="AY145" s="229" t="s">
        <v>130</v>
      </c>
    </row>
    <row r="146" spans="1:65" s="11" customFormat="1" ht="22.9" customHeight="1">
      <c r="B146" s="165"/>
      <c r="C146" s="166"/>
      <c r="D146" s="167" t="s">
        <v>72</v>
      </c>
      <c r="E146" s="252" t="s">
        <v>128</v>
      </c>
      <c r="F146" s="252" t="s">
        <v>297</v>
      </c>
      <c r="G146" s="166"/>
      <c r="H146" s="166"/>
      <c r="I146" s="169"/>
      <c r="J146" s="253">
        <f>BK146</f>
        <v>0</v>
      </c>
      <c r="K146" s="166"/>
      <c r="L146" s="171"/>
      <c r="M146" s="172"/>
      <c r="N146" s="173"/>
      <c r="O146" s="173"/>
      <c r="P146" s="174">
        <f>SUM(P147:P174)</f>
        <v>0</v>
      </c>
      <c r="Q146" s="173"/>
      <c r="R146" s="174">
        <f>SUM(R147:R174)</f>
        <v>0</v>
      </c>
      <c r="S146" s="173"/>
      <c r="T146" s="175">
        <f>SUM(T147:T174)</f>
        <v>0</v>
      </c>
      <c r="AR146" s="176" t="s">
        <v>80</v>
      </c>
      <c r="AT146" s="177" t="s">
        <v>72</v>
      </c>
      <c r="AU146" s="177" t="s">
        <v>80</v>
      </c>
      <c r="AY146" s="176" t="s">
        <v>130</v>
      </c>
      <c r="BK146" s="178">
        <f>SUM(BK147:BK174)</f>
        <v>0</v>
      </c>
    </row>
    <row r="147" spans="1:65" s="2" customFormat="1" ht="14.45" customHeight="1">
      <c r="A147" s="34"/>
      <c r="B147" s="35"/>
      <c r="C147" s="179" t="s">
        <v>135</v>
      </c>
      <c r="D147" s="179" t="s">
        <v>131</v>
      </c>
      <c r="E147" s="180" t="s">
        <v>319</v>
      </c>
      <c r="F147" s="181" t="s">
        <v>320</v>
      </c>
      <c r="G147" s="182" t="s">
        <v>146</v>
      </c>
      <c r="H147" s="183">
        <v>26.776</v>
      </c>
      <c r="I147" s="184"/>
      <c r="J147" s="185">
        <f>ROUND(I147*H147,2)</f>
        <v>0</v>
      </c>
      <c r="K147" s="186"/>
      <c r="L147" s="39"/>
      <c r="M147" s="187" t="s">
        <v>1</v>
      </c>
      <c r="N147" s="188" t="s">
        <v>38</v>
      </c>
      <c r="O147" s="71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1" t="s">
        <v>135</v>
      </c>
      <c r="AT147" s="191" t="s">
        <v>131</v>
      </c>
      <c r="AU147" s="191" t="s">
        <v>82</v>
      </c>
      <c r="AY147" s="17" t="s">
        <v>130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7" t="s">
        <v>80</v>
      </c>
      <c r="BK147" s="192">
        <f>ROUND(I147*H147,2)</f>
        <v>0</v>
      </c>
      <c r="BL147" s="17" t="s">
        <v>135</v>
      </c>
      <c r="BM147" s="191" t="s">
        <v>1015</v>
      </c>
    </row>
    <row r="148" spans="1:65" s="2" customFormat="1">
      <c r="A148" s="34"/>
      <c r="B148" s="35"/>
      <c r="C148" s="36"/>
      <c r="D148" s="193" t="s">
        <v>137</v>
      </c>
      <c r="E148" s="36"/>
      <c r="F148" s="194" t="s">
        <v>320</v>
      </c>
      <c r="G148" s="36"/>
      <c r="H148" s="36"/>
      <c r="I148" s="195"/>
      <c r="J148" s="36"/>
      <c r="K148" s="36"/>
      <c r="L148" s="39"/>
      <c r="M148" s="196"/>
      <c r="N148" s="197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137</v>
      </c>
      <c r="AU148" s="17" t="s">
        <v>82</v>
      </c>
    </row>
    <row r="149" spans="1:65" s="2" customFormat="1" ht="14.45" customHeight="1">
      <c r="A149" s="34"/>
      <c r="B149" s="35"/>
      <c r="C149" s="179" t="s">
        <v>175</v>
      </c>
      <c r="D149" s="179" t="s">
        <v>131</v>
      </c>
      <c r="E149" s="180" t="s">
        <v>1016</v>
      </c>
      <c r="F149" s="181" t="s">
        <v>1017</v>
      </c>
      <c r="G149" s="182" t="s">
        <v>146</v>
      </c>
      <c r="H149" s="183">
        <v>9.2919999999999998</v>
      </c>
      <c r="I149" s="184"/>
      <c r="J149" s="185">
        <f>ROUND(I149*H149,2)</f>
        <v>0</v>
      </c>
      <c r="K149" s="186"/>
      <c r="L149" s="39"/>
      <c r="M149" s="187" t="s">
        <v>1</v>
      </c>
      <c r="N149" s="188" t="s">
        <v>38</v>
      </c>
      <c r="O149" s="71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1" t="s">
        <v>135</v>
      </c>
      <c r="AT149" s="191" t="s">
        <v>131</v>
      </c>
      <c r="AU149" s="191" t="s">
        <v>82</v>
      </c>
      <c r="AY149" s="17" t="s">
        <v>130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7" t="s">
        <v>80</v>
      </c>
      <c r="BK149" s="192">
        <f>ROUND(I149*H149,2)</f>
        <v>0</v>
      </c>
      <c r="BL149" s="17" t="s">
        <v>135</v>
      </c>
      <c r="BM149" s="191" t="s">
        <v>1018</v>
      </c>
    </row>
    <row r="150" spans="1:65" s="2" customFormat="1">
      <c r="A150" s="34"/>
      <c r="B150" s="35"/>
      <c r="C150" s="36"/>
      <c r="D150" s="193" t="s">
        <v>137</v>
      </c>
      <c r="E150" s="36"/>
      <c r="F150" s="194" t="s">
        <v>1017</v>
      </c>
      <c r="G150" s="36"/>
      <c r="H150" s="36"/>
      <c r="I150" s="195"/>
      <c r="J150" s="36"/>
      <c r="K150" s="36"/>
      <c r="L150" s="39"/>
      <c r="M150" s="196"/>
      <c r="N150" s="197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137</v>
      </c>
      <c r="AU150" s="17" t="s">
        <v>82</v>
      </c>
    </row>
    <row r="151" spans="1:65" s="12" customFormat="1">
      <c r="B151" s="198"/>
      <c r="C151" s="199"/>
      <c r="D151" s="193" t="s">
        <v>138</v>
      </c>
      <c r="E151" s="200" t="s">
        <v>1</v>
      </c>
      <c r="F151" s="201" t="s">
        <v>1019</v>
      </c>
      <c r="G151" s="199"/>
      <c r="H151" s="200" t="s">
        <v>1</v>
      </c>
      <c r="I151" s="202"/>
      <c r="J151" s="199"/>
      <c r="K151" s="199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138</v>
      </c>
      <c r="AU151" s="207" t="s">
        <v>82</v>
      </c>
      <c r="AV151" s="12" t="s">
        <v>80</v>
      </c>
      <c r="AW151" s="12" t="s">
        <v>30</v>
      </c>
      <c r="AX151" s="12" t="s">
        <v>73</v>
      </c>
      <c r="AY151" s="207" t="s">
        <v>130</v>
      </c>
    </row>
    <row r="152" spans="1:65" s="13" customFormat="1">
      <c r="B152" s="208"/>
      <c r="C152" s="209"/>
      <c r="D152" s="193" t="s">
        <v>138</v>
      </c>
      <c r="E152" s="210" t="s">
        <v>1</v>
      </c>
      <c r="F152" s="211" t="s">
        <v>1020</v>
      </c>
      <c r="G152" s="209"/>
      <c r="H152" s="212">
        <v>6.4640000000000004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138</v>
      </c>
      <c r="AU152" s="218" t="s">
        <v>82</v>
      </c>
      <c r="AV152" s="13" t="s">
        <v>82</v>
      </c>
      <c r="AW152" s="13" t="s">
        <v>30</v>
      </c>
      <c r="AX152" s="13" t="s">
        <v>73</v>
      </c>
      <c r="AY152" s="218" t="s">
        <v>130</v>
      </c>
    </row>
    <row r="153" spans="1:65" s="12" customFormat="1">
      <c r="B153" s="198"/>
      <c r="C153" s="199"/>
      <c r="D153" s="193" t="s">
        <v>138</v>
      </c>
      <c r="E153" s="200" t="s">
        <v>1</v>
      </c>
      <c r="F153" s="201" t="s">
        <v>1021</v>
      </c>
      <c r="G153" s="199"/>
      <c r="H153" s="200" t="s">
        <v>1</v>
      </c>
      <c r="I153" s="202"/>
      <c r="J153" s="199"/>
      <c r="K153" s="199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138</v>
      </c>
      <c r="AU153" s="207" t="s">
        <v>82</v>
      </c>
      <c r="AV153" s="12" t="s">
        <v>80</v>
      </c>
      <c r="AW153" s="12" t="s">
        <v>30</v>
      </c>
      <c r="AX153" s="12" t="s">
        <v>73</v>
      </c>
      <c r="AY153" s="207" t="s">
        <v>130</v>
      </c>
    </row>
    <row r="154" spans="1:65" s="13" customFormat="1">
      <c r="B154" s="208"/>
      <c r="C154" s="209"/>
      <c r="D154" s="193" t="s">
        <v>138</v>
      </c>
      <c r="E154" s="210" t="s">
        <v>1</v>
      </c>
      <c r="F154" s="211" t="s">
        <v>1022</v>
      </c>
      <c r="G154" s="209"/>
      <c r="H154" s="212">
        <v>2.8279999999999998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138</v>
      </c>
      <c r="AU154" s="218" t="s">
        <v>82</v>
      </c>
      <c r="AV154" s="13" t="s">
        <v>82</v>
      </c>
      <c r="AW154" s="13" t="s">
        <v>30</v>
      </c>
      <c r="AX154" s="13" t="s">
        <v>73</v>
      </c>
      <c r="AY154" s="218" t="s">
        <v>130</v>
      </c>
    </row>
    <row r="155" spans="1:65" s="14" customFormat="1">
      <c r="B155" s="219"/>
      <c r="C155" s="220"/>
      <c r="D155" s="193" t="s">
        <v>138</v>
      </c>
      <c r="E155" s="221" t="s">
        <v>1</v>
      </c>
      <c r="F155" s="222" t="s">
        <v>143</v>
      </c>
      <c r="G155" s="220"/>
      <c r="H155" s="223">
        <v>9.2919999999999998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138</v>
      </c>
      <c r="AU155" s="229" t="s">
        <v>82</v>
      </c>
      <c r="AV155" s="14" t="s">
        <v>135</v>
      </c>
      <c r="AW155" s="14" t="s">
        <v>30</v>
      </c>
      <c r="AX155" s="14" t="s">
        <v>80</v>
      </c>
      <c r="AY155" s="229" t="s">
        <v>130</v>
      </c>
    </row>
    <row r="156" spans="1:65" s="2" customFormat="1" ht="14.45" customHeight="1">
      <c r="A156" s="34"/>
      <c r="B156" s="35"/>
      <c r="C156" s="179" t="s">
        <v>191</v>
      </c>
      <c r="D156" s="179" t="s">
        <v>131</v>
      </c>
      <c r="E156" s="180" t="s">
        <v>1023</v>
      </c>
      <c r="F156" s="181" t="s">
        <v>1024</v>
      </c>
      <c r="G156" s="182" t="s">
        <v>146</v>
      </c>
      <c r="H156" s="183">
        <v>8.3239999999999998</v>
      </c>
      <c r="I156" s="184"/>
      <c r="J156" s="185">
        <f>ROUND(I156*H156,2)</f>
        <v>0</v>
      </c>
      <c r="K156" s="186"/>
      <c r="L156" s="39"/>
      <c r="M156" s="187" t="s">
        <v>1</v>
      </c>
      <c r="N156" s="188" t="s">
        <v>38</v>
      </c>
      <c r="O156" s="71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1" t="s">
        <v>135</v>
      </c>
      <c r="AT156" s="191" t="s">
        <v>131</v>
      </c>
      <c r="AU156" s="191" t="s">
        <v>82</v>
      </c>
      <c r="AY156" s="17" t="s">
        <v>130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80</v>
      </c>
      <c r="BK156" s="192">
        <f>ROUND(I156*H156,2)</f>
        <v>0</v>
      </c>
      <c r="BL156" s="17" t="s">
        <v>135</v>
      </c>
      <c r="BM156" s="191" t="s">
        <v>1025</v>
      </c>
    </row>
    <row r="157" spans="1:65" s="2" customFormat="1">
      <c r="A157" s="34"/>
      <c r="B157" s="35"/>
      <c r="C157" s="36"/>
      <c r="D157" s="193" t="s">
        <v>137</v>
      </c>
      <c r="E157" s="36"/>
      <c r="F157" s="194" t="s">
        <v>1024</v>
      </c>
      <c r="G157" s="36"/>
      <c r="H157" s="36"/>
      <c r="I157" s="195"/>
      <c r="J157" s="36"/>
      <c r="K157" s="36"/>
      <c r="L157" s="39"/>
      <c r="M157" s="196"/>
      <c r="N157" s="197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137</v>
      </c>
      <c r="AU157" s="17" t="s">
        <v>82</v>
      </c>
    </row>
    <row r="158" spans="1:65" s="12" customFormat="1">
      <c r="B158" s="198"/>
      <c r="C158" s="199"/>
      <c r="D158" s="193" t="s">
        <v>138</v>
      </c>
      <c r="E158" s="200" t="s">
        <v>1</v>
      </c>
      <c r="F158" s="201" t="s">
        <v>1026</v>
      </c>
      <c r="G158" s="199"/>
      <c r="H158" s="200" t="s">
        <v>1</v>
      </c>
      <c r="I158" s="202"/>
      <c r="J158" s="199"/>
      <c r="K158" s="199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138</v>
      </c>
      <c r="AU158" s="207" t="s">
        <v>82</v>
      </c>
      <c r="AV158" s="12" t="s">
        <v>80</v>
      </c>
      <c r="AW158" s="12" t="s">
        <v>30</v>
      </c>
      <c r="AX158" s="12" t="s">
        <v>73</v>
      </c>
      <c r="AY158" s="207" t="s">
        <v>130</v>
      </c>
    </row>
    <row r="159" spans="1:65" s="13" customFormat="1">
      <c r="B159" s="208"/>
      <c r="C159" s="209"/>
      <c r="D159" s="193" t="s">
        <v>138</v>
      </c>
      <c r="E159" s="210" t="s">
        <v>1</v>
      </c>
      <c r="F159" s="211" t="s">
        <v>1027</v>
      </c>
      <c r="G159" s="209"/>
      <c r="H159" s="212">
        <v>6.1040000000000001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138</v>
      </c>
      <c r="AU159" s="218" t="s">
        <v>82</v>
      </c>
      <c r="AV159" s="13" t="s">
        <v>82</v>
      </c>
      <c r="AW159" s="13" t="s">
        <v>30</v>
      </c>
      <c r="AX159" s="13" t="s">
        <v>73</v>
      </c>
      <c r="AY159" s="218" t="s">
        <v>130</v>
      </c>
    </row>
    <row r="160" spans="1:65" s="12" customFormat="1">
      <c r="B160" s="198"/>
      <c r="C160" s="199"/>
      <c r="D160" s="193" t="s">
        <v>138</v>
      </c>
      <c r="E160" s="200" t="s">
        <v>1</v>
      </c>
      <c r="F160" s="201" t="s">
        <v>1028</v>
      </c>
      <c r="G160" s="199"/>
      <c r="H160" s="200" t="s">
        <v>1</v>
      </c>
      <c r="I160" s="202"/>
      <c r="J160" s="199"/>
      <c r="K160" s="199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138</v>
      </c>
      <c r="AU160" s="207" t="s">
        <v>82</v>
      </c>
      <c r="AV160" s="12" t="s">
        <v>80</v>
      </c>
      <c r="AW160" s="12" t="s">
        <v>30</v>
      </c>
      <c r="AX160" s="12" t="s">
        <v>73</v>
      </c>
      <c r="AY160" s="207" t="s">
        <v>130</v>
      </c>
    </row>
    <row r="161" spans="1:65" s="13" customFormat="1">
      <c r="B161" s="208"/>
      <c r="C161" s="209"/>
      <c r="D161" s="193" t="s">
        <v>138</v>
      </c>
      <c r="E161" s="210" t="s">
        <v>1</v>
      </c>
      <c r="F161" s="211" t="s">
        <v>1029</v>
      </c>
      <c r="G161" s="209"/>
      <c r="H161" s="212">
        <v>2.2200000000000002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138</v>
      </c>
      <c r="AU161" s="218" t="s">
        <v>82</v>
      </c>
      <c r="AV161" s="13" t="s">
        <v>82</v>
      </c>
      <c r="AW161" s="13" t="s">
        <v>30</v>
      </c>
      <c r="AX161" s="13" t="s">
        <v>73</v>
      </c>
      <c r="AY161" s="218" t="s">
        <v>130</v>
      </c>
    </row>
    <row r="162" spans="1:65" s="14" customFormat="1">
      <c r="B162" s="219"/>
      <c r="C162" s="220"/>
      <c r="D162" s="193" t="s">
        <v>138</v>
      </c>
      <c r="E162" s="221" t="s">
        <v>1</v>
      </c>
      <c r="F162" s="222" t="s">
        <v>143</v>
      </c>
      <c r="G162" s="220"/>
      <c r="H162" s="223">
        <v>8.3239999999999998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138</v>
      </c>
      <c r="AU162" s="229" t="s">
        <v>82</v>
      </c>
      <c r="AV162" s="14" t="s">
        <v>135</v>
      </c>
      <c r="AW162" s="14" t="s">
        <v>30</v>
      </c>
      <c r="AX162" s="14" t="s">
        <v>80</v>
      </c>
      <c r="AY162" s="229" t="s">
        <v>130</v>
      </c>
    </row>
    <row r="163" spans="1:65" s="2" customFormat="1" ht="24.2" customHeight="1">
      <c r="A163" s="34"/>
      <c r="B163" s="35"/>
      <c r="C163" s="179" t="s">
        <v>197</v>
      </c>
      <c r="D163" s="179" t="s">
        <v>131</v>
      </c>
      <c r="E163" s="180" t="s">
        <v>1030</v>
      </c>
      <c r="F163" s="181" t="s">
        <v>1031</v>
      </c>
      <c r="G163" s="182" t="s">
        <v>404</v>
      </c>
      <c r="H163" s="183">
        <v>9.3149999999999995</v>
      </c>
      <c r="I163" s="184"/>
      <c r="J163" s="185">
        <f>ROUND(I163*H163,2)</f>
        <v>0</v>
      </c>
      <c r="K163" s="186"/>
      <c r="L163" s="39"/>
      <c r="M163" s="187" t="s">
        <v>1</v>
      </c>
      <c r="N163" s="188" t="s">
        <v>38</v>
      </c>
      <c r="O163" s="71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1" t="s">
        <v>135</v>
      </c>
      <c r="AT163" s="191" t="s">
        <v>131</v>
      </c>
      <c r="AU163" s="191" t="s">
        <v>82</v>
      </c>
      <c r="AY163" s="17" t="s">
        <v>130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80</v>
      </c>
      <c r="BK163" s="192">
        <f>ROUND(I163*H163,2)</f>
        <v>0</v>
      </c>
      <c r="BL163" s="17" t="s">
        <v>135</v>
      </c>
      <c r="BM163" s="191" t="s">
        <v>1032</v>
      </c>
    </row>
    <row r="164" spans="1:65" s="2" customFormat="1" ht="19.5">
      <c r="A164" s="34"/>
      <c r="B164" s="35"/>
      <c r="C164" s="36"/>
      <c r="D164" s="193" t="s">
        <v>137</v>
      </c>
      <c r="E164" s="36"/>
      <c r="F164" s="194" t="s">
        <v>1031</v>
      </c>
      <c r="G164" s="36"/>
      <c r="H164" s="36"/>
      <c r="I164" s="195"/>
      <c r="J164" s="36"/>
      <c r="K164" s="36"/>
      <c r="L164" s="39"/>
      <c r="M164" s="196"/>
      <c r="N164" s="197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137</v>
      </c>
      <c r="AU164" s="17" t="s">
        <v>82</v>
      </c>
    </row>
    <row r="165" spans="1:65" s="12" customFormat="1">
      <c r="B165" s="198"/>
      <c r="C165" s="199"/>
      <c r="D165" s="193" t="s">
        <v>138</v>
      </c>
      <c r="E165" s="200" t="s">
        <v>1</v>
      </c>
      <c r="F165" s="201" t="s">
        <v>307</v>
      </c>
      <c r="G165" s="199"/>
      <c r="H165" s="200" t="s">
        <v>1</v>
      </c>
      <c r="I165" s="202"/>
      <c r="J165" s="199"/>
      <c r="K165" s="199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138</v>
      </c>
      <c r="AU165" s="207" t="s">
        <v>82</v>
      </c>
      <c r="AV165" s="12" t="s">
        <v>80</v>
      </c>
      <c r="AW165" s="12" t="s">
        <v>30</v>
      </c>
      <c r="AX165" s="12" t="s">
        <v>73</v>
      </c>
      <c r="AY165" s="207" t="s">
        <v>130</v>
      </c>
    </row>
    <row r="166" spans="1:65" s="13" customFormat="1">
      <c r="B166" s="208"/>
      <c r="C166" s="209"/>
      <c r="D166" s="193" t="s">
        <v>138</v>
      </c>
      <c r="E166" s="210" t="s">
        <v>1</v>
      </c>
      <c r="F166" s="211" t="s">
        <v>1033</v>
      </c>
      <c r="G166" s="209"/>
      <c r="H166" s="212">
        <v>3.46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138</v>
      </c>
      <c r="AU166" s="218" t="s">
        <v>82</v>
      </c>
      <c r="AV166" s="13" t="s">
        <v>82</v>
      </c>
      <c r="AW166" s="13" t="s">
        <v>30</v>
      </c>
      <c r="AX166" s="13" t="s">
        <v>73</v>
      </c>
      <c r="AY166" s="218" t="s">
        <v>130</v>
      </c>
    </row>
    <row r="167" spans="1:65" s="13" customFormat="1">
      <c r="B167" s="208"/>
      <c r="C167" s="209"/>
      <c r="D167" s="193" t="s">
        <v>138</v>
      </c>
      <c r="E167" s="210" t="s">
        <v>1</v>
      </c>
      <c r="F167" s="211" t="s">
        <v>1034</v>
      </c>
      <c r="G167" s="209"/>
      <c r="H167" s="212">
        <v>2.9550000000000001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138</v>
      </c>
      <c r="AU167" s="218" t="s">
        <v>82</v>
      </c>
      <c r="AV167" s="13" t="s">
        <v>82</v>
      </c>
      <c r="AW167" s="13" t="s">
        <v>30</v>
      </c>
      <c r="AX167" s="13" t="s">
        <v>73</v>
      </c>
      <c r="AY167" s="218" t="s">
        <v>130</v>
      </c>
    </row>
    <row r="168" spans="1:65" s="13" customFormat="1">
      <c r="B168" s="208"/>
      <c r="C168" s="209"/>
      <c r="D168" s="193" t="s">
        <v>138</v>
      </c>
      <c r="E168" s="210" t="s">
        <v>1</v>
      </c>
      <c r="F168" s="211" t="s">
        <v>1035</v>
      </c>
      <c r="G168" s="209"/>
      <c r="H168" s="212">
        <v>1.6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138</v>
      </c>
      <c r="AU168" s="218" t="s">
        <v>82</v>
      </c>
      <c r="AV168" s="13" t="s">
        <v>82</v>
      </c>
      <c r="AW168" s="13" t="s">
        <v>30</v>
      </c>
      <c r="AX168" s="13" t="s">
        <v>73</v>
      </c>
      <c r="AY168" s="218" t="s">
        <v>130</v>
      </c>
    </row>
    <row r="169" spans="1:65" s="13" customFormat="1">
      <c r="B169" s="208"/>
      <c r="C169" s="209"/>
      <c r="D169" s="193" t="s">
        <v>138</v>
      </c>
      <c r="E169" s="210" t="s">
        <v>1</v>
      </c>
      <c r="F169" s="211" t="s">
        <v>1036</v>
      </c>
      <c r="G169" s="209"/>
      <c r="H169" s="212">
        <v>1.3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138</v>
      </c>
      <c r="AU169" s="218" t="s">
        <v>82</v>
      </c>
      <c r="AV169" s="13" t="s">
        <v>82</v>
      </c>
      <c r="AW169" s="13" t="s">
        <v>30</v>
      </c>
      <c r="AX169" s="13" t="s">
        <v>73</v>
      </c>
      <c r="AY169" s="218" t="s">
        <v>130</v>
      </c>
    </row>
    <row r="170" spans="1:65" s="14" customFormat="1">
      <c r="B170" s="219"/>
      <c r="C170" s="220"/>
      <c r="D170" s="193" t="s">
        <v>138</v>
      </c>
      <c r="E170" s="221" t="s">
        <v>1</v>
      </c>
      <c r="F170" s="222" t="s">
        <v>143</v>
      </c>
      <c r="G170" s="220"/>
      <c r="H170" s="223">
        <v>9.3150000000000013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138</v>
      </c>
      <c r="AU170" s="229" t="s">
        <v>82</v>
      </c>
      <c r="AV170" s="14" t="s">
        <v>135</v>
      </c>
      <c r="AW170" s="14" t="s">
        <v>30</v>
      </c>
      <c r="AX170" s="14" t="s">
        <v>80</v>
      </c>
      <c r="AY170" s="229" t="s">
        <v>130</v>
      </c>
    </row>
    <row r="171" spans="1:65" s="2" customFormat="1" ht="24.2" customHeight="1">
      <c r="A171" s="34"/>
      <c r="B171" s="35"/>
      <c r="C171" s="179" t="s">
        <v>172</v>
      </c>
      <c r="D171" s="179" t="s">
        <v>131</v>
      </c>
      <c r="E171" s="180" t="s">
        <v>430</v>
      </c>
      <c r="F171" s="181" t="s">
        <v>431</v>
      </c>
      <c r="G171" s="182" t="s">
        <v>146</v>
      </c>
      <c r="H171" s="183">
        <v>200</v>
      </c>
      <c r="I171" s="184"/>
      <c r="J171" s="185">
        <f>ROUND(I171*H171,2)</f>
        <v>0</v>
      </c>
      <c r="K171" s="186"/>
      <c r="L171" s="39"/>
      <c r="M171" s="187" t="s">
        <v>1</v>
      </c>
      <c r="N171" s="188" t="s">
        <v>38</v>
      </c>
      <c r="O171" s="71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1" t="s">
        <v>135</v>
      </c>
      <c r="AT171" s="191" t="s">
        <v>131</v>
      </c>
      <c r="AU171" s="191" t="s">
        <v>82</v>
      </c>
      <c r="AY171" s="17" t="s">
        <v>130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7" t="s">
        <v>80</v>
      </c>
      <c r="BK171" s="192">
        <f>ROUND(I171*H171,2)</f>
        <v>0</v>
      </c>
      <c r="BL171" s="17" t="s">
        <v>135</v>
      </c>
      <c r="BM171" s="191" t="s">
        <v>1037</v>
      </c>
    </row>
    <row r="172" spans="1:65" s="2" customFormat="1" ht="19.5">
      <c r="A172" s="34"/>
      <c r="B172" s="35"/>
      <c r="C172" s="36"/>
      <c r="D172" s="193" t="s">
        <v>137</v>
      </c>
      <c r="E172" s="36"/>
      <c r="F172" s="194" t="s">
        <v>431</v>
      </c>
      <c r="G172" s="36"/>
      <c r="H172" s="36"/>
      <c r="I172" s="195"/>
      <c r="J172" s="36"/>
      <c r="K172" s="36"/>
      <c r="L172" s="39"/>
      <c r="M172" s="196"/>
      <c r="N172" s="197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137</v>
      </c>
      <c r="AU172" s="17" t="s">
        <v>82</v>
      </c>
    </row>
    <row r="173" spans="1:65" s="2" customFormat="1" ht="24.2" customHeight="1">
      <c r="A173" s="34"/>
      <c r="B173" s="35"/>
      <c r="C173" s="179" t="s">
        <v>207</v>
      </c>
      <c r="D173" s="179" t="s">
        <v>131</v>
      </c>
      <c r="E173" s="180" t="s">
        <v>463</v>
      </c>
      <c r="F173" s="181" t="s">
        <v>464</v>
      </c>
      <c r="G173" s="182" t="s">
        <v>146</v>
      </c>
      <c r="H173" s="183">
        <v>150</v>
      </c>
      <c r="I173" s="184"/>
      <c r="J173" s="185">
        <f>ROUND(I173*H173,2)</f>
        <v>0</v>
      </c>
      <c r="K173" s="186"/>
      <c r="L173" s="39"/>
      <c r="M173" s="187" t="s">
        <v>1</v>
      </c>
      <c r="N173" s="188" t="s">
        <v>38</v>
      </c>
      <c r="O173" s="71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1" t="s">
        <v>135</v>
      </c>
      <c r="AT173" s="191" t="s">
        <v>131</v>
      </c>
      <c r="AU173" s="191" t="s">
        <v>82</v>
      </c>
      <c r="AY173" s="17" t="s">
        <v>130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7" t="s">
        <v>80</v>
      </c>
      <c r="BK173" s="192">
        <f>ROUND(I173*H173,2)</f>
        <v>0</v>
      </c>
      <c r="BL173" s="17" t="s">
        <v>135</v>
      </c>
      <c r="BM173" s="191" t="s">
        <v>1038</v>
      </c>
    </row>
    <row r="174" spans="1:65" s="2" customFormat="1" ht="19.5">
      <c r="A174" s="34"/>
      <c r="B174" s="35"/>
      <c r="C174" s="36"/>
      <c r="D174" s="193" t="s">
        <v>137</v>
      </c>
      <c r="E174" s="36"/>
      <c r="F174" s="194" t="s">
        <v>466</v>
      </c>
      <c r="G174" s="36"/>
      <c r="H174" s="36"/>
      <c r="I174" s="195"/>
      <c r="J174" s="36"/>
      <c r="K174" s="36"/>
      <c r="L174" s="39"/>
      <c r="M174" s="196"/>
      <c r="N174" s="197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137</v>
      </c>
      <c r="AU174" s="17" t="s">
        <v>82</v>
      </c>
    </row>
    <row r="175" spans="1:65" s="11" customFormat="1" ht="22.9" customHeight="1">
      <c r="B175" s="165"/>
      <c r="C175" s="166"/>
      <c r="D175" s="167" t="s">
        <v>72</v>
      </c>
      <c r="E175" s="252" t="s">
        <v>152</v>
      </c>
      <c r="F175" s="252" t="s">
        <v>434</v>
      </c>
      <c r="G175" s="166"/>
      <c r="H175" s="166"/>
      <c r="I175" s="169"/>
      <c r="J175" s="253">
        <f>BK175</f>
        <v>0</v>
      </c>
      <c r="K175" s="166"/>
      <c r="L175" s="171"/>
      <c r="M175" s="172"/>
      <c r="N175" s="173"/>
      <c r="O175" s="173"/>
      <c r="P175" s="174">
        <f>SUM(P176:P194)</f>
        <v>0</v>
      </c>
      <c r="Q175" s="173"/>
      <c r="R175" s="174">
        <f>SUM(R176:R194)</f>
        <v>0</v>
      </c>
      <c r="S175" s="173"/>
      <c r="T175" s="175">
        <f>SUM(T176:T194)</f>
        <v>0</v>
      </c>
      <c r="AR175" s="176" t="s">
        <v>80</v>
      </c>
      <c r="AT175" s="177" t="s">
        <v>72</v>
      </c>
      <c r="AU175" s="177" t="s">
        <v>80</v>
      </c>
      <c r="AY175" s="176" t="s">
        <v>130</v>
      </c>
      <c r="BK175" s="178">
        <f>SUM(BK176:BK194)</f>
        <v>0</v>
      </c>
    </row>
    <row r="176" spans="1:65" s="2" customFormat="1" ht="24.2" customHeight="1">
      <c r="A176" s="34"/>
      <c r="B176" s="35"/>
      <c r="C176" s="179" t="s">
        <v>212</v>
      </c>
      <c r="D176" s="179" t="s">
        <v>131</v>
      </c>
      <c r="E176" s="180" t="s">
        <v>436</v>
      </c>
      <c r="F176" s="181" t="s">
        <v>437</v>
      </c>
      <c r="G176" s="182" t="s">
        <v>157</v>
      </c>
      <c r="H176" s="183">
        <v>16.672999999999998</v>
      </c>
      <c r="I176" s="184"/>
      <c r="J176" s="185">
        <f>ROUND(I176*H176,2)</f>
        <v>0</v>
      </c>
      <c r="K176" s="186"/>
      <c r="L176" s="39"/>
      <c r="M176" s="187" t="s">
        <v>1</v>
      </c>
      <c r="N176" s="188" t="s">
        <v>38</v>
      </c>
      <c r="O176" s="71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1" t="s">
        <v>135</v>
      </c>
      <c r="AT176" s="191" t="s">
        <v>131</v>
      </c>
      <c r="AU176" s="191" t="s">
        <v>82</v>
      </c>
      <c r="AY176" s="17" t="s">
        <v>130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7" t="s">
        <v>80</v>
      </c>
      <c r="BK176" s="192">
        <f>ROUND(I176*H176,2)</f>
        <v>0</v>
      </c>
      <c r="BL176" s="17" t="s">
        <v>135</v>
      </c>
      <c r="BM176" s="191" t="s">
        <v>1039</v>
      </c>
    </row>
    <row r="177" spans="1:65" s="2" customFormat="1" ht="19.5">
      <c r="A177" s="34"/>
      <c r="B177" s="35"/>
      <c r="C177" s="36"/>
      <c r="D177" s="193" t="s">
        <v>137</v>
      </c>
      <c r="E177" s="36"/>
      <c r="F177" s="194" t="s">
        <v>437</v>
      </c>
      <c r="G177" s="36"/>
      <c r="H177" s="36"/>
      <c r="I177" s="195"/>
      <c r="J177" s="36"/>
      <c r="K177" s="36"/>
      <c r="L177" s="39"/>
      <c r="M177" s="196"/>
      <c r="N177" s="197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137</v>
      </c>
      <c r="AU177" s="17" t="s">
        <v>82</v>
      </c>
    </row>
    <row r="178" spans="1:65" s="2" customFormat="1" ht="14.45" customHeight="1">
      <c r="A178" s="34"/>
      <c r="B178" s="35"/>
      <c r="C178" s="179" t="s">
        <v>219</v>
      </c>
      <c r="D178" s="179" t="s">
        <v>131</v>
      </c>
      <c r="E178" s="180" t="s">
        <v>440</v>
      </c>
      <c r="F178" s="181" t="s">
        <v>441</v>
      </c>
      <c r="G178" s="182" t="s">
        <v>157</v>
      </c>
      <c r="H178" s="183">
        <v>211.946</v>
      </c>
      <c r="I178" s="184"/>
      <c r="J178" s="185">
        <f>ROUND(I178*H178,2)</f>
        <v>0</v>
      </c>
      <c r="K178" s="186"/>
      <c r="L178" s="39"/>
      <c r="M178" s="187" t="s">
        <v>1</v>
      </c>
      <c r="N178" s="188" t="s">
        <v>38</v>
      </c>
      <c r="O178" s="71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1" t="s">
        <v>135</v>
      </c>
      <c r="AT178" s="191" t="s">
        <v>131</v>
      </c>
      <c r="AU178" s="191" t="s">
        <v>82</v>
      </c>
      <c r="AY178" s="17" t="s">
        <v>130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7" t="s">
        <v>80</v>
      </c>
      <c r="BK178" s="192">
        <f>ROUND(I178*H178,2)</f>
        <v>0</v>
      </c>
      <c r="BL178" s="17" t="s">
        <v>135</v>
      </c>
      <c r="BM178" s="191" t="s">
        <v>1040</v>
      </c>
    </row>
    <row r="179" spans="1:65" s="2" customFormat="1">
      <c r="A179" s="34"/>
      <c r="B179" s="35"/>
      <c r="C179" s="36"/>
      <c r="D179" s="193" t="s">
        <v>137</v>
      </c>
      <c r="E179" s="36"/>
      <c r="F179" s="194" t="s">
        <v>441</v>
      </c>
      <c r="G179" s="36"/>
      <c r="H179" s="36"/>
      <c r="I179" s="195"/>
      <c r="J179" s="36"/>
      <c r="K179" s="36"/>
      <c r="L179" s="39"/>
      <c r="M179" s="196"/>
      <c r="N179" s="197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137</v>
      </c>
      <c r="AU179" s="17" t="s">
        <v>82</v>
      </c>
    </row>
    <row r="180" spans="1:65" s="12" customFormat="1">
      <c r="B180" s="198"/>
      <c r="C180" s="199"/>
      <c r="D180" s="193" t="s">
        <v>138</v>
      </c>
      <c r="E180" s="200" t="s">
        <v>1</v>
      </c>
      <c r="F180" s="201" t="s">
        <v>443</v>
      </c>
      <c r="G180" s="199"/>
      <c r="H180" s="200" t="s">
        <v>1</v>
      </c>
      <c r="I180" s="202"/>
      <c r="J180" s="199"/>
      <c r="K180" s="199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138</v>
      </c>
      <c r="AU180" s="207" t="s">
        <v>82</v>
      </c>
      <c r="AV180" s="12" t="s">
        <v>80</v>
      </c>
      <c r="AW180" s="12" t="s">
        <v>30</v>
      </c>
      <c r="AX180" s="12" t="s">
        <v>73</v>
      </c>
      <c r="AY180" s="207" t="s">
        <v>130</v>
      </c>
    </row>
    <row r="181" spans="1:65" s="13" customFormat="1">
      <c r="B181" s="208"/>
      <c r="C181" s="209"/>
      <c r="D181" s="193" t="s">
        <v>138</v>
      </c>
      <c r="E181" s="210" t="s">
        <v>1</v>
      </c>
      <c r="F181" s="211" t="s">
        <v>1041</v>
      </c>
      <c r="G181" s="209"/>
      <c r="H181" s="212">
        <v>211.946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138</v>
      </c>
      <c r="AU181" s="218" t="s">
        <v>82</v>
      </c>
      <c r="AV181" s="13" t="s">
        <v>82</v>
      </c>
      <c r="AW181" s="13" t="s">
        <v>30</v>
      </c>
      <c r="AX181" s="13" t="s">
        <v>73</v>
      </c>
      <c r="AY181" s="218" t="s">
        <v>130</v>
      </c>
    </row>
    <row r="182" spans="1:65" s="14" customFormat="1">
      <c r="B182" s="219"/>
      <c r="C182" s="220"/>
      <c r="D182" s="193" t="s">
        <v>138</v>
      </c>
      <c r="E182" s="221" t="s">
        <v>1</v>
      </c>
      <c r="F182" s="222" t="s">
        <v>143</v>
      </c>
      <c r="G182" s="220"/>
      <c r="H182" s="223">
        <v>211.946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138</v>
      </c>
      <c r="AU182" s="229" t="s">
        <v>82</v>
      </c>
      <c r="AV182" s="14" t="s">
        <v>135</v>
      </c>
      <c r="AW182" s="14" t="s">
        <v>30</v>
      </c>
      <c r="AX182" s="14" t="s">
        <v>80</v>
      </c>
      <c r="AY182" s="229" t="s">
        <v>130</v>
      </c>
    </row>
    <row r="183" spans="1:65" s="2" customFormat="1" ht="14.45" customHeight="1">
      <c r="A183" s="34"/>
      <c r="B183" s="35"/>
      <c r="C183" s="179" t="s">
        <v>223</v>
      </c>
      <c r="D183" s="179" t="s">
        <v>131</v>
      </c>
      <c r="E183" s="180" t="s">
        <v>446</v>
      </c>
      <c r="F183" s="181" t="s">
        <v>447</v>
      </c>
      <c r="G183" s="182" t="s">
        <v>157</v>
      </c>
      <c r="H183" s="183">
        <v>16.672999999999998</v>
      </c>
      <c r="I183" s="184"/>
      <c r="J183" s="185">
        <f>ROUND(I183*H183,2)</f>
        <v>0</v>
      </c>
      <c r="K183" s="186"/>
      <c r="L183" s="39"/>
      <c r="M183" s="187" t="s">
        <v>1</v>
      </c>
      <c r="N183" s="188" t="s">
        <v>38</v>
      </c>
      <c r="O183" s="71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1" t="s">
        <v>135</v>
      </c>
      <c r="AT183" s="191" t="s">
        <v>131</v>
      </c>
      <c r="AU183" s="191" t="s">
        <v>82</v>
      </c>
      <c r="AY183" s="17" t="s">
        <v>130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7" t="s">
        <v>80</v>
      </c>
      <c r="BK183" s="192">
        <f>ROUND(I183*H183,2)</f>
        <v>0</v>
      </c>
      <c r="BL183" s="17" t="s">
        <v>135</v>
      </c>
      <c r="BM183" s="191" t="s">
        <v>1042</v>
      </c>
    </row>
    <row r="184" spans="1:65" s="2" customFormat="1">
      <c r="A184" s="34"/>
      <c r="B184" s="35"/>
      <c r="C184" s="36"/>
      <c r="D184" s="193" t="s">
        <v>137</v>
      </c>
      <c r="E184" s="36"/>
      <c r="F184" s="194" t="s">
        <v>447</v>
      </c>
      <c r="G184" s="36"/>
      <c r="H184" s="36"/>
      <c r="I184" s="195"/>
      <c r="J184" s="36"/>
      <c r="K184" s="36"/>
      <c r="L184" s="39"/>
      <c r="M184" s="196"/>
      <c r="N184" s="197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137</v>
      </c>
      <c r="AU184" s="17" t="s">
        <v>82</v>
      </c>
    </row>
    <row r="185" spans="1:65" s="2" customFormat="1" ht="24.2" customHeight="1">
      <c r="A185" s="34"/>
      <c r="B185" s="35"/>
      <c r="C185" s="179" t="s">
        <v>229</v>
      </c>
      <c r="D185" s="179" t="s">
        <v>131</v>
      </c>
      <c r="E185" s="180" t="s">
        <v>450</v>
      </c>
      <c r="F185" s="181" t="s">
        <v>451</v>
      </c>
      <c r="G185" s="182" t="s">
        <v>157</v>
      </c>
      <c r="H185" s="183">
        <v>16.672999999999998</v>
      </c>
      <c r="I185" s="184"/>
      <c r="J185" s="185">
        <f>ROUND(I185*H185,2)</f>
        <v>0</v>
      </c>
      <c r="K185" s="186"/>
      <c r="L185" s="39"/>
      <c r="M185" s="187" t="s">
        <v>1</v>
      </c>
      <c r="N185" s="188" t="s">
        <v>38</v>
      </c>
      <c r="O185" s="71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1" t="s">
        <v>135</v>
      </c>
      <c r="AT185" s="191" t="s">
        <v>131</v>
      </c>
      <c r="AU185" s="191" t="s">
        <v>82</v>
      </c>
      <c r="AY185" s="17" t="s">
        <v>130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7" t="s">
        <v>80</v>
      </c>
      <c r="BK185" s="192">
        <f>ROUND(I185*H185,2)</f>
        <v>0</v>
      </c>
      <c r="BL185" s="17" t="s">
        <v>135</v>
      </c>
      <c r="BM185" s="191" t="s">
        <v>1043</v>
      </c>
    </row>
    <row r="186" spans="1:65" s="2" customFormat="1" ht="19.5">
      <c r="A186" s="34"/>
      <c r="B186" s="35"/>
      <c r="C186" s="36"/>
      <c r="D186" s="193" t="s">
        <v>137</v>
      </c>
      <c r="E186" s="36"/>
      <c r="F186" s="194" t="s">
        <v>451</v>
      </c>
      <c r="G186" s="36"/>
      <c r="H186" s="36"/>
      <c r="I186" s="195"/>
      <c r="J186" s="36"/>
      <c r="K186" s="36"/>
      <c r="L186" s="39"/>
      <c r="M186" s="196"/>
      <c r="N186" s="197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137</v>
      </c>
      <c r="AU186" s="17" t="s">
        <v>82</v>
      </c>
    </row>
    <row r="187" spans="1:65" s="2" customFormat="1" ht="24.2" customHeight="1">
      <c r="A187" s="34"/>
      <c r="B187" s="35"/>
      <c r="C187" s="179" t="s">
        <v>234</v>
      </c>
      <c r="D187" s="179" t="s">
        <v>131</v>
      </c>
      <c r="E187" s="180" t="s">
        <v>454</v>
      </c>
      <c r="F187" s="181" t="s">
        <v>455</v>
      </c>
      <c r="G187" s="182" t="s">
        <v>157</v>
      </c>
      <c r="H187" s="183">
        <v>75.694999999999993</v>
      </c>
      <c r="I187" s="184"/>
      <c r="J187" s="185">
        <f>ROUND(I187*H187,2)</f>
        <v>0</v>
      </c>
      <c r="K187" s="186"/>
      <c r="L187" s="39"/>
      <c r="M187" s="187" t="s">
        <v>1</v>
      </c>
      <c r="N187" s="188" t="s">
        <v>38</v>
      </c>
      <c r="O187" s="71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1" t="s">
        <v>135</v>
      </c>
      <c r="AT187" s="191" t="s">
        <v>131</v>
      </c>
      <c r="AU187" s="191" t="s">
        <v>82</v>
      </c>
      <c r="AY187" s="17" t="s">
        <v>130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7" t="s">
        <v>80</v>
      </c>
      <c r="BK187" s="192">
        <f>ROUND(I187*H187,2)</f>
        <v>0</v>
      </c>
      <c r="BL187" s="17" t="s">
        <v>135</v>
      </c>
      <c r="BM187" s="191" t="s">
        <v>1044</v>
      </c>
    </row>
    <row r="188" spans="1:65" s="2" customFormat="1" ht="19.5">
      <c r="A188" s="34"/>
      <c r="B188" s="35"/>
      <c r="C188" s="36"/>
      <c r="D188" s="193" t="s">
        <v>137</v>
      </c>
      <c r="E188" s="36"/>
      <c r="F188" s="194" t="s">
        <v>455</v>
      </c>
      <c r="G188" s="36"/>
      <c r="H188" s="36"/>
      <c r="I188" s="195"/>
      <c r="J188" s="36"/>
      <c r="K188" s="36"/>
      <c r="L188" s="39"/>
      <c r="M188" s="196"/>
      <c r="N188" s="197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137</v>
      </c>
      <c r="AU188" s="17" t="s">
        <v>82</v>
      </c>
    </row>
    <row r="189" spans="1:65" s="13" customFormat="1">
      <c r="B189" s="208"/>
      <c r="C189" s="209"/>
      <c r="D189" s="193" t="s">
        <v>138</v>
      </c>
      <c r="E189" s="210" t="s">
        <v>1</v>
      </c>
      <c r="F189" s="211" t="s">
        <v>1045</v>
      </c>
      <c r="G189" s="209"/>
      <c r="H189" s="212">
        <v>75.694999999999993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138</v>
      </c>
      <c r="AU189" s="218" t="s">
        <v>82</v>
      </c>
      <c r="AV189" s="13" t="s">
        <v>82</v>
      </c>
      <c r="AW189" s="13" t="s">
        <v>30</v>
      </c>
      <c r="AX189" s="13" t="s">
        <v>73</v>
      </c>
      <c r="AY189" s="218" t="s">
        <v>130</v>
      </c>
    </row>
    <row r="190" spans="1:65" s="14" customFormat="1">
      <c r="B190" s="219"/>
      <c r="C190" s="220"/>
      <c r="D190" s="193" t="s">
        <v>138</v>
      </c>
      <c r="E190" s="221" t="s">
        <v>1</v>
      </c>
      <c r="F190" s="222" t="s">
        <v>143</v>
      </c>
      <c r="G190" s="220"/>
      <c r="H190" s="223">
        <v>75.694999999999993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138</v>
      </c>
      <c r="AU190" s="229" t="s">
        <v>82</v>
      </c>
      <c r="AV190" s="14" t="s">
        <v>135</v>
      </c>
      <c r="AW190" s="14" t="s">
        <v>30</v>
      </c>
      <c r="AX190" s="14" t="s">
        <v>80</v>
      </c>
      <c r="AY190" s="229" t="s">
        <v>130</v>
      </c>
    </row>
    <row r="191" spans="1:65" s="2" customFormat="1" ht="24.2" customHeight="1">
      <c r="A191" s="34"/>
      <c r="B191" s="35"/>
      <c r="C191" s="179" t="s">
        <v>8</v>
      </c>
      <c r="D191" s="179" t="s">
        <v>131</v>
      </c>
      <c r="E191" s="180" t="s">
        <v>459</v>
      </c>
      <c r="F191" s="181" t="s">
        <v>460</v>
      </c>
      <c r="G191" s="182" t="s">
        <v>157</v>
      </c>
      <c r="H191" s="183">
        <v>15.138999999999999</v>
      </c>
      <c r="I191" s="184"/>
      <c r="J191" s="185">
        <f>ROUND(I191*H191,2)</f>
        <v>0</v>
      </c>
      <c r="K191" s="186"/>
      <c r="L191" s="39"/>
      <c r="M191" s="187" t="s">
        <v>1</v>
      </c>
      <c r="N191" s="188" t="s">
        <v>38</v>
      </c>
      <c r="O191" s="71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1" t="s">
        <v>135</v>
      </c>
      <c r="AT191" s="191" t="s">
        <v>131</v>
      </c>
      <c r="AU191" s="191" t="s">
        <v>82</v>
      </c>
      <c r="AY191" s="17" t="s">
        <v>130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7" t="s">
        <v>80</v>
      </c>
      <c r="BK191" s="192">
        <f>ROUND(I191*H191,2)</f>
        <v>0</v>
      </c>
      <c r="BL191" s="17" t="s">
        <v>135</v>
      </c>
      <c r="BM191" s="191" t="s">
        <v>1046</v>
      </c>
    </row>
    <row r="192" spans="1:65" s="2" customFormat="1" ht="19.5">
      <c r="A192" s="34"/>
      <c r="B192" s="35"/>
      <c r="C192" s="36"/>
      <c r="D192" s="193" t="s">
        <v>137</v>
      </c>
      <c r="E192" s="36"/>
      <c r="F192" s="194" t="s">
        <v>460</v>
      </c>
      <c r="G192" s="36"/>
      <c r="H192" s="36"/>
      <c r="I192" s="195"/>
      <c r="J192" s="36"/>
      <c r="K192" s="36"/>
      <c r="L192" s="39"/>
      <c r="M192" s="196"/>
      <c r="N192" s="197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137</v>
      </c>
      <c r="AU192" s="17" t="s">
        <v>82</v>
      </c>
    </row>
    <row r="193" spans="1:65" s="2" customFormat="1" ht="14.45" customHeight="1">
      <c r="A193" s="34"/>
      <c r="B193" s="35"/>
      <c r="C193" s="179" t="s">
        <v>244</v>
      </c>
      <c r="D193" s="179" t="s">
        <v>131</v>
      </c>
      <c r="E193" s="180" t="s">
        <v>1047</v>
      </c>
      <c r="F193" s="181" t="s">
        <v>1048</v>
      </c>
      <c r="G193" s="182" t="s">
        <v>157</v>
      </c>
      <c r="H193" s="183">
        <v>4.49</v>
      </c>
      <c r="I193" s="184"/>
      <c r="J193" s="185">
        <f>ROUND(I193*H193,2)</f>
        <v>0</v>
      </c>
      <c r="K193" s="186"/>
      <c r="L193" s="39"/>
      <c r="M193" s="187" t="s">
        <v>1</v>
      </c>
      <c r="N193" s="188" t="s">
        <v>38</v>
      </c>
      <c r="O193" s="71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1" t="s">
        <v>135</v>
      </c>
      <c r="AT193" s="191" t="s">
        <v>131</v>
      </c>
      <c r="AU193" s="191" t="s">
        <v>82</v>
      </c>
      <c r="AY193" s="17" t="s">
        <v>130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7" t="s">
        <v>80</v>
      </c>
      <c r="BK193" s="192">
        <f>ROUND(I193*H193,2)</f>
        <v>0</v>
      </c>
      <c r="BL193" s="17" t="s">
        <v>135</v>
      </c>
      <c r="BM193" s="191" t="s">
        <v>1049</v>
      </c>
    </row>
    <row r="194" spans="1:65" s="2" customFormat="1">
      <c r="A194" s="34"/>
      <c r="B194" s="35"/>
      <c r="C194" s="36"/>
      <c r="D194" s="193" t="s">
        <v>137</v>
      </c>
      <c r="E194" s="36"/>
      <c r="F194" s="194" t="s">
        <v>1048</v>
      </c>
      <c r="G194" s="36"/>
      <c r="H194" s="36"/>
      <c r="I194" s="195"/>
      <c r="J194" s="36"/>
      <c r="K194" s="36"/>
      <c r="L194" s="39"/>
      <c r="M194" s="196"/>
      <c r="N194" s="197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137</v>
      </c>
      <c r="AU194" s="17" t="s">
        <v>82</v>
      </c>
    </row>
    <row r="195" spans="1:65" s="11" customFormat="1" ht="22.9" customHeight="1">
      <c r="B195" s="165"/>
      <c r="C195" s="166"/>
      <c r="D195" s="167" t="s">
        <v>72</v>
      </c>
      <c r="E195" s="252" t="s">
        <v>217</v>
      </c>
      <c r="F195" s="252" t="s">
        <v>1050</v>
      </c>
      <c r="G195" s="166"/>
      <c r="H195" s="166"/>
      <c r="I195" s="169"/>
      <c r="J195" s="253">
        <f>BK195</f>
        <v>0</v>
      </c>
      <c r="K195" s="166"/>
      <c r="L195" s="171"/>
      <c r="M195" s="172"/>
      <c r="N195" s="173"/>
      <c r="O195" s="173"/>
      <c r="P195" s="174">
        <f>SUM(P196:P211)</f>
        <v>0</v>
      </c>
      <c r="Q195" s="173"/>
      <c r="R195" s="174">
        <f>SUM(R196:R211)</f>
        <v>0</v>
      </c>
      <c r="S195" s="173"/>
      <c r="T195" s="175">
        <f>SUM(T196:T211)</f>
        <v>0</v>
      </c>
      <c r="AR195" s="176" t="s">
        <v>80</v>
      </c>
      <c r="AT195" s="177" t="s">
        <v>72</v>
      </c>
      <c r="AU195" s="177" t="s">
        <v>80</v>
      </c>
      <c r="AY195" s="176" t="s">
        <v>130</v>
      </c>
      <c r="BK195" s="178">
        <f>SUM(BK196:BK211)</f>
        <v>0</v>
      </c>
    </row>
    <row r="196" spans="1:65" s="2" customFormat="1" ht="24.2" customHeight="1">
      <c r="A196" s="34"/>
      <c r="B196" s="35"/>
      <c r="C196" s="179" t="s">
        <v>250</v>
      </c>
      <c r="D196" s="179" t="s">
        <v>131</v>
      </c>
      <c r="E196" s="180" t="s">
        <v>1051</v>
      </c>
      <c r="F196" s="181" t="s">
        <v>1052</v>
      </c>
      <c r="G196" s="182" t="s">
        <v>493</v>
      </c>
      <c r="H196" s="183">
        <v>3</v>
      </c>
      <c r="I196" s="184"/>
      <c r="J196" s="185">
        <f>ROUND(I196*H196,2)</f>
        <v>0</v>
      </c>
      <c r="K196" s="186"/>
      <c r="L196" s="39"/>
      <c r="M196" s="187" t="s">
        <v>1</v>
      </c>
      <c r="N196" s="188" t="s">
        <v>38</v>
      </c>
      <c r="O196" s="71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1" t="s">
        <v>135</v>
      </c>
      <c r="AT196" s="191" t="s">
        <v>131</v>
      </c>
      <c r="AU196" s="191" t="s">
        <v>82</v>
      </c>
      <c r="AY196" s="17" t="s">
        <v>130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7" t="s">
        <v>80</v>
      </c>
      <c r="BK196" s="192">
        <f>ROUND(I196*H196,2)</f>
        <v>0</v>
      </c>
      <c r="BL196" s="17" t="s">
        <v>135</v>
      </c>
      <c r="BM196" s="191" t="s">
        <v>1053</v>
      </c>
    </row>
    <row r="197" spans="1:65" s="2" customFormat="1" ht="19.5">
      <c r="A197" s="34"/>
      <c r="B197" s="35"/>
      <c r="C197" s="36"/>
      <c r="D197" s="193" t="s">
        <v>137</v>
      </c>
      <c r="E197" s="36"/>
      <c r="F197" s="194" t="s">
        <v>1052</v>
      </c>
      <c r="G197" s="36"/>
      <c r="H197" s="36"/>
      <c r="I197" s="195"/>
      <c r="J197" s="36"/>
      <c r="K197" s="36"/>
      <c r="L197" s="39"/>
      <c r="M197" s="196"/>
      <c r="N197" s="197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137</v>
      </c>
      <c r="AU197" s="17" t="s">
        <v>82</v>
      </c>
    </row>
    <row r="198" spans="1:65" s="2" customFormat="1" ht="37.9" customHeight="1">
      <c r="A198" s="34"/>
      <c r="B198" s="35"/>
      <c r="C198" s="179" t="s">
        <v>255</v>
      </c>
      <c r="D198" s="179" t="s">
        <v>131</v>
      </c>
      <c r="E198" s="180" t="s">
        <v>1054</v>
      </c>
      <c r="F198" s="181" t="s">
        <v>1055</v>
      </c>
      <c r="G198" s="182" t="s">
        <v>493</v>
      </c>
      <c r="H198" s="183">
        <v>1</v>
      </c>
      <c r="I198" s="184"/>
      <c r="J198" s="185">
        <f>ROUND(I198*H198,2)</f>
        <v>0</v>
      </c>
      <c r="K198" s="186"/>
      <c r="L198" s="39"/>
      <c r="M198" s="187" t="s">
        <v>1</v>
      </c>
      <c r="N198" s="188" t="s">
        <v>38</v>
      </c>
      <c r="O198" s="71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1" t="s">
        <v>135</v>
      </c>
      <c r="AT198" s="191" t="s">
        <v>131</v>
      </c>
      <c r="AU198" s="191" t="s">
        <v>82</v>
      </c>
      <c r="AY198" s="17" t="s">
        <v>130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7" t="s">
        <v>80</v>
      </c>
      <c r="BK198" s="192">
        <f>ROUND(I198*H198,2)</f>
        <v>0</v>
      </c>
      <c r="BL198" s="17" t="s">
        <v>135</v>
      </c>
      <c r="BM198" s="191" t="s">
        <v>1056</v>
      </c>
    </row>
    <row r="199" spans="1:65" s="2" customFormat="1" ht="19.5">
      <c r="A199" s="34"/>
      <c r="B199" s="35"/>
      <c r="C199" s="36"/>
      <c r="D199" s="193" t="s">
        <v>137</v>
      </c>
      <c r="E199" s="36"/>
      <c r="F199" s="194" t="s">
        <v>1055</v>
      </c>
      <c r="G199" s="36"/>
      <c r="H199" s="36"/>
      <c r="I199" s="195"/>
      <c r="J199" s="36"/>
      <c r="K199" s="36"/>
      <c r="L199" s="39"/>
      <c r="M199" s="196"/>
      <c r="N199" s="197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137</v>
      </c>
      <c r="AU199" s="17" t="s">
        <v>82</v>
      </c>
    </row>
    <row r="200" spans="1:65" s="2" customFormat="1" ht="14.45" customHeight="1">
      <c r="A200" s="34"/>
      <c r="B200" s="35"/>
      <c r="C200" s="179" t="s">
        <v>261</v>
      </c>
      <c r="D200" s="179" t="s">
        <v>131</v>
      </c>
      <c r="E200" s="180" t="s">
        <v>1057</v>
      </c>
      <c r="F200" s="181" t="s">
        <v>1058</v>
      </c>
      <c r="G200" s="182" t="s">
        <v>226</v>
      </c>
      <c r="H200" s="183">
        <v>1</v>
      </c>
      <c r="I200" s="184"/>
      <c r="J200" s="185">
        <f>ROUND(I200*H200,2)</f>
        <v>0</v>
      </c>
      <c r="K200" s="186"/>
      <c r="L200" s="39"/>
      <c r="M200" s="187" t="s">
        <v>1</v>
      </c>
      <c r="N200" s="188" t="s">
        <v>38</v>
      </c>
      <c r="O200" s="71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1" t="s">
        <v>135</v>
      </c>
      <c r="AT200" s="191" t="s">
        <v>131</v>
      </c>
      <c r="AU200" s="191" t="s">
        <v>82</v>
      </c>
      <c r="AY200" s="17" t="s">
        <v>130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7" t="s">
        <v>80</v>
      </c>
      <c r="BK200" s="192">
        <f>ROUND(I200*H200,2)</f>
        <v>0</v>
      </c>
      <c r="BL200" s="17" t="s">
        <v>135</v>
      </c>
      <c r="BM200" s="191" t="s">
        <v>1059</v>
      </c>
    </row>
    <row r="201" spans="1:65" s="2" customFormat="1">
      <c r="A201" s="34"/>
      <c r="B201" s="35"/>
      <c r="C201" s="36"/>
      <c r="D201" s="193" t="s">
        <v>137</v>
      </c>
      <c r="E201" s="36"/>
      <c r="F201" s="194" t="s">
        <v>1058</v>
      </c>
      <c r="G201" s="36"/>
      <c r="H201" s="36"/>
      <c r="I201" s="195"/>
      <c r="J201" s="36"/>
      <c r="K201" s="36"/>
      <c r="L201" s="39"/>
      <c r="M201" s="196"/>
      <c r="N201" s="197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137</v>
      </c>
      <c r="AU201" s="17" t="s">
        <v>82</v>
      </c>
    </row>
    <row r="202" spans="1:65" s="2" customFormat="1" ht="14.45" customHeight="1">
      <c r="A202" s="34"/>
      <c r="B202" s="35"/>
      <c r="C202" s="179" t="s">
        <v>267</v>
      </c>
      <c r="D202" s="179" t="s">
        <v>131</v>
      </c>
      <c r="E202" s="180" t="s">
        <v>1060</v>
      </c>
      <c r="F202" s="181" t="s">
        <v>1061</v>
      </c>
      <c r="G202" s="182" t="s">
        <v>226</v>
      </c>
      <c r="H202" s="183">
        <v>1</v>
      </c>
      <c r="I202" s="184"/>
      <c r="J202" s="185">
        <f>ROUND(I202*H202,2)</f>
        <v>0</v>
      </c>
      <c r="K202" s="186"/>
      <c r="L202" s="39"/>
      <c r="M202" s="187" t="s">
        <v>1</v>
      </c>
      <c r="N202" s="188" t="s">
        <v>38</v>
      </c>
      <c r="O202" s="71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1" t="s">
        <v>135</v>
      </c>
      <c r="AT202" s="191" t="s">
        <v>131</v>
      </c>
      <c r="AU202" s="191" t="s">
        <v>82</v>
      </c>
      <c r="AY202" s="17" t="s">
        <v>130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7" t="s">
        <v>80</v>
      </c>
      <c r="BK202" s="192">
        <f>ROUND(I202*H202,2)</f>
        <v>0</v>
      </c>
      <c r="BL202" s="17" t="s">
        <v>135</v>
      </c>
      <c r="BM202" s="191" t="s">
        <v>1062</v>
      </c>
    </row>
    <row r="203" spans="1:65" s="2" customFormat="1">
      <c r="A203" s="34"/>
      <c r="B203" s="35"/>
      <c r="C203" s="36"/>
      <c r="D203" s="193" t="s">
        <v>137</v>
      </c>
      <c r="E203" s="36"/>
      <c r="F203" s="194" t="s">
        <v>1061</v>
      </c>
      <c r="G203" s="36"/>
      <c r="H203" s="36"/>
      <c r="I203" s="195"/>
      <c r="J203" s="36"/>
      <c r="K203" s="36"/>
      <c r="L203" s="39"/>
      <c r="M203" s="196"/>
      <c r="N203" s="197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137</v>
      </c>
      <c r="AU203" s="17" t="s">
        <v>82</v>
      </c>
    </row>
    <row r="204" spans="1:65" s="2" customFormat="1" ht="24.2" customHeight="1">
      <c r="A204" s="34"/>
      <c r="B204" s="35"/>
      <c r="C204" s="179" t="s">
        <v>7</v>
      </c>
      <c r="D204" s="179" t="s">
        <v>131</v>
      </c>
      <c r="E204" s="180" t="s">
        <v>1063</v>
      </c>
      <c r="F204" s="181" t="s">
        <v>1064</v>
      </c>
      <c r="G204" s="182" t="s">
        <v>493</v>
      </c>
      <c r="H204" s="183">
        <v>1</v>
      </c>
      <c r="I204" s="184"/>
      <c r="J204" s="185">
        <f>ROUND(I204*H204,2)</f>
        <v>0</v>
      </c>
      <c r="K204" s="186"/>
      <c r="L204" s="39"/>
      <c r="M204" s="187" t="s">
        <v>1</v>
      </c>
      <c r="N204" s="188" t="s">
        <v>38</v>
      </c>
      <c r="O204" s="71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1" t="s">
        <v>135</v>
      </c>
      <c r="AT204" s="191" t="s">
        <v>131</v>
      </c>
      <c r="AU204" s="191" t="s">
        <v>82</v>
      </c>
      <c r="AY204" s="17" t="s">
        <v>130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7" t="s">
        <v>80</v>
      </c>
      <c r="BK204" s="192">
        <f>ROUND(I204*H204,2)</f>
        <v>0</v>
      </c>
      <c r="BL204" s="17" t="s">
        <v>135</v>
      </c>
      <c r="BM204" s="191" t="s">
        <v>1065</v>
      </c>
    </row>
    <row r="205" spans="1:65" s="2" customFormat="1" ht="19.5">
      <c r="A205" s="34"/>
      <c r="B205" s="35"/>
      <c r="C205" s="36"/>
      <c r="D205" s="193" t="s">
        <v>137</v>
      </c>
      <c r="E205" s="36"/>
      <c r="F205" s="194" t="s">
        <v>1064</v>
      </c>
      <c r="G205" s="36"/>
      <c r="H205" s="36"/>
      <c r="I205" s="195"/>
      <c r="J205" s="36"/>
      <c r="K205" s="36"/>
      <c r="L205" s="39"/>
      <c r="M205" s="196"/>
      <c r="N205" s="197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137</v>
      </c>
      <c r="AU205" s="17" t="s">
        <v>82</v>
      </c>
    </row>
    <row r="206" spans="1:65" s="2" customFormat="1" ht="24.2" customHeight="1">
      <c r="A206" s="34"/>
      <c r="B206" s="35"/>
      <c r="C206" s="179" t="s">
        <v>279</v>
      </c>
      <c r="D206" s="179" t="s">
        <v>131</v>
      </c>
      <c r="E206" s="180" t="s">
        <v>1066</v>
      </c>
      <c r="F206" s="181" t="s">
        <v>1067</v>
      </c>
      <c r="G206" s="182" t="s">
        <v>493</v>
      </c>
      <c r="H206" s="183">
        <v>1</v>
      </c>
      <c r="I206" s="184"/>
      <c r="J206" s="185">
        <f>ROUND(I206*H206,2)</f>
        <v>0</v>
      </c>
      <c r="K206" s="186"/>
      <c r="L206" s="39"/>
      <c r="M206" s="187" t="s">
        <v>1</v>
      </c>
      <c r="N206" s="188" t="s">
        <v>38</v>
      </c>
      <c r="O206" s="71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1" t="s">
        <v>135</v>
      </c>
      <c r="AT206" s="191" t="s">
        <v>131</v>
      </c>
      <c r="AU206" s="191" t="s">
        <v>82</v>
      </c>
      <c r="AY206" s="17" t="s">
        <v>130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7" t="s">
        <v>80</v>
      </c>
      <c r="BK206" s="192">
        <f>ROUND(I206*H206,2)</f>
        <v>0</v>
      </c>
      <c r="BL206" s="17" t="s">
        <v>135</v>
      </c>
      <c r="BM206" s="191" t="s">
        <v>1068</v>
      </c>
    </row>
    <row r="207" spans="1:65" s="2" customFormat="1" ht="19.5">
      <c r="A207" s="34"/>
      <c r="B207" s="35"/>
      <c r="C207" s="36"/>
      <c r="D207" s="193" t="s">
        <v>137</v>
      </c>
      <c r="E207" s="36"/>
      <c r="F207" s="194" t="s">
        <v>1067</v>
      </c>
      <c r="G207" s="36"/>
      <c r="H207" s="36"/>
      <c r="I207" s="195"/>
      <c r="J207" s="36"/>
      <c r="K207" s="36"/>
      <c r="L207" s="39"/>
      <c r="M207" s="196"/>
      <c r="N207" s="197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137</v>
      </c>
      <c r="AU207" s="17" t="s">
        <v>82</v>
      </c>
    </row>
    <row r="208" spans="1:65" s="2" customFormat="1" ht="24.2" customHeight="1">
      <c r="A208" s="34"/>
      <c r="B208" s="35"/>
      <c r="C208" s="179" t="s">
        <v>285</v>
      </c>
      <c r="D208" s="179" t="s">
        <v>131</v>
      </c>
      <c r="E208" s="180" t="s">
        <v>1069</v>
      </c>
      <c r="F208" s="181" t="s">
        <v>1070</v>
      </c>
      <c r="G208" s="182" t="s">
        <v>493</v>
      </c>
      <c r="H208" s="183">
        <v>1</v>
      </c>
      <c r="I208" s="184"/>
      <c r="J208" s="185">
        <f>ROUND(I208*H208,2)</f>
        <v>0</v>
      </c>
      <c r="K208" s="186"/>
      <c r="L208" s="39"/>
      <c r="M208" s="187" t="s">
        <v>1</v>
      </c>
      <c r="N208" s="188" t="s">
        <v>38</v>
      </c>
      <c r="O208" s="71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1" t="s">
        <v>135</v>
      </c>
      <c r="AT208" s="191" t="s">
        <v>131</v>
      </c>
      <c r="AU208" s="191" t="s">
        <v>82</v>
      </c>
      <c r="AY208" s="17" t="s">
        <v>130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7" t="s">
        <v>80</v>
      </c>
      <c r="BK208" s="192">
        <f>ROUND(I208*H208,2)</f>
        <v>0</v>
      </c>
      <c r="BL208" s="17" t="s">
        <v>135</v>
      </c>
      <c r="BM208" s="191" t="s">
        <v>1071</v>
      </c>
    </row>
    <row r="209" spans="1:65" s="2" customFormat="1" ht="19.5">
      <c r="A209" s="34"/>
      <c r="B209" s="35"/>
      <c r="C209" s="36"/>
      <c r="D209" s="193" t="s">
        <v>137</v>
      </c>
      <c r="E209" s="36"/>
      <c r="F209" s="194" t="s">
        <v>1070</v>
      </c>
      <c r="G209" s="36"/>
      <c r="H209" s="36"/>
      <c r="I209" s="195"/>
      <c r="J209" s="36"/>
      <c r="K209" s="36"/>
      <c r="L209" s="39"/>
      <c r="M209" s="196"/>
      <c r="N209" s="197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137</v>
      </c>
      <c r="AU209" s="17" t="s">
        <v>82</v>
      </c>
    </row>
    <row r="210" spans="1:65" s="2" customFormat="1" ht="24.2" customHeight="1">
      <c r="A210" s="34"/>
      <c r="B210" s="35"/>
      <c r="C210" s="179" t="s">
        <v>290</v>
      </c>
      <c r="D210" s="179" t="s">
        <v>131</v>
      </c>
      <c r="E210" s="180" t="s">
        <v>1072</v>
      </c>
      <c r="F210" s="181" t="s">
        <v>1073</v>
      </c>
      <c r="G210" s="182" t="s">
        <v>486</v>
      </c>
      <c r="H210" s="241"/>
      <c r="I210" s="184"/>
      <c r="J210" s="185">
        <f>ROUND(I210*H210,2)</f>
        <v>0</v>
      </c>
      <c r="K210" s="186"/>
      <c r="L210" s="39"/>
      <c r="M210" s="187" t="s">
        <v>1</v>
      </c>
      <c r="N210" s="188" t="s">
        <v>38</v>
      </c>
      <c r="O210" s="71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1" t="s">
        <v>135</v>
      </c>
      <c r="AT210" s="191" t="s">
        <v>131</v>
      </c>
      <c r="AU210" s="191" t="s">
        <v>82</v>
      </c>
      <c r="AY210" s="17" t="s">
        <v>130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7" t="s">
        <v>80</v>
      </c>
      <c r="BK210" s="192">
        <f>ROUND(I210*H210,2)</f>
        <v>0</v>
      </c>
      <c r="BL210" s="17" t="s">
        <v>135</v>
      </c>
      <c r="BM210" s="191" t="s">
        <v>1074</v>
      </c>
    </row>
    <row r="211" spans="1:65" s="2" customFormat="1" ht="19.5">
      <c r="A211" s="34"/>
      <c r="B211" s="35"/>
      <c r="C211" s="36"/>
      <c r="D211" s="193" t="s">
        <v>137</v>
      </c>
      <c r="E211" s="36"/>
      <c r="F211" s="194" t="s">
        <v>1073</v>
      </c>
      <c r="G211" s="36"/>
      <c r="H211" s="36"/>
      <c r="I211" s="195"/>
      <c r="J211" s="36"/>
      <c r="K211" s="36"/>
      <c r="L211" s="39"/>
      <c r="M211" s="196"/>
      <c r="N211" s="197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137</v>
      </c>
      <c r="AU211" s="17" t="s">
        <v>82</v>
      </c>
    </row>
    <row r="212" spans="1:65" s="11" customFormat="1" ht="22.9" customHeight="1">
      <c r="B212" s="165"/>
      <c r="C212" s="166"/>
      <c r="D212" s="167" t="s">
        <v>72</v>
      </c>
      <c r="E212" s="252" t="s">
        <v>296</v>
      </c>
      <c r="F212" s="252" t="s">
        <v>489</v>
      </c>
      <c r="G212" s="166"/>
      <c r="H212" s="166"/>
      <c r="I212" s="169"/>
      <c r="J212" s="253">
        <f>BK212</f>
        <v>0</v>
      </c>
      <c r="K212" s="166"/>
      <c r="L212" s="171"/>
      <c r="M212" s="172"/>
      <c r="N212" s="173"/>
      <c r="O212" s="173"/>
      <c r="P212" s="174">
        <f>SUM(P213:P218)</f>
        <v>0</v>
      </c>
      <c r="Q212" s="173"/>
      <c r="R212" s="174">
        <f>SUM(R213:R218)</f>
        <v>0</v>
      </c>
      <c r="S212" s="173"/>
      <c r="T212" s="175">
        <f>SUM(T213:T218)</f>
        <v>0</v>
      </c>
      <c r="AR212" s="176" t="s">
        <v>80</v>
      </c>
      <c r="AT212" s="177" t="s">
        <v>72</v>
      </c>
      <c r="AU212" s="177" t="s">
        <v>80</v>
      </c>
      <c r="AY212" s="176" t="s">
        <v>130</v>
      </c>
      <c r="BK212" s="178">
        <f>SUM(BK213:BK218)</f>
        <v>0</v>
      </c>
    </row>
    <row r="213" spans="1:65" s="2" customFormat="1" ht="14.45" customHeight="1">
      <c r="A213" s="34"/>
      <c r="B213" s="35"/>
      <c r="C213" s="179" t="s">
        <v>298</v>
      </c>
      <c r="D213" s="179" t="s">
        <v>131</v>
      </c>
      <c r="E213" s="180" t="s">
        <v>491</v>
      </c>
      <c r="F213" s="181" t="s">
        <v>492</v>
      </c>
      <c r="G213" s="182" t="s">
        <v>493</v>
      </c>
      <c r="H213" s="183">
        <v>1</v>
      </c>
      <c r="I213" s="184"/>
      <c r="J213" s="185">
        <f>ROUND(I213*H213,2)</f>
        <v>0</v>
      </c>
      <c r="K213" s="186"/>
      <c r="L213" s="39"/>
      <c r="M213" s="187" t="s">
        <v>1</v>
      </c>
      <c r="N213" s="188" t="s">
        <v>38</v>
      </c>
      <c r="O213" s="71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1" t="s">
        <v>135</v>
      </c>
      <c r="AT213" s="191" t="s">
        <v>131</v>
      </c>
      <c r="AU213" s="191" t="s">
        <v>82</v>
      </c>
      <c r="AY213" s="17" t="s">
        <v>130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7" t="s">
        <v>80</v>
      </c>
      <c r="BK213" s="192">
        <f>ROUND(I213*H213,2)</f>
        <v>0</v>
      </c>
      <c r="BL213" s="17" t="s">
        <v>135</v>
      </c>
      <c r="BM213" s="191" t="s">
        <v>1075</v>
      </c>
    </row>
    <row r="214" spans="1:65" s="2" customFormat="1">
      <c r="A214" s="34"/>
      <c r="B214" s="35"/>
      <c r="C214" s="36"/>
      <c r="D214" s="193" t="s">
        <v>137</v>
      </c>
      <c r="E214" s="36"/>
      <c r="F214" s="194" t="s">
        <v>492</v>
      </c>
      <c r="G214" s="36"/>
      <c r="H214" s="36"/>
      <c r="I214" s="195"/>
      <c r="J214" s="36"/>
      <c r="K214" s="36"/>
      <c r="L214" s="39"/>
      <c r="M214" s="196"/>
      <c r="N214" s="197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137</v>
      </c>
      <c r="AU214" s="17" t="s">
        <v>82</v>
      </c>
    </row>
    <row r="215" spans="1:65" s="2" customFormat="1" ht="14.45" customHeight="1">
      <c r="A215" s="34"/>
      <c r="B215" s="35"/>
      <c r="C215" s="179" t="s">
        <v>318</v>
      </c>
      <c r="D215" s="179" t="s">
        <v>131</v>
      </c>
      <c r="E215" s="180" t="s">
        <v>496</v>
      </c>
      <c r="F215" s="181" t="s">
        <v>497</v>
      </c>
      <c r="G215" s="182" t="s">
        <v>493</v>
      </c>
      <c r="H215" s="183">
        <v>1</v>
      </c>
      <c r="I215" s="184"/>
      <c r="J215" s="185">
        <f>ROUND(I215*H215,2)</f>
        <v>0</v>
      </c>
      <c r="K215" s="186"/>
      <c r="L215" s="39"/>
      <c r="M215" s="187" t="s">
        <v>1</v>
      </c>
      <c r="N215" s="188" t="s">
        <v>38</v>
      </c>
      <c r="O215" s="71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1" t="s">
        <v>135</v>
      </c>
      <c r="AT215" s="191" t="s">
        <v>131</v>
      </c>
      <c r="AU215" s="191" t="s">
        <v>82</v>
      </c>
      <c r="AY215" s="17" t="s">
        <v>130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7" t="s">
        <v>80</v>
      </c>
      <c r="BK215" s="192">
        <f>ROUND(I215*H215,2)</f>
        <v>0</v>
      </c>
      <c r="BL215" s="17" t="s">
        <v>135</v>
      </c>
      <c r="BM215" s="191" t="s">
        <v>1076</v>
      </c>
    </row>
    <row r="216" spans="1:65" s="2" customFormat="1">
      <c r="A216" s="34"/>
      <c r="B216" s="35"/>
      <c r="C216" s="36"/>
      <c r="D216" s="193" t="s">
        <v>137</v>
      </c>
      <c r="E216" s="36"/>
      <c r="F216" s="194" t="s">
        <v>497</v>
      </c>
      <c r="G216" s="36"/>
      <c r="H216" s="36"/>
      <c r="I216" s="195"/>
      <c r="J216" s="36"/>
      <c r="K216" s="36"/>
      <c r="L216" s="39"/>
      <c r="M216" s="196"/>
      <c r="N216" s="197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137</v>
      </c>
      <c r="AU216" s="17" t="s">
        <v>82</v>
      </c>
    </row>
    <row r="217" spans="1:65" s="2" customFormat="1" ht="14.45" customHeight="1">
      <c r="A217" s="34"/>
      <c r="B217" s="35"/>
      <c r="C217" s="179" t="s">
        <v>329</v>
      </c>
      <c r="D217" s="179" t="s">
        <v>131</v>
      </c>
      <c r="E217" s="180" t="s">
        <v>500</v>
      </c>
      <c r="F217" s="181" t="s">
        <v>501</v>
      </c>
      <c r="G217" s="182" t="s">
        <v>493</v>
      </c>
      <c r="H217" s="183">
        <v>1</v>
      </c>
      <c r="I217" s="184"/>
      <c r="J217" s="185">
        <f>ROUND(I217*H217,2)</f>
        <v>0</v>
      </c>
      <c r="K217" s="186"/>
      <c r="L217" s="39"/>
      <c r="M217" s="187" t="s">
        <v>1</v>
      </c>
      <c r="N217" s="188" t="s">
        <v>38</v>
      </c>
      <c r="O217" s="71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1" t="s">
        <v>135</v>
      </c>
      <c r="AT217" s="191" t="s">
        <v>131</v>
      </c>
      <c r="AU217" s="191" t="s">
        <v>82</v>
      </c>
      <c r="AY217" s="17" t="s">
        <v>130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7" t="s">
        <v>80</v>
      </c>
      <c r="BK217" s="192">
        <f>ROUND(I217*H217,2)</f>
        <v>0</v>
      </c>
      <c r="BL217" s="17" t="s">
        <v>135</v>
      </c>
      <c r="BM217" s="191" t="s">
        <v>1077</v>
      </c>
    </row>
    <row r="218" spans="1:65" s="2" customFormat="1">
      <c r="A218" s="34"/>
      <c r="B218" s="35"/>
      <c r="C218" s="36"/>
      <c r="D218" s="193" t="s">
        <v>137</v>
      </c>
      <c r="E218" s="36"/>
      <c r="F218" s="194" t="s">
        <v>501</v>
      </c>
      <c r="G218" s="36"/>
      <c r="H218" s="36"/>
      <c r="I218" s="195"/>
      <c r="J218" s="36"/>
      <c r="K218" s="36"/>
      <c r="L218" s="39"/>
      <c r="M218" s="196"/>
      <c r="N218" s="197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137</v>
      </c>
      <c r="AU218" s="17" t="s">
        <v>82</v>
      </c>
    </row>
    <row r="219" spans="1:65" s="11" customFormat="1" ht="22.9" customHeight="1">
      <c r="B219" s="165"/>
      <c r="C219" s="166"/>
      <c r="D219" s="167" t="s">
        <v>72</v>
      </c>
      <c r="E219" s="252" t="s">
        <v>433</v>
      </c>
      <c r="F219" s="252" t="s">
        <v>504</v>
      </c>
      <c r="G219" s="166"/>
      <c r="H219" s="166"/>
      <c r="I219" s="169"/>
      <c r="J219" s="253">
        <f>BK219</f>
        <v>0</v>
      </c>
      <c r="K219" s="166"/>
      <c r="L219" s="171"/>
      <c r="M219" s="172"/>
      <c r="N219" s="173"/>
      <c r="O219" s="173"/>
      <c r="P219" s="174">
        <f>SUM(P220:P247)</f>
        <v>0</v>
      </c>
      <c r="Q219" s="173"/>
      <c r="R219" s="174">
        <f>SUM(R220:R247)</f>
        <v>4.5299999999999993E-3</v>
      </c>
      <c r="S219" s="173"/>
      <c r="T219" s="175">
        <f>SUM(T220:T247)</f>
        <v>0</v>
      </c>
      <c r="AR219" s="176" t="s">
        <v>80</v>
      </c>
      <c r="AT219" s="177" t="s">
        <v>72</v>
      </c>
      <c r="AU219" s="177" t="s">
        <v>80</v>
      </c>
      <c r="AY219" s="176" t="s">
        <v>130</v>
      </c>
      <c r="BK219" s="178">
        <f>SUM(BK220:BK247)</f>
        <v>0</v>
      </c>
    </row>
    <row r="220" spans="1:65" s="2" customFormat="1" ht="24.2" customHeight="1">
      <c r="A220" s="34"/>
      <c r="B220" s="35"/>
      <c r="C220" s="179" t="s">
        <v>337</v>
      </c>
      <c r="D220" s="179" t="s">
        <v>131</v>
      </c>
      <c r="E220" s="180" t="s">
        <v>506</v>
      </c>
      <c r="F220" s="181" t="s">
        <v>507</v>
      </c>
      <c r="G220" s="182" t="s">
        <v>146</v>
      </c>
      <c r="H220" s="183">
        <v>6.68</v>
      </c>
      <c r="I220" s="184"/>
      <c r="J220" s="185">
        <f>ROUND(I220*H220,2)</f>
        <v>0</v>
      </c>
      <c r="K220" s="186"/>
      <c r="L220" s="39"/>
      <c r="M220" s="187" t="s">
        <v>1</v>
      </c>
      <c r="N220" s="188" t="s">
        <v>38</v>
      </c>
      <c r="O220" s="71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1" t="s">
        <v>135</v>
      </c>
      <c r="AT220" s="191" t="s">
        <v>131</v>
      </c>
      <c r="AU220" s="191" t="s">
        <v>82</v>
      </c>
      <c r="AY220" s="17" t="s">
        <v>130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7" t="s">
        <v>80</v>
      </c>
      <c r="BK220" s="192">
        <f>ROUND(I220*H220,2)</f>
        <v>0</v>
      </c>
      <c r="BL220" s="17" t="s">
        <v>135</v>
      </c>
      <c r="BM220" s="191" t="s">
        <v>1078</v>
      </c>
    </row>
    <row r="221" spans="1:65" s="2" customFormat="1" ht="19.5">
      <c r="A221" s="34"/>
      <c r="B221" s="35"/>
      <c r="C221" s="36"/>
      <c r="D221" s="193" t="s">
        <v>137</v>
      </c>
      <c r="E221" s="36"/>
      <c r="F221" s="194" t="s">
        <v>507</v>
      </c>
      <c r="G221" s="36"/>
      <c r="H221" s="36"/>
      <c r="I221" s="195"/>
      <c r="J221" s="36"/>
      <c r="K221" s="36"/>
      <c r="L221" s="39"/>
      <c r="M221" s="196"/>
      <c r="N221" s="197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137</v>
      </c>
      <c r="AU221" s="17" t="s">
        <v>82</v>
      </c>
    </row>
    <row r="222" spans="1:65" s="12" customFormat="1">
      <c r="B222" s="198"/>
      <c r="C222" s="199"/>
      <c r="D222" s="193" t="s">
        <v>138</v>
      </c>
      <c r="E222" s="200" t="s">
        <v>1</v>
      </c>
      <c r="F222" s="201" t="s">
        <v>1079</v>
      </c>
      <c r="G222" s="199"/>
      <c r="H222" s="200" t="s">
        <v>1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138</v>
      </c>
      <c r="AU222" s="207" t="s">
        <v>82</v>
      </c>
      <c r="AV222" s="12" t="s">
        <v>80</v>
      </c>
      <c r="AW222" s="12" t="s">
        <v>30</v>
      </c>
      <c r="AX222" s="12" t="s">
        <v>73</v>
      </c>
      <c r="AY222" s="207" t="s">
        <v>130</v>
      </c>
    </row>
    <row r="223" spans="1:65" s="13" customFormat="1">
      <c r="B223" s="208"/>
      <c r="C223" s="209"/>
      <c r="D223" s="193" t="s">
        <v>138</v>
      </c>
      <c r="E223" s="210" t="s">
        <v>1</v>
      </c>
      <c r="F223" s="211" t="s">
        <v>1080</v>
      </c>
      <c r="G223" s="209"/>
      <c r="H223" s="212">
        <v>6.68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138</v>
      </c>
      <c r="AU223" s="218" t="s">
        <v>82</v>
      </c>
      <c r="AV223" s="13" t="s">
        <v>82</v>
      </c>
      <c r="AW223" s="13" t="s">
        <v>30</v>
      </c>
      <c r="AX223" s="13" t="s">
        <v>73</v>
      </c>
      <c r="AY223" s="218" t="s">
        <v>130</v>
      </c>
    </row>
    <row r="224" spans="1:65" s="14" customFormat="1">
      <c r="B224" s="219"/>
      <c r="C224" s="220"/>
      <c r="D224" s="193" t="s">
        <v>138</v>
      </c>
      <c r="E224" s="221" t="s">
        <v>1</v>
      </c>
      <c r="F224" s="222" t="s">
        <v>143</v>
      </c>
      <c r="G224" s="220"/>
      <c r="H224" s="223">
        <v>6.68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138</v>
      </c>
      <c r="AU224" s="229" t="s">
        <v>82</v>
      </c>
      <c r="AV224" s="14" t="s">
        <v>135</v>
      </c>
      <c r="AW224" s="14" t="s">
        <v>30</v>
      </c>
      <c r="AX224" s="14" t="s">
        <v>80</v>
      </c>
      <c r="AY224" s="229" t="s">
        <v>130</v>
      </c>
    </row>
    <row r="225" spans="1:65" s="2" customFormat="1" ht="24.2" customHeight="1">
      <c r="A225" s="34"/>
      <c r="B225" s="35"/>
      <c r="C225" s="179" t="s">
        <v>345</v>
      </c>
      <c r="D225" s="179" t="s">
        <v>131</v>
      </c>
      <c r="E225" s="180" t="s">
        <v>1081</v>
      </c>
      <c r="F225" s="181" t="s">
        <v>541</v>
      </c>
      <c r="G225" s="182" t="s">
        <v>146</v>
      </c>
      <c r="H225" s="183">
        <v>112.28</v>
      </c>
      <c r="I225" s="184"/>
      <c r="J225" s="185">
        <f>ROUND(I225*H225,2)</f>
        <v>0</v>
      </c>
      <c r="K225" s="186"/>
      <c r="L225" s="39"/>
      <c r="M225" s="187" t="s">
        <v>1</v>
      </c>
      <c r="N225" s="188" t="s">
        <v>38</v>
      </c>
      <c r="O225" s="71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1" t="s">
        <v>135</v>
      </c>
      <c r="AT225" s="191" t="s">
        <v>131</v>
      </c>
      <c r="AU225" s="191" t="s">
        <v>82</v>
      </c>
      <c r="AY225" s="17" t="s">
        <v>130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7" t="s">
        <v>80</v>
      </c>
      <c r="BK225" s="192">
        <f>ROUND(I225*H225,2)</f>
        <v>0</v>
      </c>
      <c r="BL225" s="17" t="s">
        <v>135</v>
      </c>
      <c r="BM225" s="191" t="s">
        <v>1082</v>
      </c>
    </row>
    <row r="226" spans="1:65" s="2" customFormat="1" ht="19.5">
      <c r="A226" s="34"/>
      <c r="B226" s="35"/>
      <c r="C226" s="36"/>
      <c r="D226" s="193" t="s">
        <v>137</v>
      </c>
      <c r="E226" s="36"/>
      <c r="F226" s="194" t="s">
        <v>541</v>
      </c>
      <c r="G226" s="36"/>
      <c r="H226" s="36"/>
      <c r="I226" s="195"/>
      <c r="J226" s="36"/>
      <c r="K226" s="36"/>
      <c r="L226" s="39"/>
      <c r="M226" s="196"/>
      <c r="N226" s="197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137</v>
      </c>
      <c r="AU226" s="17" t="s">
        <v>82</v>
      </c>
    </row>
    <row r="227" spans="1:65" s="12" customFormat="1">
      <c r="B227" s="198"/>
      <c r="C227" s="199"/>
      <c r="D227" s="193" t="s">
        <v>138</v>
      </c>
      <c r="E227" s="200" t="s">
        <v>1</v>
      </c>
      <c r="F227" s="201" t="s">
        <v>1079</v>
      </c>
      <c r="G227" s="199"/>
      <c r="H227" s="200" t="s">
        <v>1</v>
      </c>
      <c r="I227" s="202"/>
      <c r="J227" s="199"/>
      <c r="K227" s="199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138</v>
      </c>
      <c r="AU227" s="207" t="s">
        <v>82</v>
      </c>
      <c r="AV227" s="12" t="s">
        <v>80</v>
      </c>
      <c r="AW227" s="12" t="s">
        <v>30</v>
      </c>
      <c r="AX227" s="12" t="s">
        <v>73</v>
      </c>
      <c r="AY227" s="207" t="s">
        <v>130</v>
      </c>
    </row>
    <row r="228" spans="1:65" s="13" customFormat="1">
      <c r="B228" s="208"/>
      <c r="C228" s="209"/>
      <c r="D228" s="193" t="s">
        <v>138</v>
      </c>
      <c r="E228" s="210" t="s">
        <v>1</v>
      </c>
      <c r="F228" s="211" t="s">
        <v>1080</v>
      </c>
      <c r="G228" s="209"/>
      <c r="H228" s="212">
        <v>6.68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138</v>
      </c>
      <c r="AU228" s="218" t="s">
        <v>82</v>
      </c>
      <c r="AV228" s="13" t="s">
        <v>82</v>
      </c>
      <c r="AW228" s="13" t="s">
        <v>30</v>
      </c>
      <c r="AX228" s="13" t="s">
        <v>73</v>
      </c>
      <c r="AY228" s="218" t="s">
        <v>130</v>
      </c>
    </row>
    <row r="229" spans="1:65" s="12" customFormat="1">
      <c r="B229" s="198"/>
      <c r="C229" s="199"/>
      <c r="D229" s="193" t="s">
        <v>138</v>
      </c>
      <c r="E229" s="200" t="s">
        <v>1</v>
      </c>
      <c r="F229" s="201" t="s">
        <v>1083</v>
      </c>
      <c r="G229" s="199"/>
      <c r="H229" s="200" t="s">
        <v>1</v>
      </c>
      <c r="I229" s="202"/>
      <c r="J229" s="199"/>
      <c r="K229" s="199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138</v>
      </c>
      <c r="AU229" s="207" t="s">
        <v>82</v>
      </c>
      <c r="AV229" s="12" t="s">
        <v>80</v>
      </c>
      <c r="AW229" s="12" t="s">
        <v>30</v>
      </c>
      <c r="AX229" s="12" t="s">
        <v>73</v>
      </c>
      <c r="AY229" s="207" t="s">
        <v>130</v>
      </c>
    </row>
    <row r="230" spans="1:65" s="13" customFormat="1">
      <c r="B230" s="208"/>
      <c r="C230" s="209"/>
      <c r="D230" s="193" t="s">
        <v>138</v>
      </c>
      <c r="E230" s="210" t="s">
        <v>1</v>
      </c>
      <c r="F230" s="211" t="s">
        <v>1084</v>
      </c>
      <c r="G230" s="209"/>
      <c r="H230" s="212">
        <v>105.6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138</v>
      </c>
      <c r="AU230" s="218" t="s">
        <v>82</v>
      </c>
      <c r="AV230" s="13" t="s">
        <v>82</v>
      </c>
      <c r="AW230" s="13" t="s">
        <v>30</v>
      </c>
      <c r="AX230" s="13" t="s">
        <v>73</v>
      </c>
      <c r="AY230" s="218" t="s">
        <v>130</v>
      </c>
    </row>
    <row r="231" spans="1:65" s="14" customFormat="1">
      <c r="B231" s="219"/>
      <c r="C231" s="220"/>
      <c r="D231" s="193" t="s">
        <v>138</v>
      </c>
      <c r="E231" s="221" t="s">
        <v>1</v>
      </c>
      <c r="F231" s="222" t="s">
        <v>143</v>
      </c>
      <c r="G231" s="220"/>
      <c r="H231" s="223">
        <v>112.28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138</v>
      </c>
      <c r="AU231" s="229" t="s">
        <v>82</v>
      </c>
      <c r="AV231" s="14" t="s">
        <v>135</v>
      </c>
      <c r="AW231" s="14" t="s">
        <v>30</v>
      </c>
      <c r="AX231" s="14" t="s">
        <v>80</v>
      </c>
      <c r="AY231" s="229" t="s">
        <v>130</v>
      </c>
    </row>
    <row r="232" spans="1:65" s="2" customFormat="1" ht="24.2" customHeight="1">
      <c r="A232" s="34"/>
      <c r="B232" s="35"/>
      <c r="C232" s="179" t="s">
        <v>350</v>
      </c>
      <c r="D232" s="179" t="s">
        <v>131</v>
      </c>
      <c r="E232" s="180" t="s">
        <v>1085</v>
      </c>
      <c r="F232" s="181" t="s">
        <v>1086</v>
      </c>
      <c r="G232" s="182" t="s">
        <v>146</v>
      </c>
      <c r="H232" s="183">
        <v>23.9</v>
      </c>
      <c r="I232" s="184"/>
      <c r="J232" s="185">
        <f>ROUND(I232*H232,2)</f>
        <v>0</v>
      </c>
      <c r="K232" s="186"/>
      <c r="L232" s="39"/>
      <c r="M232" s="187" t="s">
        <v>1</v>
      </c>
      <c r="N232" s="188" t="s">
        <v>38</v>
      </c>
      <c r="O232" s="71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1" t="s">
        <v>135</v>
      </c>
      <c r="AT232" s="191" t="s">
        <v>131</v>
      </c>
      <c r="AU232" s="191" t="s">
        <v>82</v>
      </c>
      <c r="AY232" s="17" t="s">
        <v>130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7" t="s">
        <v>80</v>
      </c>
      <c r="BK232" s="192">
        <f>ROUND(I232*H232,2)</f>
        <v>0</v>
      </c>
      <c r="BL232" s="17" t="s">
        <v>135</v>
      </c>
      <c r="BM232" s="191" t="s">
        <v>1087</v>
      </c>
    </row>
    <row r="233" spans="1:65" s="2" customFormat="1" ht="19.5">
      <c r="A233" s="34"/>
      <c r="B233" s="35"/>
      <c r="C233" s="36"/>
      <c r="D233" s="193" t="s">
        <v>137</v>
      </c>
      <c r="E233" s="36"/>
      <c r="F233" s="194" t="s">
        <v>1086</v>
      </c>
      <c r="G233" s="36"/>
      <c r="H233" s="36"/>
      <c r="I233" s="195"/>
      <c r="J233" s="36"/>
      <c r="K233" s="36"/>
      <c r="L233" s="39"/>
      <c r="M233" s="196"/>
      <c r="N233" s="197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137</v>
      </c>
      <c r="AU233" s="17" t="s">
        <v>82</v>
      </c>
    </row>
    <row r="234" spans="1:65" s="12" customFormat="1">
      <c r="B234" s="198"/>
      <c r="C234" s="199"/>
      <c r="D234" s="193" t="s">
        <v>138</v>
      </c>
      <c r="E234" s="200" t="s">
        <v>1</v>
      </c>
      <c r="F234" s="201" t="s">
        <v>1088</v>
      </c>
      <c r="G234" s="199"/>
      <c r="H234" s="200" t="s">
        <v>1</v>
      </c>
      <c r="I234" s="202"/>
      <c r="J234" s="199"/>
      <c r="K234" s="199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138</v>
      </c>
      <c r="AU234" s="207" t="s">
        <v>82</v>
      </c>
      <c r="AV234" s="12" t="s">
        <v>80</v>
      </c>
      <c r="AW234" s="12" t="s">
        <v>30</v>
      </c>
      <c r="AX234" s="12" t="s">
        <v>73</v>
      </c>
      <c r="AY234" s="207" t="s">
        <v>130</v>
      </c>
    </row>
    <row r="235" spans="1:65" s="13" customFormat="1">
      <c r="B235" s="208"/>
      <c r="C235" s="209"/>
      <c r="D235" s="193" t="s">
        <v>138</v>
      </c>
      <c r="E235" s="210" t="s">
        <v>1</v>
      </c>
      <c r="F235" s="211" t="s">
        <v>1089</v>
      </c>
      <c r="G235" s="209"/>
      <c r="H235" s="212">
        <v>23.9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138</v>
      </c>
      <c r="AU235" s="218" t="s">
        <v>82</v>
      </c>
      <c r="AV235" s="13" t="s">
        <v>82</v>
      </c>
      <c r="AW235" s="13" t="s">
        <v>30</v>
      </c>
      <c r="AX235" s="13" t="s">
        <v>73</v>
      </c>
      <c r="AY235" s="218" t="s">
        <v>130</v>
      </c>
    </row>
    <row r="236" spans="1:65" s="14" customFormat="1">
      <c r="B236" s="219"/>
      <c r="C236" s="220"/>
      <c r="D236" s="193" t="s">
        <v>138</v>
      </c>
      <c r="E236" s="221" t="s">
        <v>1</v>
      </c>
      <c r="F236" s="222" t="s">
        <v>143</v>
      </c>
      <c r="G236" s="220"/>
      <c r="H236" s="223">
        <v>23.9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138</v>
      </c>
      <c r="AU236" s="229" t="s">
        <v>82</v>
      </c>
      <c r="AV236" s="14" t="s">
        <v>135</v>
      </c>
      <c r="AW236" s="14" t="s">
        <v>30</v>
      </c>
      <c r="AX236" s="14" t="s">
        <v>80</v>
      </c>
      <c r="AY236" s="229" t="s">
        <v>130</v>
      </c>
    </row>
    <row r="237" spans="1:65" s="2" customFormat="1" ht="14.45" customHeight="1">
      <c r="A237" s="34"/>
      <c r="B237" s="35"/>
      <c r="C237" s="179" t="s">
        <v>356</v>
      </c>
      <c r="D237" s="179" t="s">
        <v>131</v>
      </c>
      <c r="E237" s="180" t="s">
        <v>1090</v>
      </c>
      <c r="F237" s="181" t="s">
        <v>1091</v>
      </c>
      <c r="G237" s="182" t="s">
        <v>146</v>
      </c>
      <c r="H237" s="183">
        <v>9.65</v>
      </c>
      <c r="I237" s="184"/>
      <c r="J237" s="185">
        <f>ROUND(I237*H237,2)</f>
        <v>0</v>
      </c>
      <c r="K237" s="186"/>
      <c r="L237" s="39"/>
      <c r="M237" s="187" t="s">
        <v>1</v>
      </c>
      <c r="N237" s="188" t="s">
        <v>38</v>
      </c>
      <c r="O237" s="71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1" t="s">
        <v>135</v>
      </c>
      <c r="AT237" s="191" t="s">
        <v>131</v>
      </c>
      <c r="AU237" s="191" t="s">
        <v>82</v>
      </c>
      <c r="AY237" s="17" t="s">
        <v>130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7" t="s">
        <v>80</v>
      </c>
      <c r="BK237" s="192">
        <f>ROUND(I237*H237,2)</f>
        <v>0</v>
      </c>
      <c r="BL237" s="17" t="s">
        <v>135</v>
      </c>
      <c r="BM237" s="191" t="s">
        <v>1092</v>
      </c>
    </row>
    <row r="238" spans="1:65" s="2" customFormat="1">
      <c r="A238" s="34"/>
      <c r="B238" s="35"/>
      <c r="C238" s="36"/>
      <c r="D238" s="193" t="s">
        <v>137</v>
      </c>
      <c r="E238" s="36"/>
      <c r="F238" s="194" t="s">
        <v>1091</v>
      </c>
      <c r="G238" s="36"/>
      <c r="H238" s="36"/>
      <c r="I238" s="195"/>
      <c r="J238" s="36"/>
      <c r="K238" s="36"/>
      <c r="L238" s="39"/>
      <c r="M238" s="196"/>
      <c r="N238" s="197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137</v>
      </c>
      <c r="AU238" s="17" t="s">
        <v>82</v>
      </c>
    </row>
    <row r="239" spans="1:65" s="12" customFormat="1">
      <c r="B239" s="198"/>
      <c r="C239" s="199"/>
      <c r="D239" s="193" t="s">
        <v>138</v>
      </c>
      <c r="E239" s="200" t="s">
        <v>1</v>
      </c>
      <c r="F239" s="201" t="s">
        <v>1093</v>
      </c>
      <c r="G239" s="199"/>
      <c r="H239" s="200" t="s">
        <v>1</v>
      </c>
      <c r="I239" s="202"/>
      <c r="J239" s="199"/>
      <c r="K239" s="199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138</v>
      </c>
      <c r="AU239" s="207" t="s">
        <v>82</v>
      </c>
      <c r="AV239" s="12" t="s">
        <v>80</v>
      </c>
      <c r="AW239" s="12" t="s">
        <v>30</v>
      </c>
      <c r="AX239" s="12" t="s">
        <v>73</v>
      </c>
      <c r="AY239" s="207" t="s">
        <v>130</v>
      </c>
    </row>
    <row r="240" spans="1:65" s="13" customFormat="1">
      <c r="B240" s="208"/>
      <c r="C240" s="209"/>
      <c r="D240" s="193" t="s">
        <v>138</v>
      </c>
      <c r="E240" s="210" t="s">
        <v>1</v>
      </c>
      <c r="F240" s="211" t="s">
        <v>1094</v>
      </c>
      <c r="G240" s="209"/>
      <c r="H240" s="212">
        <v>9.65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138</v>
      </c>
      <c r="AU240" s="218" t="s">
        <v>82</v>
      </c>
      <c r="AV240" s="13" t="s">
        <v>82</v>
      </c>
      <c r="AW240" s="13" t="s">
        <v>30</v>
      </c>
      <c r="AX240" s="13" t="s">
        <v>73</v>
      </c>
      <c r="AY240" s="218" t="s">
        <v>130</v>
      </c>
    </row>
    <row r="241" spans="1:65" s="14" customFormat="1">
      <c r="B241" s="219"/>
      <c r="C241" s="220"/>
      <c r="D241" s="193" t="s">
        <v>138</v>
      </c>
      <c r="E241" s="221" t="s">
        <v>1</v>
      </c>
      <c r="F241" s="222" t="s">
        <v>143</v>
      </c>
      <c r="G241" s="220"/>
      <c r="H241" s="223">
        <v>9.65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138</v>
      </c>
      <c r="AU241" s="229" t="s">
        <v>82</v>
      </c>
      <c r="AV241" s="14" t="s">
        <v>135</v>
      </c>
      <c r="AW241" s="14" t="s">
        <v>30</v>
      </c>
      <c r="AX241" s="14" t="s">
        <v>80</v>
      </c>
      <c r="AY241" s="229" t="s">
        <v>130</v>
      </c>
    </row>
    <row r="242" spans="1:65" s="2" customFormat="1" ht="14.45" customHeight="1">
      <c r="A242" s="34"/>
      <c r="B242" s="35"/>
      <c r="C242" s="179" t="s">
        <v>362</v>
      </c>
      <c r="D242" s="179" t="s">
        <v>131</v>
      </c>
      <c r="E242" s="180" t="s">
        <v>605</v>
      </c>
      <c r="F242" s="181" t="s">
        <v>606</v>
      </c>
      <c r="G242" s="182" t="s">
        <v>226</v>
      </c>
      <c r="H242" s="183">
        <v>1</v>
      </c>
      <c r="I242" s="184"/>
      <c r="J242" s="185">
        <f>ROUND(I242*H242,2)</f>
        <v>0</v>
      </c>
      <c r="K242" s="186"/>
      <c r="L242" s="39"/>
      <c r="M242" s="187" t="s">
        <v>1</v>
      </c>
      <c r="N242" s="188" t="s">
        <v>38</v>
      </c>
      <c r="O242" s="71"/>
      <c r="P242" s="189">
        <f>O242*H242</f>
        <v>0</v>
      </c>
      <c r="Q242" s="189">
        <v>3.0000000000000001E-5</v>
      </c>
      <c r="R242" s="189">
        <f>Q242*H242</f>
        <v>3.0000000000000001E-5</v>
      </c>
      <c r="S242" s="189">
        <v>0</v>
      </c>
      <c r="T242" s="19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1" t="s">
        <v>244</v>
      </c>
      <c r="AT242" s="191" t="s">
        <v>131</v>
      </c>
      <c r="AU242" s="191" t="s">
        <v>82</v>
      </c>
      <c r="AY242" s="17" t="s">
        <v>130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7" t="s">
        <v>80</v>
      </c>
      <c r="BK242" s="192">
        <f>ROUND(I242*H242,2)</f>
        <v>0</v>
      </c>
      <c r="BL242" s="17" t="s">
        <v>244</v>
      </c>
      <c r="BM242" s="191" t="s">
        <v>1095</v>
      </c>
    </row>
    <row r="243" spans="1:65" s="2" customFormat="1" ht="19.5">
      <c r="A243" s="34"/>
      <c r="B243" s="35"/>
      <c r="C243" s="36"/>
      <c r="D243" s="193" t="s">
        <v>137</v>
      </c>
      <c r="E243" s="36"/>
      <c r="F243" s="194" t="s">
        <v>608</v>
      </c>
      <c r="G243" s="36"/>
      <c r="H243" s="36"/>
      <c r="I243" s="195"/>
      <c r="J243" s="36"/>
      <c r="K243" s="36"/>
      <c r="L243" s="39"/>
      <c r="M243" s="196"/>
      <c r="N243" s="197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137</v>
      </c>
      <c r="AU243" s="17" t="s">
        <v>82</v>
      </c>
    </row>
    <row r="244" spans="1:65" s="2" customFormat="1" ht="24.2" customHeight="1">
      <c r="A244" s="34"/>
      <c r="B244" s="35"/>
      <c r="C244" s="230" t="s">
        <v>367</v>
      </c>
      <c r="D244" s="230" t="s">
        <v>169</v>
      </c>
      <c r="E244" s="231" t="s">
        <v>1096</v>
      </c>
      <c r="F244" s="232" t="s">
        <v>1097</v>
      </c>
      <c r="G244" s="233" t="s">
        <v>226</v>
      </c>
      <c r="H244" s="234">
        <v>1</v>
      </c>
      <c r="I244" s="235"/>
      <c r="J244" s="236">
        <f>ROUND(I244*H244,2)</f>
        <v>0</v>
      </c>
      <c r="K244" s="237"/>
      <c r="L244" s="238"/>
      <c r="M244" s="239" t="s">
        <v>1</v>
      </c>
      <c r="N244" s="240" t="s">
        <v>38</v>
      </c>
      <c r="O244" s="71"/>
      <c r="P244" s="189">
        <f>O244*H244</f>
        <v>0</v>
      </c>
      <c r="Q244" s="189">
        <v>4.4999999999999997E-3</v>
      </c>
      <c r="R244" s="189">
        <f>Q244*H244</f>
        <v>4.4999999999999997E-3</v>
      </c>
      <c r="S244" s="189">
        <v>0</v>
      </c>
      <c r="T244" s="19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1" t="s">
        <v>362</v>
      </c>
      <c r="AT244" s="191" t="s">
        <v>169</v>
      </c>
      <c r="AU244" s="191" t="s">
        <v>82</v>
      </c>
      <c r="AY244" s="17" t="s">
        <v>130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7" t="s">
        <v>80</v>
      </c>
      <c r="BK244" s="192">
        <f>ROUND(I244*H244,2)</f>
        <v>0</v>
      </c>
      <c r="BL244" s="17" t="s">
        <v>244</v>
      </c>
      <c r="BM244" s="191" t="s">
        <v>1098</v>
      </c>
    </row>
    <row r="245" spans="1:65" s="2" customFormat="1" ht="19.5">
      <c r="A245" s="34"/>
      <c r="B245" s="35"/>
      <c r="C245" s="36"/>
      <c r="D245" s="193" t="s">
        <v>137</v>
      </c>
      <c r="E245" s="36"/>
      <c r="F245" s="194" t="s">
        <v>1097</v>
      </c>
      <c r="G245" s="36"/>
      <c r="H245" s="36"/>
      <c r="I245" s="195"/>
      <c r="J245" s="36"/>
      <c r="K245" s="36"/>
      <c r="L245" s="39"/>
      <c r="M245" s="196"/>
      <c r="N245" s="197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137</v>
      </c>
      <c r="AU245" s="17" t="s">
        <v>82</v>
      </c>
    </row>
    <row r="246" spans="1:65" s="2" customFormat="1" ht="24.2" customHeight="1">
      <c r="A246" s="34"/>
      <c r="B246" s="35"/>
      <c r="C246" s="179" t="s">
        <v>371</v>
      </c>
      <c r="D246" s="179" t="s">
        <v>131</v>
      </c>
      <c r="E246" s="180" t="s">
        <v>1099</v>
      </c>
      <c r="F246" s="181" t="s">
        <v>1100</v>
      </c>
      <c r="G246" s="182" t="s">
        <v>486</v>
      </c>
      <c r="H246" s="241"/>
      <c r="I246" s="184"/>
      <c r="J246" s="185">
        <f>ROUND(I246*H246,2)</f>
        <v>0</v>
      </c>
      <c r="K246" s="186"/>
      <c r="L246" s="39"/>
      <c r="M246" s="187" t="s">
        <v>1</v>
      </c>
      <c r="N246" s="188" t="s">
        <v>38</v>
      </c>
      <c r="O246" s="71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1" t="s">
        <v>135</v>
      </c>
      <c r="AT246" s="191" t="s">
        <v>131</v>
      </c>
      <c r="AU246" s="191" t="s">
        <v>82</v>
      </c>
      <c r="AY246" s="17" t="s">
        <v>130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7" t="s">
        <v>80</v>
      </c>
      <c r="BK246" s="192">
        <f>ROUND(I246*H246,2)</f>
        <v>0</v>
      </c>
      <c r="BL246" s="17" t="s">
        <v>135</v>
      </c>
      <c r="BM246" s="191" t="s">
        <v>1101</v>
      </c>
    </row>
    <row r="247" spans="1:65" s="2" customFormat="1">
      <c r="A247" s="34"/>
      <c r="B247" s="35"/>
      <c r="C247" s="36"/>
      <c r="D247" s="193" t="s">
        <v>137</v>
      </c>
      <c r="E247" s="36"/>
      <c r="F247" s="194" t="s">
        <v>1100</v>
      </c>
      <c r="G247" s="36"/>
      <c r="H247" s="36"/>
      <c r="I247" s="195"/>
      <c r="J247" s="36"/>
      <c r="K247" s="36"/>
      <c r="L247" s="39"/>
      <c r="M247" s="196"/>
      <c r="N247" s="197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137</v>
      </c>
      <c r="AU247" s="17" t="s">
        <v>82</v>
      </c>
    </row>
    <row r="248" spans="1:65" s="11" customFormat="1" ht="22.9" customHeight="1">
      <c r="B248" s="165"/>
      <c r="C248" s="166"/>
      <c r="D248" s="167" t="s">
        <v>72</v>
      </c>
      <c r="E248" s="252" t="s">
        <v>467</v>
      </c>
      <c r="F248" s="252" t="s">
        <v>627</v>
      </c>
      <c r="G248" s="166"/>
      <c r="H248" s="166"/>
      <c r="I248" s="169"/>
      <c r="J248" s="253">
        <f>BK248</f>
        <v>0</v>
      </c>
      <c r="K248" s="166"/>
      <c r="L248" s="171"/>
      <c r="M248" s="172"/>
      <c r="N248" s="173"/>
      <c r="O248" s="173"/>
      <c r="P248" s="174">
        <f>SUM(P249:P308)</f>
        <v>0</v>
      </c>
      <c r="Q248" s="173"/>
      <c r="R248" s="174">
        <f>SUM(R249:R308)</f>
        <v>0</v>
      </c>
      <c r="S248" s="173"/>
      <c r="T248" s="175">
        <f>SUM(T249:T308)</f>
        <v>0</v>
      </c>
      <c r="AR248" s="176" t="s">
        <v>80</v>
      </c>
      <c r="AT248" s="177" t="s">
        <v>72</v>
      </c>
      <c r="AU248" s="177" t="s">
        <v>80</v>
      </c>
      <c r="AY248" s="176" t="s">
        <v>130</v>
      </c>
      <c r="BK248" s="178">
        <f>SUM(BK249:BK308)</f>
        <v>0</v>
      </c>
    </row>
    <row r="249" spans="1:65" s="2" customFormat="1" ht="14.45" customHeight="1">
      <c r="A249" s="34"/>
      <c r="B249" s="35"/>
      <c r="C249" s="179" t="s">
        <v>379</v>
      </c>
      <c r="D249" s="179" t="s">
        <v>131</v>
      </c>
      <c r="E249" s="180" t="s">
        <v>1102</v>
      </c>
      <c r="F249" s="181" t="s">
        <v>1103</v>
      </c>
      <c r="G249" s="182" t="s">
        <v>404</v>
      </c>
      <c r="H249" s="183">
        <v>28.4</v>
      </c>
      <c r="I249" s="184"/>
      <c r="J249" s="185">
        <f>ROUND(I249*H249,2)</f>
        <v>0</v>
      </c>
      <c r="K249" s="186"/>
      <c r="L249" s="39"/>
      <c r="M249" s="187" t="s">
        <v>1</v>
      </c>
      <c r="N249" s="188" t="s">
        <v>38</v>
      </c>
      <c r="O249" s="71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1" t="s">
        <v>135</v>
      </c>
      <c r="AT249" s="191" t="s">
        <v>131</v>
      </c>
      <c r="AU249" s="191" t="s">
        <v>82</v>
      </c>
      <c r="AY249" s="17" t="s">
        <v>130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7" t="s">
        <v>80</v>
      </c>
      <c r="BK249" s="192">
        <f>ROUND(I249*H249,2)</f>
        <v>0</v>
      </c>
      <c r="BL249" s="17" t="s">
        <v>135</v>
      </c>
      <c r="BM249" s="191" t="s">
        <v>1104</v>
      </c>
    </row>
    <row r="250" spans="1:65" s="2" customFormat="1">
      <c r="A250" s="34"/>
      <c r="B250" s="35"/>
      <c r="C250" s="36"/>
      <c r="D250" s="193" t="s">
        <v>137</v>
      </c>
      <c r="E250" s="36"/>
      <c r="F250" s="194" t="s">
        <v>1103</v>
      </c>
      <c r="G250" s="36"/>
      <c r="H250" s="36"/>
      <c r="I250" s="195"/>
      <c r="J250" s="36"/>
      <c r="K250" s="36"/>
      <c r="L250" s="39"/>
      <c r="M250" s="196"/>
      <c r="N250" s="197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137</v>
      </c>
      <c r="AU250" s="17" t="s">
        <v>82</v>
      </c>
    </row>
    <row r="251" spans="1:65" s="12" customFormat="1">
      <c r="B251" s="198"/>
      <c r="C251" s="199"/>
      <c r="D251" s="193" t="s">
        <v>138</v>
      </c>
      <c r="E251" s="200" t="s">
        <v>1</v>
      </c>
      <c r="F251" s="201" t="s">
        <v>307</v>
      </c>
      <c r="G251" s="199"/>
      <c r="H251" s="200" t="s">
        <v>1</v>
      </c>
      <c r="I251" s="202"/>
      <c r="J251" s="199"/>
      <c r="K251" s="199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138</v>
      </c>
      <c r="AU251" s="207" t="s">
        <v>82</v>
      </c>
      <c r="AV251" s="12" t="s">
        <v>80</v>
      </c>
      <c r="AW251" s="12" t="s">
        <v>30</v>
      </c>
      <c r="AX251" s="12" t="s">
        <v>73</v>
      </c>
      <c r="AY251" s="207" t="s">
        <v>130</v>
      </c>
    </row>
    <row r="252" spans="1:65" s="12" customFormat="1">
      <c r="B252" s="198"/>
      <c r="C252" s="199"/>
      <c r="D252" s="193" t="s">
        <v>138</v>
      </c>
      <c r="E252" s="200" t="s">
        <v>1</v>
      </c>
      <c r="F252" s="201" t="s">
        <v>1105</v>
      </c>
      <c r="G252" s="199"/>
      <c r="H252" s="200" t="s">
        <v>1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138</v>
      </c>
      <c r="AU252" s="207" t="s">
        <v>82</v>
      </c>
      <c r="AV252" s="12" t="s">
        <v>80</v>
      </c>
      <c r="AW252" s="12" t="s">
        <v>30</v>
      </c>
      <c r="AX252" s="12" t="s">
        <v>73</v>
      </c>
      <c r="AY252" s="207" t="s">
        <v>130</v>
      </c>
    </row>
    <row r="253" spans="1:65" s="13" customFormat="1">
      <c r="B253" s="208"/>
      <c r="C253" s="209"/>
      <c r="D253" s="193" t="s">
        <v>138</v>
      </c>
      <c r="E253" s="210" t="s">
        <v>1</v>
      </c>
      <c r="F253" s="211" t="s">
        <v>1106</v>
      </c>
      <c r="G253" s="209"/>
      <c r="H253" s="212">
        <v>2.64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138</v>
      </c>
      <c r="AU253" s="218" t="s">
        <v>82</v>
      </c>
      <c r="AV253" s="13" t="s">
        <v>82</v>
      </c>
      <c r="AW253" s="13" t="s">
        <v>30</v>
      </c>
      <c r="AX253" s="13" t="s">
        <v>73</v>
      </c>
      <c r="AY253" s="218" t="s">
        <v>130</v>
      </c>
    </row>
    <row r="254" spans="1:65" s="12" customFormat="1">
      <c r="B254" s="198"/>
      <c r="C254" s="199"/>
      <c r="D254" s="193" t="s">
        <v>138</v>
      </c>
      <c r="E254" s="200" t="s">
        <v>1</v>
      </c>
      <c r="F254" s="201" t="s">
        <v>1107</v>
      </c>
      <c r="G254" s="199"/>
      <c r="H254" s="200" t="s">
        <v>1</v>
      </c>
      <c r="I254" s="202"/>
      <c r="J254" s="199"/>
      <c r="K254" s="199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138</v>
      </c>
      <c r="AU254" s="207" t="s">
        <v>82</v>
      </c>
      <c r="AV254" s="12" t="s">
        <v>80</v>
      </c>
      <c r="AW254" s="12" t="s">
        <v>30</v>
      </c>
      <c r="AX254" s="12" t="s">
        <v>73</v>
      </c>
      <c r="AY254" s="207" t="s">
        <v>130</v>
      </c>
    </row>
    <row r="255" spans="1:65" s="13" customFormat="1">
      <c r="B255" s="208"/>
      <c r="C255" s="209"/>
      <c r="D255" s="193" t="s">
        <v>138</v>
      </c>
      <c r="E255" s="210" t="s">
        <v>1</v>
      </c>
      <c r="F255" s="211" t="s">
        <v>1108</v>
      </c>
      <c r="G255" s="209"/>
      <c r="H255" s="212">
        <v>25.76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138</v>
      </c>
      <c r="AU255" s="218" t="s">
        <v>82</v>
      </c>
      <c r="AV255" s="13" t="s">
        <v>82</v>
      </c>
      <c r="AW255" s="13" t="s">
        <v>30</v>
      </c>
      <c r="AX255" s="13" t="s">
        <v>73</v>
      </c>
      <c r="AY255" s="218" t="s">
        <v>130</v>
      </c>
    </row>
    <row r="256" spans="1:65" s="14" customFormat="1">
      <c r="B256" s="219"/>
      <c r="C256" s="220"/>
      <c r="D256" s="193" t="s">
        <v>138</v>
      </c>
      <c r="E256" s="221" t="s">
        <v>1</v>
      </c>
      <c r="F256" s="222" t="s">
        <v>143</v>
      </c>
      <c r="G256" s="220"/>
      <c r="H256" s="223">
        <v>28.400000000000002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138</v>
      </c>
      <c r="AU256" s="229" t="s">
        <v>82</v>
      </c>
      <c r="AV256" s="14" t="s">
        <v>135</v>
      </c>
      <c r="AW256" s="14" t="s">
        <v>30</v>
      </c>
      <c r="AX256" s="14" t="s">
        <v>80</v>
      </c>
      <c r="AY256" s="229" t="s">
        <v>130</v>
      </c>
    </row>
    <row r="257" spans="1:65" s="2" customFormat="1" ht="24.2" customHeight="1">
      <c r="A257" s="34"/>
      <c r="B257" s="35"/>
      <c r="C257" s="179" t="s">
        <v>384</v>
      </c>
      <c r="D257" s="179" t="s">
        <v>131</v>
      </c>
      <c r="E257" s="180" t="s">
        <v>629</v>
      </c>
      <c r="F257" s="181" t="s">
        <v>630</v>
      </c>
      <c r="G257" s="182" t="s">
        <v>226</v>
      </c>
      <c r="H257" s="183">
        <v>4</v>
      </c>
      <c r="I257" s="184"/>
      <c r="J257" s="185">
        <f>ROUND(I257*H257,2)</f>
        <v>0</v>
      </c>
      <c r="K257" s="186"/>
      <c r="L257" s="39"/>
      <c r="M257" s="187" t="s">
        <v>1</v>
      </c>
      <c r="N257" s="188" t="s">
        <v>38</v>
      </c>
      <c r="O257" s="71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1" t="s">
        <v>135</v>
      </c>
      <c r="AT257" s="191" t="s">
        <v>131</v>
      </c>
      <c r="AU257" s="191" t="s">
        <v>82</v>
      </c>
      <c r="AY257" s="17" t="s">
        <v>130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7" t="s">
        <v>80</v>
      </c>
      <c r="BK257" s="192">
        <f>ROUND(I257*H257,2)</f>
        <v>0</v>
      </c>
      <c r="BL257" s="17" t="s">
        <v>135</v>
      </c>
      <c r="BM257" s="191" t="s">
        <v>1109</v>
      </c>
    </row>
    <row r="258" spans="1:65" s="2" customFormat="1">
      <c r="A258" s="34"/>
      <c r="B258" s="35"/>
      <c r="C258" s="36"/>
      <c r="D258" s="193" t="s">
        <v>137</v>
      </c>
      <c r="E258" s="36"/>
      <c r="F258" s="194" t="s">
        <v>630</v>
      </c>
      <c r="G258" s="36"/>
      <c r="H258" s="36"/>
      <c r="I258" s="195"/>
      <c r="J258" s="36"/>
      <c r="K258" s="36"/>
      <c r="L258" s="39"/>
      <c r="M258" s="196"/>
      <c r="N258" s="197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137</v>
      </c>
      <c r="AU258" s="17" t="s">
        <v>82</v>
      </c>
    </row>
    <row r="259" spans="1:65" s="12" customFormat="1">
      <c r="B259" s="198"/>
      <c r="C259" s="199"/>
      <c r="D259" s="193" t="s">
        <v>138</v>
      </c>
      <c r="E259" s="200" t="s">
        <v>1</v>
      </c>
      <c r="F259" s="201" t="s">
        <v>307</v>
      </c>
      <c r="G259" s="199"/>
      <c r="H259" s="200" t="s">
        <v>1</v>
      </c>
      <c r="I259" s="202"/>
      <c r="J259" s="199"/>
      <c r="K259" s="199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138</v>
      </c>
      <c r="AU259" s="207" t="s">
        <v>82</v>
      </c>
      <c r="AV259" s="12" t="s">
        <v>80</v>
      </c>
      <c r="AW259" s="12" t="s">
        <v>30</v>
      </c>
      <c r="AX259" s="12" t="s">
        <v>73</v>
      </c>
      <c r="AY259" s="207" t="s">
        <v>130</v>
      </c>
    </row>
    <row r="260" spans="1:65" s="13" customFormat="1">
      <c r="B260" s="208"/>
      <c r="C260" s="209"/>
      <c r="D260" s="193" t="s">
        <v>138</v>
      </c>
      <c r="E260" s="210" t="s">
        <v>1</v>
      </c>
      <c r="F260" s="211" t="s">
        <v>135</v>
      </c>
      <c r="G260" s="209"/>
      <c r="H260" s="212">
        <v>4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138</v>
      </c>
      <c r="AU260" s="218" t="s">
        <v>82</v>
      </c>
      <c r="AV260" s="13" t="s">
        <v>82</v>
      </c>
      <c r="AW260" s="13" t="s">
        <v>30</v>
      </c>
      <c r="AX260" s="13" t="s">
        <v>73</v>
      </c>
      <c r="AY260" s="218" t="s">
        <v>130</v>
      </c>
    </row>
    <row r="261" spans="1:65" s="14" customFormat="1">
      <c r="B261" s="219"/>
      <c r="C261" s="220"/>
      <c r="D261" s="193" t="s">
        <v>138</v>
      </c>
      <c r="E261" s="221" t="s">
        <v>1</v>
      </c>
      <c r="F261" s="222" t="s">
        <v>143</v>
      </c>
      <c r="G261" s="220"/>
      <c r="H261" s="223">
        <v>4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138</v>
      </c>
      <c r="AU261" s="229" t="s">
        <v>82</v>
      </c>
      <c r="AV261" s="14" t="s">
        <v>135</v>
      </c>
      <c r="AW261" s="14" t="s">
        <v>30</v>
      </c>
      <c r="AX261" s="14" t="s">
        <v>80</v>
      </c>
      <c r="AY261" s="229" t="s">
        <v>130</v>
      </c>
    </row>
    <row r="262" spans="1:65" s="2" customFormat="1" ht="24.2" customHeight="1">
      <c r="A262" s="34"/>
      <c r="B262" s="35"/>
      <c r="C262" s="179" t="s">
        <v>394</v>
      </c>
      <c r="D262" s="179" t="s">
        <v>131</v>
      </c>
      <c r="E262" s="180" t="s">
        <v>633</v>
      </c>
      <c r="F262" s="181" t="s">
        <v>634</v>
      </c>
      <c r="G262" s="182" t="s">
        <v>226</v>
      </c>
      <c r="H262" s="183">
        <v>2</v>
      </c>
      <c r="I262" s="184"/>
      <c r="J262" s="185">
        <f>ROUND(I262*H262,2)</f>
        <v>0</v>
      </c>
      <c r="K262" s="186"/>
      <c r="L262" s="39"/>
      <c r="M262" s="187" t="s">
        <v>1</v>
      </c>
      <c r="N262" s="188" t="s">
        <v>38</v>
      </c>
      <c r="O262" s="71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1" t="s">
        <v>135</v>
      </c>
      <c r="AT262" s="191" t="s">
        <v>131</v>
      </c>
      <c r="AU262" s="191" t="s">
        <v>82</v>
      </c>
      <c r="AY262" s="17" t="s">
        <v>130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7" t="s">
        <v>80</v>
      </c>
      <c r="BK262" s="192">
        <f>ROUND(I262*H262,2)</f>
        <v>0</v>
      </c>
      <c r="BL262" s="17" t="s">
        <v>135</v>
      </c>
      <c r="BM262" s="191" t="s">
        <v>1110</v>
      </c>
    </row>
    <row r="263" spans="1:65" s="2" customFormat="1">
      <c r="A263" s="34"/>
      <c r="B263" s="35"/>
      <c r="C263" s="36"/>
      <c r="D263" s="193" t="s">
        <v>137</v>
      </c>
      <c r="E263" s="36"/>
      <c r="F263" s="194" t="s">
        <v>634</v>
      </c>
      <c r="G263" s="36"/>
      <c r="H263" s="36"/>
      <c r="I263" s="195"/>
      <c r="J263" s="36"/>
      <c r="K263" s="36"/>
      <c r="L263" s="39"/>
      <c r="M263" s="196"/>
      <c r="N263" s="197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137</v>
      </c>
      <c r="AU263" s="17" t="s">
        <v>82</v>
      </c>
    </row>
    <row r="264" spans="1:65" s="12" customFormat="1">
      <c r="B264" s="198"/>
      <c r="C264" s="199"/>
      <c r="D264" s="193" t="s">
        <v>138</v>
      </c>
      <c r="E264" s="200" t="s">
        <v>1</v>
      </c>
      <c r="F264" s="201" t="s">
        <v>307</v>
      </c>
      <c r="G264" s="199"/>
      <c r="H264" s="200" t="s">
        <v>1</v>
      </c>
      <c r="I264" s="202"/>
      <c r="J264" s="199"/>
      <c r="K264" s="199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138</v>
      </c>
      <c r="AU264" s="207" t="s">
        <v>82</v>
      </c>
      <c r="AV264" s="12" t="s">
        <v>80</v>
      </c>
      <c r="AW264" s="12" t="s">
        <v>30</v>
      </c>
      <c r="AX264" s="12" t="s">
        <v>73</v>
      </c>
      <c r="AY264" s="207" t="s">
        <v>130</v>
      </c>
    </row>
    <row r="265" spans="1:65" s="13" customFormat="1">
      <c r="B265" s="208"/>
      <c r="C265" s="209"/>
      <c r="D265" s="193" t="s">
        <v>138</v>
      </c>
      <c r="E265" s="210" t="s">
        <v>1</v>
      </c>
      <c r="F265" s="211" t="s">
        <v>1111</v>
      </c>
      <c r="G265" s="209"/>
      <c r="H265" s="212">
        <v>2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138</v>
      </c>
      <c r="AU265" s="218" t="s">
        <v>82</v>
      </c>
      <c r="AV265" s="13" t="s">
        <v>82</v>
      </c>
      <c r="AW265" s="13" t="s">
        <v>30</v>
      </c>
      <c r="AX265" s="13" t="s">
        <v>73</v>
      </c>
      <c r="AY265" s="218" t="s">
        <v>130</v>
      </c>
    </row>
    <row r="266" spans="1:65" s="14" customFormat="1">
      <c r="B266" s="219"/>
      <c r="C266" s="220"/>
      <c r="D266" s="193" t="s">
        <v>138</v>
      </c>
      <c r="E266" s="221" t="s">
        <v>1</v>
      </c>
      <c r="F266" s="222" t="s">
        <v>143</v>
      </c>
      <c r="G266" s="220"/>
      <c r="H266" s="223">
        <v>2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138</v>
      </c>
      <c r="AU266" s="229" t="s">
        <v>82</v>
      </c>
      <c r="AV266" s="14" t="s">
        <v>135</v>
      </c>
      <c r="AW266" s="14" t="s">
        <v>30</v>
      </c>
      <c r="AX266" s="14" t="s">
        <v>80</v>
      </c>
      <c r="AY266" s="229" t="s">
        <v>130</v>
      </c>
    </row>
    <row r="267" spans="1:65" s="2" customFormat="1" ht="24.2" customHeight="1">
      <c r="A267" s="34"/>
      <c r="B267" s="35"/>
      <c r="C267" s="179" t="s">
        <v>401</v>
      </c>
      <c r="D267" s="179" t="s">
        <v>131</v>
      </c>
      <c r="E267" s="180" t="s">
        <v>681</v>
      </c>
      <c r="F267" s="181" t="s">
        <v>682</v>
      </c>
      <c r="G267" s="182" t="s">
        <v>226</v>
      </c>
      <c r="H267" s="183">
        <v>3</v>
      </c>
      <c r="I267" s="184"/>
      <c r="J267" s="185">
        <f>ROUND(I267*H267,2)</f>
        <v>0</v>
      </c>
      <c r="K267" s="186"/>
      <c r="L267" s="39"/>
      <c r="M267" s="187" t="s">
        <v>1</v>
      </c>
      <c r="N267" s="188" t="s">
        <v>38</v>
      </c>
      <c r="O267" s="71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1" t="s">
        <v>135</v>
      </c>
      <c r="AT267" s="191" t="s">
        <v>131</v>
      </c>
      <c r="AU267" s="191" t="s">
        <v>82</v>
      </c>
      <c r="AY267" s="17" t="s">
        <v>130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7" t="s">
        <v>80</v>
      </c>
      <c r="BK267" s="192">
        <f>ROUND(I267*H267,2)</f>
        <v>0</v>
      </c>
      <c r="BL267" s="17" t="s">
        <v>135</v>
      </c>
      <c r="BM267" s="191" t="s">
        <v>1112</v>
      </c>
    </row>
    <row r="268" spans="1:65" s="2" customFormat="1" ht="19.5">
      <c r="A268" s="34"/>
      <c r="B268" s="35"/>
      <c r="C268" s="36"/>
      <c r="D268" s="193" t="s">
        <v>137</v>
      </c>
      <c r="E268" s="36"/>
      <c r="F268" s="194" t="s">
        <v>682</v>
      </c>
      <c r="G268" s="36"/>
      <c r="H268" s="36"/>
      <c r="I268" s="195"/>
      <c r="J268" s="36"/>
      <c r="K268" s="36"/>
      <c r="L268" s="39"/>
      <c r="M268" s="196"/>
      <c r="N268" s="197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137</v>
      </c>
      <c r="AU268" s="17" t="s">
        <v>82</v>
      </c>
    </row>
    <row r="269" spans="1:65" s="12" customFormat="1">
      <c r="B269" s="198"/>
      <c r="C269" s="199"/>
      <c r="D269" s="193" t="s">
        <v>138</v>
      </c>
      <c r="E269" s="200" t="s">
        <v>1</v>
      </c>
      <c r="F269" s="201" t="s">
        <v>307</v>
      </c>
      <c r="G269" s="199"/>
      <c r="H269" s="200" t="s">
        <v>1</v>
      </c>
      <c r="I269" s="202"/>
      <c r="J269" s="199"/>
      <c r="K269" s="199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138</v>
      </c>
      <c r="AU269" s="207" t="s">
        <v>82</v>
      </c>
      <c r="AV269" s="12" t="s">
        <v>80</v>
      </c>
      <c r="AW269" s="12" t="s">
        <v>30</v>
      </c>
      <c r="AX269" s="12" t="s">
        <v>73</v>
      </c>
      <c r="AY269" s="207" t="s">
        <v>130</v>
      </c>
    </row>
    <row r="270" spans="1:65" s="13" customFormat="1">
      <c r="B270" s="208"/>
      <c r="C270" s="209"/>
      <c r="D270" s="193" t="s">
        <v>138</v>
      </c>
      <c r="E270" s="210" t="s">
        <v>1</v>
      </c>
      <c r="F270" s="211" t="s">
        <v>1113</v>
      </c>
      <c r="G270" s="209"/>
      <c r="H270" s="212">
        <v>3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138</v>
      </c>
      <c r="AU270" s="218" t="s">
        <v>82</v>
      </c>
      <c r="AV270" s="13" t="s">
        <v>82</v>
      </c>
      <c r="AW270" s="13" t="s">
        <v>30</v>
      </c>
      <c r="AX270" s="13" t="s">
        <v>73</v>
      </c>
      <c r="AY270" s="218" t="s">
        <v>130</v>
      </c>
    </row>
    <row r="271" spans="1:65" s="14" customFormat="1">
      <c r="B271" s="219"/>
      <c r="C271" s="220"/>
      <c r="D271" s="193" t="s">
        <v>138</v>
      </c>
      <c r="E271" s="221" t="s">
        <v>1</v>
      </c>
      <c r="F271" s="222" t="s">
        <v>143</v>
      </c>
      <c r="G271" s="220"/>
      <c r="H271" s="223">
        <v>3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138</v>
      </c>
      <c r="AU271" s="229" t="s">
        <v>82</v>
      </c>
      <c r="AV271" s="14" t="s">
        <v>135</v>
      </c>
      <c r="AW271" s="14" t="s">
        <v>30</v>
      </c>
      <c r="AX271" s="14" t="s">
        <v>80</v>
      </c>
      <c r="AY271" s="229" t="s">
        <v>130</v>
      </c>
    </row>
    <row r="272" spans="1:65" s="2" customFormat="1" ht="24.2" customHeight="1">
      <c r="A272" s="34"/>
      <c r="B272" s="35"/>
      <c r="C272" s="230" t="s">
        <v>408</v>
      </c>
      <c r="D272" s="230" t="s">
        <v>169</v>
      </c>
      <c r="E272" s="231" t="s">
        <v>685</v>
      </c>
      <c r="F272" s="232" t="s">
        <v>686</v>
      </c>
      <c r="G272" s="233" t="s">
        <v>226</v>
      </c>
      <c r="H272" s="234">
        <v>3</v>
      </c>
      <c r="I272" s="235"/>
      <c r="J272" s="236">
        <f>ROUND(I272*H272,2)</f>
        <v>0</v>
      </c>
      <c r="K272" s="237"/>
      <c r="L272" s="238"/>
      <c r="M272" s="239" t="s">
        <v>1</v>
      </c>
      <c r="N272" s="240" t="s">
        <v>38</v>
      </c>
      <c r="O272" s="71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1" t="s">
        <v>172</v>
      </c>
      <c r="AT272" s="191" t="s">
        <v>169</v>
      </c>
      <c r="AU272" s="191" t="s">
        <v>82</v>
      </c>
      <c r="AY272" s="17" t="s">
        <v>130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7" t="s">
        <v>80</v>
      </c>
      <c r="BK272" s="192">
        <f>ROUND(I272*H272,2)</f>
        <v>0</v>
      </c>
      <c r="BL272" s="17" t="s">
        <v>135</v>
      </c>
      <c r="BM272" s="191" t="s">
        <v>1114</v>
      </c>
    </row>
    <row r="273" spans="1:65" s="2" customFormat="1" ht="19.5">
      <c r="A273" s="34"/>
      <c r="B273" s="35"/>
      <c r="C273" s="36"/>
      <c r="D273" s="193" t="s">
        <v>137</v>
      </c>
      <c r="E273" s="36"/>
      <c r="F273" s="194" t="s">
        <v>686</v>
      </c>
      <c r="G273" s="36"/>
      <c r="H273" s="36"/>
      <c r="I273" s="195"/>
      <c r="J273" s="36"/>
      <c r="K273" s="36"/>
      <c r="L273" s="39"/>
      <c r="M273" s="196"/>
      <c r="N273" s="197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137</v>
      </c>
      <c r="AU273" s="17" t="s">
        <v>82</v>
      </c>
    </row>
    <row r="274" spans="1:65" s="12" customFormat="1">
      <c r="B274" s="198"/>
      <c r="C274" s="199"/>
      <c r="D274" s="193" t="s">
        <v>138</v>
      </c>
      <c r="E274" s="200" t="s">
        <v>1</v>
      </c>
      <c r="F274" s="201" t="s">
        <v>307</v>
      </c>
      <c r="G274" s="199"/>
      <c r="H274" s="200" t="s">
        <v>1</v>
      </c>
      <c r="I274" s="202"/>
      <c r="J274" s="199"/>
      <c r="K274" s="199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138</v>
      </c>
      <c r="AU274" s="207" t="s">
        <v>82</v>
      </c>
      <c r="AV274" s="12" t="s">
        <v>80</v>
      </c>
      <c r="AW274" s="12" t="s">
        <v>30</v>
      </c>
      <c r="AX274" s="12" t="s">
        <v>73</v>
      </c>
      <c r="AY274" s="207" t="s">
        <v>130</v>
      </c>
    </row>
    <row r="275" spans="1:65" s="13" customFormat="1">
      <c r="B275" s="208"/>
      <c r="C275" s="209"/>
      <c r="D275" s="193" t="s">
        <v>138</v>
      </c>
      <c r="E275" s="210" t="s">
        <v>1</v>
      </c>
      <c r="F275" s="211" t="s">
        <v>1113</v>
      </c>
      <c r="G275" s="209"/>
      <c r="H275" s="212">
        <v>3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138</v>
      </c>
      <c r="AU275" s="218" t="s">
        <v>82</v>
      </c>
      <c r="AV275" s="13" t="s">
        <v>82</v>
      </c>
      <c r="AW275" s="13" t="s">
        <v>30</v>
      </c>
      <c r="AX275" s="13" t="s">
        <v>73</v>
      </c>
      <c r="AY275" s="218" t="s">
        <v>130</v>
      </c>
    </row>
    <row r="276" spans="1:65" s="14" customFormat="1">
      <c r="B276" s="219"/>
      <c r="C276" s="220"/>
      <c r="D276" s="193" t="s">
        <v>138</v>
      </c>
      <c r="E276" s="221" t="s">
        <v>1</v>
      </c>
      <c r="F276" s="222" t="s">
        <v>143</v>
      </c>
      <c r="G276" s="220"/>
      <c r="H276" s="223">
        <v>3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138</v>
      </c>
      <c r="AU276" s="229" t="s">
        <v>82</v>
      </c>
      <c r="AV276" s="14" t="s">
        <v>135</v>
      </c>
      <c r="AW276" s="14" t="s">
        <v>30</v>
      </c>
      <c r="AX276" s="14" t="s">
        <v>80</v>
      </c>
      <c r="AY276" s="229" t="s">
        <v>130</v>
      </c>
    </row>
    <row r="277" spans="1:65" s="2" customFormat="1" ht="24.2" customHeight="1">
      <c r="A277" s="34"/>
      <c r="B277" s="35"/>
      <c r="C277" s="179" t="s">
        <v>413</v>
      </c>
      <c r="D277" s="179" t="s">
        <v>131</v>
      </c>
      <c r="E277" s="180" t="s">
        <v>1115</v>
      </c>
      <c r="F277" s="181" t="s">
        <v>1116</v>
      </c>
      <c r="G277" s="182" t="s">
        <v>226</v>
      </c>
      <c r="H277" s="183">
        <v>5</v>
      </c>
      <c r="I277" s="184"/>
      <c r="J277" s="185">
        <f>ROUND(I277*H277,2)</f>
        <v>0</v>
      </c>
      <c r="K277" s="186"/>
      <c r="L277" s="39"/>
      <c r="M277" s="187" t="s">
        <v>1</v>
      </c>
      <c r="N277" s="188" t="s">
        <v>38</v>
      </c>
      <c r="O277" s="71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1" t="s">
        <v>135</v>
      </c>
      <c r="AT277" s="191" t="s">
        <v>131</v>
      </c>
      <c r="AU277" s="191" t="s">
        <v>82</v>
      </c>
      <c r="AY277" s="17" t="s">
        <v>130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7" t="s">
        <v>80</v>
      </c>
      <c r="BK277" s="192">
        <f>ROUND(I277*H277,2)</f>
        <v>0</v>
      </c>
      <c r="BL277" s="17" t="s">
        <v>135</v>
      </c>
      <c r="BM277" s="191" t="s">
        <v>1117</v>
      </c>
    </row>
    <row r="278" spans="1:65" s="2" customFormat="1" ht="19.5">
      <c r="A278" s="34"/>
      <c r="B278" s="35"/>
      <c r="C278" s="36"/>
      <c r="D278" s="193" t="s">
        <v>137</v>
      </c>
      <c r="E278" s="36"/>
      <c r="F278" s="194" t="s">
        <v>1116</v>
      </c>
      <c r="G278" s="36"/>
      <c r="H278" s="36"/>
      <c r="I278" s="195"/>
      <c r="J278" s="36"/>
      <c r="K278" s="36"/>
      <c r="L278" s="39"/>
      <c r="M278" s="196"/>
      <c r="N278" s="197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137</v>
      </c>
      <c r="AU278" s="17" t="s">
        <v>82</v>
      </c>
    </row>
    <row r="279" spans="1:65" s="12" customFormat="1">
      <c r="B279" s="198"/>
      <c r="C279" s="199"/>
      <c r="D279" s="193" t="s">
        <v>138</v>
      </c>
      <c r="E279" s="200" t="s">
        <v>1</v>
      </c>
      <c r="F279" s="201" t="s">
        <v>307</v>
      </c>
      <c r="G279" s="199"/>
      <c r="H279" s="200" t="s">
        <v>1</v>
      </c>
      <c r="I279" s="202"/>
      <c r="J279" s="199"/>
      <c r="K279" s="199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138</v>
      </c>
      <c r="AU279" s="207" t="s">
        <v>82</v>
      </c>
      <c r="AV279" s="12" t="s">
        <v>80</v>
      </c>
      <c r="AW279" s="12" t="s">
        <v>30</v>
      </c>
      <c r="AX279" s="12" t="s">
        <v>73</v>
      </c>
      <c r="AY279" s="207" t="s">
        <v>130</v>
      </c>
    </row>
    <row r="280" spans="1:65" s="13" customFormat="1">
      <c r="B280" s="208"/>
      <c r="C280" s="209"/>
      <c r="D280" s="193" t="s">
        <v>138</v>
      </c>
      <c r="E280" s="210" t="s">
        <v>1</v>
      </c>
      <c r="F280" s="211" t="s">
        <v>175</v>
      </c>
      <c r="G280" s="209"/>
      <c r="H280" s="212">
        <v>5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138</v>
      </c>
      <c r="AU280" s="218" t="s">
        <v>82</v>
      </c>
      <c r="AV280" s="13" t="s">
        <v>82</v>
      </c>
      <c r="AW280" s="13" t="s">
        <v>30</v>
      </c>
      <c r="AX280" s="13" t="s">
        <v>73</v>
      </c>
      <c r="AY280" s="218" t="s">
        <v>130</v>
      </c>
    </row>
    <row r="281" spans="1:65" s="14" customFormat="1">
      <c r="B281" s="219"/>
      <c r="C281" s="220"/>
      <c r="D281" s="193" t="s">
        <v>138</v>
      </c>
      <c r="E281" s="221" t="s">
        <v>1</v>
      </c>
      <c r="F281" s="222" t="s">
        <v>143</v>
      </c>
      <c r="G281" s="220"/>
      <c r="H281" s="223">
        <v>5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138</v>
      </c>
      <c r="AU281" s="229" t="s">
        <v>82</v>
      </c>
      <c r="AV281" s="14" t="s">
        <v>135</v>
      </c>
      <c r="AW281" s="14" t="s">
        <v>30</v>
      </c>
      <c r="AX281" s="14" t="s">
        <v>80</v>
      </c>
      <c r="AY281" s="229" t="s">
        <v>130</v>
      </c>
    </row>
    <row r="282" spans="1:65" s="2" customFormat="1" ht="24.2" customHeight="1">
      <c r="A282" s="34"/>
      <c r="B282" s="35"/>
      <c r="C282" s="230" t="s">
        <v>420</v>
      </c>
      <c r="D282" s="230" t="s">
        <v>169</v>
      </c>
      <c r="E282" s="231" t="s">
        <v>656</v>
      </c>
      <c r="F282" s="232" t="s">
        <v>657</v>
      </c>
      <c r="G282" s="233" t="s">
        <v>226</v>
      </c>
      <c r="H282" s="234">
        <v>2</v>
      </c>
      <c r="I282" s="235"/>
      <c r="J282" s="236">
        <f>ROUND(I282*H282,2)</f>
        <v>0</v>
      </c>
      <c r="K282" s="237"/>
      <c r="L282" s="238"/>
      <c r="M282" s="239" t="s">
        <v>1</v>
      </c>
      <c r="N282" s="240" t="s">
        <v>38</v>
      </c>
      <c r="O282" s="71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1" t="s">
        <v>172</v>
      </c>
      <c r="AT282" s="191" t="s">
        <v>169</v>
      </c>
      <c r="AU282" s="191" t="s">
        <v>82</v>
      </c>
      <c r="AY282" s="17" t="s">
        <v>130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7" t="s">
        <v>80</v>
      </c>
      <c r="BK282" s="192">
        <f>ROUND(I282*H282,2)</f>
        <v>0</v>
      </c>
      <c r="BL282" s="17" t="s">
        <v>135</v>
      </c>
      <c r="BM282" s="191" t="s">
        <v>1118</v>
      </c>
    </row>
    <row r="283" spans="1:65" s="2" customFormat="1" ht="19.5">
      <c r="A283" s="34"/>
      <c r="B283" s="35"/>
      <c r="C283" s="36"/>
      <c r="D283" s="193" t="s">
        <v>137</v>
      </c>
      <c r="E283" s="36"/>
      <c r="F283" s="194" t="s">
        <v>657</v>
      </c>
      <c r="G283" s="36"/>
      <c r="H283" s="36"/>
      <c r="I283" s="195"/>
      <c r="J283" s="36"/>
      <c r="K283" s="36"/>
      <c r="L283" s="39"/>
      <c r="M283" s="196"/>
      <c r="N283" s="197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137</v>
      </c>
      <c r="AU283" s="17" t="s">
        <v>82</v>
      </c>
    </row>
    <row r="284" spans="1:65" s="12" customFormat="1">
      <c r="B284" s="198"/>
      <c r="C284" s="199"/>
      <c r="D284" s="193" t="s">
        <v>138</v>
      </c>
      <c r="E284" s="200" t="s">
        <v>1</v>
      </c>
      <c r="F284" s="201" t="s">
        <v>307</v>
      </c>
      <c r="G284" s="199"/>
      <c r="H284" s="200" t="s">
        <v>1</v>
      </c>
      <c r="I284" s="202"/>
      <c r="J284" s="199"/>
      <c r="K284" s="199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138</v>
      </c>
      <c r="AU284" s="207" t="s">
        <v>82</v>
      </c>
      <c r="AV284" s="12" t="s">
        <v>80</v>
      </c>
      <c r="AW284" s="12" t="s">
        <v>30</v>
      </c>
      <c r="AX284" s="12" t="s">
        <v>73</v>
      </c>
      <c r="AY284" s="207" t="s">
        <v>130</v>
      </c>
    </row>
    <row r="285" spans="1:65" s="13" customFormat="1">
      <c r="B285" s="208"/>
      <c r="C285" s="209"/>
      <c r="D285" s="193" t="s">
        <v>138</v>
      </c>
      <c r="E285" s="210" t="s">
        <v>1</v>
      </c>
      <c r="F285" s="211" t="s">
        <v>82</v>
      </c>
      <c r="G285" s="209"/>
      <c r="H285" s="212">
        <v>2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138</v>
      </c>
      <c r="AU285" s="218" t="s">
        <v>82</v>
      </c>
      <c r="AV285" s="13" t="s">
        <v>82</v>
      </c>
      <c r="AW285" s="13" t="s">
        <v>30</v>
      </c>
      <c r="AX285" s="13" t="s">
        <v>73</v>
      </c>
      <c r="AY285" s="218" t="s">
        <v>130</v>
      </c>
    </row>
    <row r="286" spans="1:65" s="14" customFormat="1">
      <c r="B286" s="219"/>
      <c r="C286" s="220"/>
      <c r="D286" s="193" t="s">
        <v>138</v>
      </c>
      <c r="E286" s="221" t="s">
        <v>1</v>
      </c>
      <c r="F286" s="222" t="s">
        <v>143</v>
      </c>
      <c r="G286" s="220"/>
      <c r="H286" s="223">
        <v>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138</v>
      </c>
      <c r="AU286" s="229" t="s">
        <v>82</v>
      </c>
      <c r="AV286" s="14" t="s">
        <v>135</v>
      </c>
      <c r="AW286" s="14" t="s">
        <v>30</v>
      </c>
      <c r="AX286" s="14" t="s">
        <v>80</v>
      </c>
      <c r="AY286" s="229" t="s">
        <v>130</v>
      </c>
    </row>
    <row r="287" spans="1:65" s="2" customFormat="1" ht="24.2" customHeight="1">
      <c r="A287" s="34"/>
      <c r="B287" s="35"/>
      <c r="C287" s="179" t="s">
        <v>429</v>
      </c>
      <c r="D287" s="179" t="s">
        <v>131</v>
      </c>
      <c r="E287" s="180" t="s">
        <v>1119</v>
      </c>
      <c r="F287" s="181" t="s">
        <v>1120</v>
      </c>
      <c r="G287" s="182" t="s">
        <v>226</v>
      </c>
      <c r="H287" s="183">
        <v>1</v>
      </c>
      <c r="I287" s="184"/>
      <c r="J287" s="185">
        <f>ROUND(I287*H287,2)</f>
        <v>0</v>
      </c>
      <c r="K287" s="186"/>
      <c r="L287" s="39"/>
      <c r="M287" s="187" t="s">
        <v>1</v>
      </c>
      <c r="N287" s="188" t="s">
        <v>38</v>
      </c>
      <c r="O287" s="71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1" t="s">
        <v>135</v>
      </c>
      <c r="AT287" s="191" t="s">
        <v>131</v>
      </c>
      <c r="AU287" s="191" t="s">
        <v>82</v>
      </c>
      <c r="AY287" s="17" t="s">
        <v>130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7" t="s">
        <v>80</v>
      </c>
      <c r="BK287" s="192">
        <f>ROUND(I287*H287,2)</f>
        <v>0</v>
      </c>
      <c r="BL287" s="17" t="s">
        <v>135</v>
      </c>
      <c r="BM287" s="191" t="s">
        <v>1121</v>
      </c>
    </row>
    <row r="288" spans="1:65" s="2" customFormat="1" ht="19.5">
      <c r="A288" s="34"/>
      <c r="B288" s="35"/>
      <c r="C288" s="36"/>
      <c r="D288" s="193" t="s">
        <v>137</v>
      </c>
      <c r="E288" s="36"/>
      <c r="F288" s="194" t="s">
        <v>1122</v>
      </c>
      <c r="G288" s="36"/>
      <c r="H288" s="36"/>
      <c r="I288" s="195"/>
      <c r="J288" s="36"/>
      <c r="K288" s="36"/>
      <c r="L288" s="39"/>
      <c r="M288" s="196"/>
      <c r="N288" s="197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137</v>
      </c>
      <c r="AU288" s="17" t="s">
        <v>82</v>
      </c>
    </row>
    <row r="289" spans="1:65" s="12" customFormat="1">
      <c r="B289" s="198"/>
      <c r="C289" s="199"/>
      <c r="D289" s="193" t="s">
        <v>138</v>
      </c>
      <c r="E289" s="200" t="s">
        <v>1</v>
      </c>
      <c r="F289" s="201" t="s">
        <v>307</v>
      </c>
      <c r="G289" s="199"/>
      <c r="H289" s="200" t="s">
        <v>1</v>
      </c>
      <c r="I289" s="202"/>
      <c r="J289" s="199"/>
      <c r="K289" s="199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138</v>
      </c>
      <c r="AU289" s="207" t="s">
        <v>82</v>
      </c>
      <c r="AV289" s="12" t="s">
        <v>80</v>
      </c>
      <c r="AW289" s="12" t="s">
        <v>30</v>
      </c>
      <c r="AX289" s="12" t="s">
        <v>73</v>
      </c>
      <c r="AY289" s="207" t="s">
        <v>130</v>
      </c>
    </row>
    <row r="290" spans="1:65" s="13" customFormat="1">
      <c r="B290" s="208"/>
      <c r="C290" s="209"/>
      <c r="D290" s="193" t="s">
        <v>138</v>
      </c>
      <c r="E290" s="210" t="s">
        <v>1</v>
      </c>
      <c r="F290" s="211" t="s">
        <v>80</v>
      </c>
      <c r="G290" s="209"/>
      <c r="H290" s="212">
        <v>1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138</v>
      </c>
      <c r="AU290" s="218" t="s">
        <v>82</v>
      </c>
      <c r="AV290" s="13" t="s">
        <v>82</v>
      </c>
      <c r="AW290" s="13" t="s">
        <v>30</v>
      </c>
      <c r="AX290" s="13" t="s">
        <v>73</v>
      </c>
      <c r="AY290" s="218" t="s">
        <v>130</v>
      </c>
    </row>
    <row r="291" spans="1:65" s="14" customFormat="1">
      <c r="B291" s="219"/>
      <c r="C291" s="220"/>
      <c r="D291" s="193" t="s">
        <v>138</v>
      </c>
      <c r="E291" s="221" t="s">
        <v>1</v>
      </c>
      <c r="F291" s="222" t="s">
        <v>143</v>
      </c>
      <c r="G291" s="220"/>
      <c r="H291" s="223">
        <v>1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138</v>
      </c>
      <c r="AU291" s="229" t="s">
        <v>82</v>
      </c>
      <c r="AV291" s="14" t="s">
        <v>135</v>
      </c>
      <c r="AW291" s="14" t="s">
        <v>30</v>
      </c>
      <c r="AX291" s="14" t="s">
        <v>80</v>
      </c>
      <c r="AY291" s="229" t="s">
        <v>130</v>
      </c>
    </row>
    <row r="292" spans="1:65" s="2" customFormat="1" ht="37.9" customHeight="1">
      <c r="A292" s="34"/>
      <c r="B292" s="35"/>
      <c r="C292" s="230" t="s">
        <v>435</v>
      </c>
      <c r="D292" s="230" t="s">
        <v>169</v>
      </c>
      <c r="E292" s="231" t="s">
        <v>1123</v>
      </c>
      <c r="F292" s="232" t="s">
        <v>1124</v>
      </c>
      <c r="G292" s="233" t="s">
        <v>226</v>
      </c>
      <c r="H292" s="234">
        <v>1</v>
      </c>
      <c r="I292" s="235"/>
      <c r="J292" s="236">
        <f>ROUND(I292*H292,2)</f>
        <v>0</v>
      </c>
      <c r="K292" s="237"/>
      <c r="L292" s="238"/>
      <c r="M292" s="239" t="s">
        <v>1</v>
      </c>
      <c r="N292" s="240" t="s">
        <v>38</v>
      </c>
      <c r="O292" s="71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1" t="s">
        <v>172</v>
      </c>
      <c r="AT292" s="191" t="s">
        <v>169</v>
      </c>
      <c r="AU292" s="191" t="s">
        <v>82</v>
      </c>
      <c r="AY292" s="17" t="s">
        <v>130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7" t="s">
        <v>80</v>
      </c>
      <c r="BK292" s="192">
        <f>ROUND(I292*H292,2)</f>
        <v>0</v>
      </c>
      <c r="BL292" s="17" t="s">
        <v>135</v>
      </c>
      <c r="BM292" s="191" t="s">
        <v>1125</v>
      </c>
    </row>
    <row r="293" spans="1:65" s="2" customFormat="1" ht="29.25">
      <c r="A293" s="34"/>
      <c r="B293" s="35"/>
      <c r="C293" s="36"/>
      <c r="D293" s="193" t="s">
        <v>137</v>
      </c>
      <c r="E293" s="36"/>
      <c r="F293" s="194" t="s">
        <v>1124</v>
      </c>
      <c r="G293" s="36"/>
      <c r="H293" s="36"/>
      <c r="I293" s="195"/>
      <c r="J293" s="36"/>
      <c r="K293" s="36"/>
      <c r="L293" s="39"/>
      <c r="M293" s="196"/>
      <c r="N293" s="197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137</v>
      </c>
      <c r="AU293" s="17" t="s">
        <v>82</v>
      </c>
    </row>
    <row r="294" spans="1:65" s="12" customFormat="1">
      <c r="B294" s="198"/>
      <c r="C294" s="199"/>
      <c r="D294" s="193" t="s">
        <v>138</v>
      </c>
      <c r="E294" s="200" t="s">
        <v>1</v>
      </c>
      <c r="F294" s="201" t="s">
        <v>307</v>
      </c>
      <c r="G294" s="199"/>
      <c r="H294" s="200" t="s">
        <v>1</v>
      </c>
      <c r="I294" s="202"/>
      <c r="J294" s="199"/>
      <c r="K294" s="199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138</v>
      </c>
      <c r="AU294" s="207" t="s">
        <v>82</v>
      </c>
      <c r="AV294" s="12" t="s">
        <v>80</v>
      </c>
      <c r="AW294" s="12" t="s">
        <v>30</v>
      </c>
      <c r="AX294" s="12" t="s">
        <v>73</v>
      </c>
      <c r="AY294" s="207" t="s">
        <v>130</v>
      </c>
    </row>
    <row r="295" spans="1:65" s="13" customFormat="1">
      <c r="B295" s="208"/>
      <c r="C295" s="209"/>
      <c r="D295" s="193" t="s">
        <v>138</v>
      </c>
      <c r="E295" s="210" t="s">
        <v>1</v>
      </c>
      <c r="F295" s="211" t="s">
        <v>80</v>
      </c>
      <c r="G295" s="209"/>
      <c r="H295" s="212">
        <v>1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138</v>
      </c>
      <c r="AU295" s="218" t="s">
        <v>82</v>
      </c>
      <c r="AV295" s="13" t="s">
        <v>82</v>
      </c>
      <c r="AW295" s="13" t="s">
        <v>30</v>
      </c>
      <c r="AX295" s="13" t="s">
        <v>73</v>
      </c>
      <c r="AY295" s="218" t="s">
        <v>130</v>
      </c>
    </row>
    <row r="296" spans="1:65" s="14" customFormat="1">
      <c r="B296" s="219"/>
      <c r="C296" s="220"/>
      <c r="D296" s="193" t="s">
        <v>138</v>
      </c>
      <c r="E296" s="221" t="s">
        <v>1</v>
      </c>
      <c r="F296" s="222" t="s">
        <v>143</v>
      </c>
      <c r="G296" s="220"/>
      <c r="H296" s="223">
        <v>1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138</v>
      </c>
      <c r="AU296" s="229" t="s">
        <v>82</v>
      </c>
      <c r="AV296" s="14" t="s">
        <v>135</v>
      </c>
      <c r="AW296" s="14" t="s">
        <v>30</v>
      </c>
      <c r="AX296" s="14" t="s">
        <v>80</v>
      </c>
      <c r="AY296" s="229" t="s">
        <v>130</v>
      </c>
    </row>
    <row r="297" spans="1:65" s="2" customFormat="1" ht="14.45" customHeight="1">
      <c r="A297" s="34"/>
      <c r="B297" s="35"/>
      <c r="C297" s="179" t="s">
        <v>439</v>
      </c>
      <c r="D297" s="179" t="s">
        <v>131</v>
      </c>
      <c r="E297" s="180" t="s">
        <v>1126</v>
      </c>
      <c r="F297" s="181" t="s">
        <v>1127</v>
      </c>
      <c r="G297" s="182" t="s">
        <v>226</v>
      </c>
      <c r="H297" s="183">
        <v>1</v>
      </c>
      <c r="I297" s="184"/>
      <c r="J297" s="185">
        <f>ROUND(I297*H297,2)</f>
        <v>0</v>
      </c>
      <c r="K297" s="186"/>
      <c r="L297" s="39"/>
      <c r="M297" s="187" t="s">
        <v>1</v>
      </c>
      <c r="N297" s="188" t="s">
        <v>38</v>
      </c>
      <c r="O297" s="71"/>
      <c r="P297" s="189">
        <f>O297*H297</f>
        <v>0</v>
      </c>
      <c r="Q297" s="189">
        <v>0</v>
      </c>
      <c r="R297" s="189">
        <f>Q297*H297</f>
        <v>0</v>
      </c>
      <c r="S297" s="189">
        <v>0</v>
      </c>
      <c r="T297" s="19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1" t="s">
        <v>135</v>
      </c>
      <c r="AT297" s="191" t="s">
        <v>131</v>
      </c>
      <c r="AU297" s="191" t="s">
        <v>82</v>
      </c>
      <c r="AY297" s="17" t="s">
        <v>130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7" t="s">
        <v>80</v>
      </c>
      <c r="BK297" s="192">
        <f>ROUND(I297*H297,2)</f>
        <v>0</v>
      </c>
      <c r="BL297" s="17" t="s">
        <v>135</v>
      </c>
      <c r="BM297" s="191" t="s">
        <v>1128</v>
      </c>
    </row>
    <row r="298" spans="1:65" s="2" customFormat="1">
      <c r="A298" s="34"/>
      <c r="B298" s="35"/>
      <c r="C298" s="36"/>
      <c r="D298" s="193" t="s">
        <v>137</v>
      </c>
      <c r="E298" s="36"/>
      <c r="F298" s="194" t="s">
        <v>1127</v>
      </c>
      <c r="G298" s="36"/>
      <c r="H298" s="36"/>
      <c r="I298" s="195"/>
      <c r="J298" s="36"/>
      <c r="K298" s="36"/>
      <c r="L298" s="39"/>
      <c r="M298" s="196"/>
      <c r="N298" s="197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137</v>
      </c>
      <c r="AU298" s="17" t="s">
        <v>82</v>
      </c>
    </row>
    <row r="299" spans="1:65" s="12" customFormat="1">
      <c r="B299" s="198"/>
      <c r="C299" s="199"/>
      <c r="D299" s="193" t="s">
        <v>138</v>
      </c>
      <c r="E299" s="200" t="s">
        <v>1</v>
      </c>
      <c r="F299" s="201" t="s">
        <v>1129</v>
      </c>
      <c r="G299" s="199"/>
      <c r="H299" s="200" t="s">
        <v>1</v>
      </c>
      <c r="I299" s="202"/>
      <c r="J299" s="199"/>
      <c r="K299" s="199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138</v>
      </c>
      <c r="AU299" s="207" t="s">
        <v>82</v>
      </c>
      <c r="AV299" s="12" t="s">
        <v>80</v>
      </c>
      <c r="AW299" s="12" t="s">
        <v>30</v>
      </c>
      <c r="AX299" s="12" t="s">
        <v>73</v>
      </c>
      <c r="AY299" s="207" t="s">
        <v>130</v>
      </c>
    </row>
    <row r="300" spans="1:65" s="13" customFormat="1">
      <c r="B300" s="208"/>
      <c r="C300" s="209"/>
      <c r="D300" s="193" t="s">
        <v>138</v>
      </c>
      <c r="E300" s="210" t="s">
        <v>1</v>
      </c>
      <c r="F300" s="211" t="s">
        <v>80</v>
      </c>
      <c r="G300" s="209"/>
      <c r="H300" s="212">
        <v>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138</v>
      </c>
      <c r="AU300" s="218" t="s">
        <v>82</v>
      </c>
      <c r="AV300" s="13" t="s">
        <v>82</v>
      </c>
      <c r="AW300" s="13" t="s">
        <v>30</v>
      </c>
      <c r="AX300" s="13" t="s">
        <v>73</v>
      </c>
      <c r="AY300" s="218" t="s">
        <v>130</v>
      </c>
    </row>
    <row r="301" spans="1:65" s="14" customFormat="1">
      <c r="B301" s="219"/>
      <c r="C301" s="220"/>
      <c r="D301" s="193" t="s">
        <v>138</v>
      </c>
      <c r="E301" s="221" t="s">
        <v>1</v>
      </c>
      <c r="F301" s="222" t="s">
        <v>143</v>
      </c>
      <c r="G301" s="220"/>
      <c r="H301" s="223">
        <v>1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138</v>
      </c>
      <c r="AU301" s="229" t="s">
        <v>82</v>
      </c>
      <c r="AV301" s="14" t="s">
        <v>135</v>
      </c>
      <c r="AW301" s="14" t="s">
        <v>30</v>
      </c>
      <c r="AX301" s="14" t="s">
        <v>80</v>
      </c>
      <c r="AY301" s="229" t="s">
        <v>130</v>
      </c>
    </row>
    <row r="302" spans="1:65" s="2" customFormat="1" ht="24.2" customHeight="1">
      <c r="A302" s="34"/>
      <c r="B302" s="35"/>
      <c r="C302" s="230" t="s">
        <v>445</v>
      </c>
      <c r="D302" s="230" t="s">
        <v>169</v>
      </c>
      <c r="E302" s="231" t="s">
        <v>1130</v>
      </c>
      <c r="F302" s="232" t="s">
        <v>1131</v>
      </c>
      <c r="G302" s="233" t="s">
        <v>226</v>
      </c>
      <c r="H302" s="234">
        <v>1</v>
      </c>
      <c r="I302" s="235"/>
      <c r="J302" s="236">
        <f>ROUND(I302*H302,2)</f>
        <v>0</v>
      </c>
      <c r="K302" s="237"/>
      <c r="L302" s="238"/>
      <c r="M302" s="239" t="s">
        <v>1</v>
      </c>
      <c r="N302" s="240" t="s">
        <v>38</v>
      </c>
      <c r="O302" s="71"/>
      <c r="P302" s="189">
        <f>O302*H302</f>
        <v>0</v>
      </c>
      <c r="Q302" s="189">
        <v>0</v>
      </c>
      <c r="R302" s="189">
        <f>Q302*H302</f>
        <v>0</v>
      </c>
      <c r="S302" s="189">
        <v>0</v>
      </c>
      <c r="T302" s="19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1" t="s">
        <v>172</v>
      </c>
      <c r="AT302" s="191" t="s">
        <v>169</v>
      </c>
      <c r="AU302" s="191" t="s">
        <v>82</v>
      </c>
      <c r="AY302" s="17" t="s">
        <v>130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7" t="s">
        <v>80</v>
      </c>
      <c r="BK302" s="192">
        <f>ROUND(I302*H302,2)</f>
        <v>0</v>
      </c>
      <c r="BL302" s="17" t="s">
        <v>135</v>
      </c>
      <c r="BM302" s="191" t="s">
        <v>1132</v>
      </c>
    </row>
    <row r="303" spans="1:65" s="2" customFormat="1">
      <c r="A303" s="34"/>
      <c r="B303" s="35"/>
      <c r="C303" s="36"/>
      <c r="D303" s="193" t="s">
        <v>137</v>
      </c>
      <c r="E303" s="36"/>
      <c r="F303" s="194" t="s">
        <v>1131</v>
      </c>
      <c r="G303" s="36"/>
      <c r="H303" s="36"/>
      <c r="I303" s="195"/>
      <c r="J303" s="36"/>
      <c r="K303" s="36"/>
      <c r="L303" s="39"/>
      <c r="M303" s="196"/>
      <c r="N303" s="197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137</v>
      </c>
      <c r="AU303" s="17" t="s">
        <v>82</v>
      </c>
    </row>
    <row r="304" spans="1:65" s="12" customFormat="1">
      <c r="B304" s="198"/>
      <c r="C304" s="199"/>
      <c r="D304" s="193" t="s">
        <v>138</v>
      </c>
      <c r="E304" s="200" t="s">
        <v>1</v>
      </c>
      <c r="F304" s="201" t="s">
        <v>1129</v>
      </c>
      <c r="G304" s="199"/>
      <c r="H304" s="200" t="s">
        <v>1</v>
      </c>
      <c r="I304" s="202"/>
      <c r="J304" s="199"/>
      <c r="K304" s="199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138</v>
      </c>
      <c r="AU304" s="207" t="s">
        <v>82</v>
      </c>
      <c r="AV304" s="12" t="s">
        <v>80</v>
      </c>
      <c r="AW304" s="12" t="s">
        <v>30</v>
      </c>
      <c r="AX304" s="12" t="s">
        <v>73</v>
      </c>
      <c r="AY304" s="207" t="s">
        <v>130</v>
      </c>
    </row>
    <row r="305" spans="1:65" s="13" customFormat="1">
      <c r="B305" s="208"/>
      <c r="C305" s="209"/>
      <c r="D305" s="193" t="s">
        <v>138</v>
      </c>
      <c r="E305" s="210" t="s">
        <v>1</v>
      </c>
      <c r="F305" s="211" t="s">
        <v>80</v>
      </c>
      <c r="G305" s="209"/>
      <c r="H305" s="212">
        <v>1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138</v>
      </c>
      <c r="AU305" s="218" t="s">
        <v>82</v>
      </c>
      <c r="AV305" s="13" t="s">
        <v>82</v>
      </c>
      <c r="AW305" s="13" t="s">
        <v>30</v>
      </c>
      <c r="AX305" s="13" t="s">
        <v>73</v>
      </c>
      <c r="AY305" s="218" t="s">
        <v>130</v>
      </c>
    </row>
    <row r="306" spans="1:65" s="14" customFormat="1">
      <c r="B306" s="219"/>
      <c r="C306" s="220"/>
      <c r="D306" s="193" t="s">
        <v>138</v>
      </c>
      <c r="E306" s="221" t="s">
        <v>1</v>
      </c>
      <c r="F306" s="222" t="s">
        <v>143</v>
      </c>
      <c r="G306" s="220"/>
      <c r="H306" s="223">
        <v>1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138</v>
      </c>
      <c r="AU306" s="229" t="s">
        <v>82</v>
      </c>
      <c r="AV306" s="14" t="s">
        <v>135</v>
      </c>
      <c r="AW306" s="14" t="s">
        <v>30</v>
      </c>
      <c r="AX306" s="14" t="s">
        <v>80</v>
      </c>
      <c r="AY306" s="229" t="s">
        <v>130</v>
      </c>
    </row>
    <row r="307" spans="1:65" s="2" customFormat="1" ht="24.2" customHeight="1">
      <c r="A307" s="34"/>
      <c r="B307" s="35"/>
      <c r="C307" s="179" t="s">
        <v>449</v>
      </c>
      <c r="D307" s="179" t="s">
        <v>131</v>
      </c>
      <c r="E307" s="180" t="s">
        <v>711</v>
      </c>
      <c r="F307" s="181" t="s">
        <v>712</v>
      </c>
      <c r="G307" s="182" t="s">
        <v>486</v>
      </c>
      <c r="H307" s="241"/>
      <c r="I307" s="184"/>
      <c r="J307" s="185">
        <f>ROUND(I307*H307,2)</f>
        <v>0</v>
      </c>
      <c r="K307" s="186"/>
      <c r="L307" s="39"/>
      <c r="M307" s="187" t="s">
        <v>1</v>
      </c>
      <c r="N307" s="188" t="s">
        <v>38</v>
      </c>
      <c r="O307" s="71"/>
      <c r="P307" s="189">
        <f>O307*H307</f>
        <v>0</v>
      </c>
      <c r="Q307" s="189">
        <v>0</v>
      </c>
      <c r="R307" s="189">
        <f>Q307*H307</f>
        <v>0</v>
      </c>
      <c r="S307" s="189">
        <v>0</v>
      </c>
      <c r="T307" s="19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1" t="s">
        <v>135</v>
      </c>
      <c r="AT307" s="191" t="s">
        <v>131</v>
      </c>
      <c r="AU307" s="191" t="s">
        <v>82</v>
      </c>
      <c r="AY307" s="17" t="s">
        <v>130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7" t="s">
        <v>80</v>
      </c>
      <c r="BK307" s="192">
        <f>ROUND(I307*H307,2)</f>
        <v>0</v>
      </c>
      <c r="BL307" s="17" t="s">
        <v>135</v>
      </c>
      <c r="BM307" s="191" t="s">
        <v>1133</v>
      </c>
    </row>
    <row r="308" spans="1:65" s="2" customFormat="1" ht="19.5">
      <c r="A308" s="34"/>
      <c r="B308" s="35"/>
      <c r="C308" s="36"/>
      <c r="D308" s="193" t="s">
        <v>137</v>
      </c>
      <c r="E308" s="36"/>
      <c r="F308" s="194" t="s">
        <v>712</v>
      </c>
      <c r="G308" s="36"/>
      <c r="H308" s="36"/>
      <c r="I308" s="195"/>
      <c r="J308" s="36"/>
      <c r="K308" s="36"/>
      <c r="L308" s="39"/>
      <c r="M308" s="196"/>
      <c r="N308" s="197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137</v>
      </c>
      <c r="AU308" s="17" t="s">
        <v>82</v>
      </c>
    </row>
    <row r="309" spans="1:65" s="11" customFormat="1" ht="22.9" customHeight="1">
      <c r="B309" s="165"/>
      <c r="C309" s="166"/>
      <c r="D309" s="167" t="s">
        <v>72</v>
      </c>
      <c r="E309" s="252" t="s">
        <v>488</v>
      </c>
      <c r="F309" s="252" t="s">
        <v>715</v>
      </c>
      <c r="G309" s="166"/>
      <c r="H309" s="166"/>
      <c r="I309" s="169"/>
      <c r="J309" s="253">
        <f>BK309</f>
        <v>0</v>
      </c>
      <c r="K309" s="166"/>
      <c r="L309" s="171"/>
      <c r="M309" s="172"/>
      <c r="N309" s="173"/>
      <c r="O309" s="173"/>
      <c r="P309" s="174">
        <f>SUM(P310:P326)</f>
        <v>0</v>
      </c>
      <c r="Q309" s="173"/>
      <c r="R309" s="174">
        <f>SUM(R310:R326)</f>
        <v>0</v>
      </c>
      <c r="S309" s="173"/>
      <c r="T309" s="175">
        <f>SUM(T310:T326)</f>
        <v>0</v>
      </c>
      <c r="AR309" s="176" t="s">
        <v>80</v>
      </c>
      <c r="AT309" s="177" t="s">
        <v>72</v>
      </c>
      <c r="AU309" s="177" t="s">
        <v>80</v>
      </c>
      <c r="AY309" s="176" t="s">
        <v>130</v>
      </c>
      <c r="BK309" s="178">
        <f>SUM(BK310:BK326)</f>
        <v>0</v>
      </c>
    </row>
    <row r="310" spans="1:65" s="2" customFormat="1" ht="14.45" customHeight="1">
      <c r="A310" s="34"/>
      <c r="B310" s="35"/>
      <c r="C310" s="179" t="s">
        <v>453</v>
      </c>
      <c r="D310" s="179" t="s">
        <v>131</v>
      </c>
      <c r="E310" s="180" t="s">
        <v>1134</v>
      </c>
      <c r="F310" s="181" t="s">
        <v>1135</v>
      </c>
      <c r="G310" s="182" t="s">
        <v>146</v>
      </c>
      <c r="H310" s="183">
        <v>9.65</v>
      </c>
      <c r="I310" s="184"/>
      <c r="J310" s="185">
        <f>ROUND(I310*H310,2)</f>
        <v>0</v>
      </c>
      <c r="K310" s="186"/>
      <c r="L310" s="39"/>
      <c r="M310" s="187" t="s">
        <v>1</v>
      </c>
      <c r="N310" s="188" t="s">
        <v>38</v>
      </c>
      <c r="O310" s="71"/>
      <c r="P310" s="189">
        <f>O310*H310</f>
        <v>0</v>
      </c>
      <c r="Q310" s="189">
        <v>0</v>
      </c>
      <c r="R310" s="189">
        <f>Q310*H310</f>
        <v>0</v>
      </c>
      <c r="S310" s="189">
        <v>0</v>
      </c>
      <c r="T310" s="19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1" t="s">
        <v>135</v>
      </c>
      <c r="AT310" s="191" t="s">
        <v>131</v>
      </c>
      <c r="AU310" s="191" t="s">
        <v>82</v>
      </c>
      <c r="AY310" s="17" t="s">
        <v>130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7" t="s">
        <v>80</v>
      </c>
      <c r="BK310" s="192">
        <f>ROUND(I310*H310,2)</f>
        <v>0</v>
      </c>
      <c r="BL310" s="17" t="s">
        <v>135</v>
      </c>
      <c r="BM310" s="191" t="s">
        <v>1136</v>
      </c>
    </row>
    <row r="311" spans="1:65" s="2" customFormat="1">
      <c r="A311" s="34"/>
      <c r="B311" s="35"/>
      <c r="C311" s="36"/>
      <c r="D311" s="193" t="s">
        <v>137</v>
      </c>
      <c r="E311" s="36"/>
      <c r="F311" s="194" t="s">
        <v>1135</v>
      </c>
      <c r="G311" s="36"/>
      <c r="H311" s="36"/>
      <c r="I311" s="195"/>
      <c r="J311" s="36"/>
      <c r="K311" s="36"/>
      <c r="L311" s="39"/>
      <c r="M311" s="196"/>
      <c r="N311" s="197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137</v>
      </c>
      <c r="AU311" s="17" t="s">
        <v>82</v>
      </c>
    </row>
    <row r="312" spans="1:65" s="2" customFormat="1" ht="24.2" customHeight="1">
      <c r="A312" s="34"/>
      <c r="B312" s="35"/>
      <c r="C312" s="179" t="s">
        <v>458</v>
      </c>
      <c r="D312" s="179" t="s">
        <v>131</v>
      </c>
      <c r="E312" s="180" t="s">
        <v>1137</v>
      </c>
      <c r="F312" s="181" t="s">
        <v>1138</v>
      </c>
      <c r="G312" s="182" t="s">
        <v>726</v>
      </c>
      <c r="H312" s="183">
        <v>14.698</v>
      </c>
      <c r="I312" s="184"/>
      <c r="J312" s="185">
        <f>ROUND(I312*H312,2)</f>
        <v>0</v>
      </c>
      <c r="K312" s="186"/>
      <c r="L312" s="39"/>
      <c r="M312" s="187" t="s">
        <v>1</v>
      </c>
      <c r="N312" s="188" t="s">
        <v>38</v>
      </c>
      <c r="O312" s="71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1" t="s">
        <v>135</v>
      </c>
      <c r="AT312" s="191" t="s">
        <v>131</v>
      </c>
      <c r="AU312" s="191" t="s">
        <v>82</v>
      </c>
      <c r="AY312" s="17" t="s">
        <v>130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7" t="s">
        <v>80</v>
      </c>
      <c r="BK312" s="192">
        <f>ROUND(I312*H312,2)</f>
        <v>0</v>
      </c>
      <c r="BL312" s="17" t="s">
        <v>135</v>
      </c>
      <c r="BM312" s="191" t="s">
        <v>1139</v>
      </c>
    </row>
    <row r="313" spans="1:65" s="2" customFormat="1">
      <c r="A313" s="34"/>
      <c r="B313" s="35"/>
      <c r="C313" s="36"/>
      <c r="D313" s="193" t="s">
        <v>137</v>
      </c>
      <c r="E313" s="36"/>
      <c r="F313" s="194" t="s">
        <v>1138</v>
      </c>
      <c r="G313" s="36"/>
      <c r="H313" s="36"/>
      <c r="I313" s="195"/>
      <c r="J313" s="36"/>
      <c r="K313" s="36"/>
      <c r="L313" s="39"/>
      <c r="M313" s="196"/>
      <c r="N313" s="197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137</v>
      </c>
      <c r="AU313" s="17" t="s">
        <v>82</v>
      </c>
    </row>
    <row r="314" spans="1:65" s="12" customFormat="1">
      <c r="B314" s="198"/>
      <c r="C314" s="199"/>
      <c r="D314" s="193" t="s">
        <v>138</v>
      </c>
      <c r="E314" s="200" t="s">
        <v>1</v>
      </c>
      <c r="F314" s="201" t="s">
        <v>307</v>
      </c>
      <c r="G314" s="199"/>
      <c r="H314" s="200" t="s">
        <v>1</v>
      </c>
      <c r="I314" s="202"/>
      <c r="J314" s="199"/>
      <c r="K314" s="199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138</v>
      </c>
      <c r="AU314" s="207" t="s">
        <v>82</v>
      </c>
      <c r="AV314" s="12" t="s">
        <v>80</v>
      </c>
      <c r="AW314" s="12" t="s">
        <v>30</v>
      </c>
      <c r="AX314" s="12" t="s">
        <v>73</v>
      </c>
      <c r="AY314" s="207" t="s">
        <v>130</v>
      </c>
    </row>
    <row r="315" spans="1:65" s="13" customFormat="1">
      <c r="B315" s="208"/>
      <c r="C315" s="209"/>
      <c r="D315" s="193" t="s">
        <v>138</v>
      </c>
      <c r="E315" s="210" t="s">
        <v>1</v>
      </c>
      <c r="F315" s="211" t="s">
        <v>1140</v>
      </c>
      <c r="G315" s="209"/>
      <c r="H315" s="212">
        <v>14.698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138</v>
      </c>
      <c r="AU315" s="218" t="s">
        <v>82</v>
      </c>
      <c r="AV315" s="13" t="s">
        <v>82</v>
      </c>
      <c r="AW315" s="13" t="s">
        <v>30</v>
      </c>
      <c r="AX315" s="13" t="s">
        <v>73</v>
      </c>
      <c r="AY315" s="218" t="s">
        <v>130</v>
      </c>
    </row>
    <row r="316" spans="1:65" s="14" customFormat="1">
      <c r="B316" s="219"/>
      <c r="C316" s="220"/>
      <c r="D316" s="193" t="s">
        <v>138</v>
      </c>
      <c r="E316" s="221" t="s">
        <v>1</v>
      </c>
      <c r="F316" s="222" t="s">
        <v>143</v>
      </c>
      <c r="G316" s="220"/>
      <c r="H316" s="223">
        <v>14.698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138</v>
      </c>
      <c r="AU316" s="229" t="s">
        <v>82</v>
      </c>
      <c r="AV316" s="14" t="s">
        <v>135</v>
      </c>
      <c r="AW316" s="14" t="s">
        <v>30</v>
      </c>
      <c r="AX316" s="14" t="s">
        <v>80</v>
      </c>
      <c r="AY316" s="229" t="s">
        <v>130</v>
      </c>
    </row>
    <row r="317" spans="1:65" s="2" customFormat="1" ht="24.2" customHeight="1">
      <c r="A317" s="34"/>
      <c r="B317" s="35"/>
      <c r="C317" s="179" t="s">
        <v>462</v>
      </c>
      <c r="D317" s="179" t="s">
        <v>131</v>
      </c>
      <c r="E317" s="180" t="s">
        <v>1141</v>
      </c>
      <c r="F317" s="181" t="s">
        <v>725</v>
      </c>
      <c r="G317" s="182" t="s">
        <v>726</v>
      </c>
      <c r="H317" s="183">
        <v>116.253</v>
      </c>
      <c r="I317" s="184"/>
      <c r="J317" s="185">
        <f>ROUND(I317*H317,2)</f>
        <v>0</v>
      </c>
      <c r="K317" s="186"/>
      <c r="L317" s="39"/>
      <c r="M317" s="187" t="s">
        <v>1</v>
      </c>
      <c r="N317" s="188" t="s">
        <v>38</v>
      </c>
      <c r="O317" s="71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1" t="s">
        <v>135</v>
      </c>
      <c r="AT317" s="191" t="s">
        <v>131</v>
      </c>
      <c r="AU317" s="191" t="s">
        <v>82</v>
      </c>
      <c r="AY317" s="17" t="s">
        <v>130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7" t="s">
        <v>80</v>
      </c>
      <c r="BK317" s="192">
        <f>ROUND(I317*H317,2)</f>
        <v>0</v>
      </c>
      <c r="BL317" s="17" t="s">
        <v>135</v>
      </c>
      <c r="BM317" s="191" t="s">
        <v>1142</v>
      </c>
    </row>
    <row r="318" spans="1:65" s="2" customFormat="1" ht="19.5">
      <c r="A318" s="34"/>
      <c r="B318" s="35"/>
      <c r="C318" s="36"/>
      <c r="D318" s="193" t="s">
        <v>137</v>
      </c>
      <c r="E318" s="36"/>
      <c r="F318" s="194" t="s">
        <v>725</v>
      </c>
      <c r="G318" s="36"/>
      <c r="H318" s="36"/>
      <c r="I318" s="195"/>
      <c r="J318" s="36"/>
      <c r="K318" s="36"/>
      <c r="L318" s="39"/>
      <c r="M318" s="196"/>
      <c r="N318" s="197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137</v>
      </c>
      <c r="AU318" s="17" t="s">
        <v>82</v>
      </c>
    </row>
    <row r="319" spans="1:65" s="12" customFormat="1">
      <c r="B319" s="198"/>
      <c r="C319" s="199"/>
      <c r="D319" s="193" t="s">
        <v>138</v>
      </c>
      <c r="E319" s="200" t="s">
        <v>1</v>
      </c>
      <c r="F319" s="201" t="s">
        <v>1143</v>
      </c>
      <c r="G319" s="199"/>
      <c r="H319" s="200" t="s">
        <v>1</v>
      </c>
      <c r="I319" s="202"/>
      <c r="J319" s="199"/>
      <c r="K319" s="199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138</v>
      </c>
      <c r="AU319" s="207" t="s">
        <v>82</v>
      </c>
      <c r="AV319" s="12" t="s">
        <v>80</v>
      </c>
      <c r="AW319" s="12" t="s">
        <v>30</v>
      </c>
      <c r="AX319" s="12" t="s">
        <v>73</v>
      </c>
      <c r="AY319" s="207" t="s">
        <v>130</v>
      </c>
    </row>
    <row r="320" spans="1:65" s="13" customFormat="1">
      <c r="B320" s="208"/>
      <c r="C320" s="209"/>
      <c r="D320" s="193" t="s">
        <v>138</v>
      </c>
      <c r="E320" s="210" t="s">
        <v>1</v>
      </c>
      <c r="F320" s="211" t="s">
        <v>1144</v>
      </c>
      <c r="G320" s="209"/>
      <c r="H320" s="212">
        <v>59.454999999999998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138</v>
      </c>
      <c r="AU320" s="218" t="s">
        <v>82</v>
      </c>
      <c r="AV320" s="13" t="s">
        <v>82</v>
      </c>
      <c r="AW320" s="13" t="s">
        <v>30</v>
      </c>
      <c r="AX320" s="13" t="s">
        <v>73</v>
      </c>
      <c r="AY320" s="218" t="s">
        <v>130</v>
      </c>
    </row>
    <row r="321" spans="1:65" s="13" customFormat="1">
      <c r="B321" s="208"/>
      <c r="C321" s="209"/>
      <c r="D321" s="193" t="s">
        <v>138</v>
      </c>
      <c r="E321" s="210" t="s">
        <v>1</v>
      </c>
      <c r="F321" s="211" t="s">
        <v>1145</v>
      </c>
      <c r="G321" s="209"/>
      <c r="H321" s="212">
        <v>56.798000000000002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138</v>
      </c>
      <c r="AU321" s="218" t="s">
        <v>82</v>
      </c>
      <c r="AV321" s="13" t="s">
        <v>82</v>
      </c>
      <c r="AW321" s="13" t="s">
        <v>30</v>
      </c>
      <c r="AX321" s="13" t="s">
        <v>73</v>
      </c>
      <c r="AY321" s="218" t="s">
        <v>130</v>
      </c>
    </row>
    <row r="322" spans="1:65" s="14" customFormat="1">
      <c r="B322" s="219"/>
      <c r="C322" s="220"/>
      <c r="D322" s="193" t="s">
        <v>138</v>
      </c>
      <c r="E322" s="221" t="s">
        <v>1</v>
      </c>
      <c r="F322" s="222" t="s">
        <v>143</v>
      </c>
      <c r="G322" s="220"/>
      <c r="H322" s="223">
        <v>116.253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138</v>
      </c>
      <c r="AU322" s="229" t="s">
        <v>82</v>
      </c>
      <c r="AV322" s="14" t="s">
        <v>135</v>
      </c>
      <c r="AW322" s="14" t="s">
        <v>30</v>
      </c>
      <c r="AX322" s="14" t="s">
        <v>80</v>
      </c>
      <c r="AY322" s="229" t="s">
        <v>130</v>
      </c>
    </row>
    <row r="323" spans="1:65" s="2" customFormat="1" ht="14.45" customHeight="1">
      <c r="A323" s="34"/>
      <c r="B323" s="35"/>
      <c r="C323" s="230" t="s">
        <v>469</v>
      </c>
      <c r="D323" s="230" t="s">
        <v>169</v>
      </c>
      <c r="E323" s="231" t="s">
        <v>1146</v>
      </c>
      <c r="F323" s="232" t="s">
        <v>1147</v>
      </c>
      <c r="G323" s="233" t="s">
        <v>157</v>
      </c>
      <c r="H323" s="234">
        <v>0.152</v>
      </c>
      <c r="I323" s="235"/>
      <c r="J323" s="236">
        <f>ROUND(I323*H323,2)</f>
        <v>0</v>
      </c>
      <c r="K323" s="237"/>
      <c r="L323" s="238"/>
      <c r="M323" s="239" t="s">
        <v>1</v>
      </c>
      <c r="N323" s="240" t="s">
        <v>38</v>
      </c>
      <c r="O323" s="71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1" t="s">
        <v>172</v>
      </c>
      <c r="AT323" s="191" t="s">
        <v>169</v>
      </c>
      <c r="AU323" s="191" t="s">
        <v>82</v>
      </c>
      <c r="AY323" s="17" t="s">
        <v>130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7" t="s">
        <v>80</v>
      </c>
      <c r="BK323" s="192">
        <f>ROUND(I323*H323,2)</f>
        <v>0</v>
      </c>
      <c r="BL323" s="17" t="s">
        <v>135</v>
      </c>
      <c r="BM323" s="191" t="s">
        <v>1148</v>
      </c>
    </row>
    <row r="324" spans="1:65" s="2" customFormat="1">
      <c r="A324" s="34"/>
      <c r="B324" s="35"/>
      <c r="C324" s="36"/>
      <c r="D324" s="193" t="s">
        <v>137</v>
      </c>
      <c r="E324" s="36"/>
      <c r="F324" s="194" t="s">
        <v>1147</v>
      </c>
      <c r="G324" s="36"/>
      <c r="H324" s="36"/>
      <c r="I324" s="195"/>
      <c r="J324" s="36"/>
      <c r="K324" s="36"/>
      <c r="L324" s="39"/>
      <c r="M324" s="196"/>
      <c r="N324" s="197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137</v>
      </c>
      <c r="AU324" s="17" t="s">
        <v>82</v>
      </c>
    </row>
    <row r="325" spans="1:65" s="2" customFormat="1" ht="24.2" customHeight="1">
      <c r="A325" s="34"/>
      <c r="B325" s="35"/>
      <c r="C325" s="179" t="s">
        <v>474</v>
      </c>
      <c r="D325" s="179" t="s">
        <v>131</v>
      </c>
      <c r="E325" s="180" t="s">
        <v>808</v>
      </c>
      <c r="F325" s="181" t="s">
        <v>809</v>
      </c>
      <c r="G325" s="182" t="s">
        <v>486</v>
      </c>
      <c r="H325" s="241"/>
      <c r="I325" s="184"/>
      <c r="J325" s="185">
        <f>ROUND(I325*H325,2)</f>
        <v>0</v>
      </c>
      <c r="K325" s="186"/>
      <c r="L325" s="39"/>
      <c r="M325" s="187" t="s">
        <v>1</v>
      </c>
      <c r="N325" s="188" t="s">
        <v>38</v>
      </c>
      <c r="O325" s="71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1" t="s">
        <v>135</v>
      </c>
      <c r="AT325" s="191" t="s">
        <v>131</v>
      </c>
      <c r="AU325" s="191" t="s">
        <v>82</v>
      </c>
      <c r="AY325" s="17" t="s">
        <v>130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7" t="s">
        <v>80</v>
      </c>
      <c r="BK325" s="192">
        <f>ROUND(I325*H325,2)</f>
        <v>0</v>
      </c>
      <c r="BL325" s="17" t="s">
        <v>135</v>
      </c>
      <c r="BM325" s="191" t="s">
        <v>1149</v>
      </c>
    </row>
    <row r="326" spans="1:65" s="2" customFormat="1" ht="19.5">
      <c r="A326" s="34"/>
      <c r="B326" s="35"/>
      <c r="C326" s="36"/>
      <c r="D326" s="193" t="s">
        <v>137</v>
      </c>
      <c r="E326" s="36"/>
      <c r="F326" s="194" t="s">
        <v>809</v>
      </c>
      <c r="G326" s="36"/>
      <c r="H326" s="36"/>
      <c r="I326" s="195"/>
      <c r="J326" s="36"/>
      <c r="K326" s="36"/>
      <c r="L326" s="39"/>
      <c r="M326" s="196"/>
      <c r="N326" s="197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137</v>
      </c>
      <c r="AU326" s="17" t="s">
        <v>82</v>
      </c>
    </row>
    <row r="327" spans="1:65" s="11" customFormat="1" ht="22.9" customHeight="1">
      <c r="B327" s="165"/>
      <c r="C327" s="166"/>
      <c r="D327" s="167" t="s">
        <v>72</v>
      </c>
      <c r="E327" s="252" t="s">
        <v>503</v>
      </c>
      <c r="F327" s="252" t="s">
        <v>812</v>
      </c>
      <c r="G327" s="166"/>
      <c r="H327" s="166"/>
      <c r="I327" s="169"/>
      <c r="J327" s="253">
        <f>BK327</f>
        <v>0</v>
      </c>
      <c r="K327" s="166"/>
      <c r="L327" s="171"/>
      <c r="M327" s="172"/>
      <c r="N327" s="173"/>
      <c r="O327" s="173"/>
      <c r="P327" s="174">
        <f>SUM(P328:P359)</f>
        <v>0</v>
      </c>
      <c r="Q327" s="173"/>
      <c r="R327" s="174">
        <f>SUM(R328:R359)</f>
        <v>0</v>
      </c>
      <c r="S327" s="173"/>
      <c r="T327" s="175">
        <f>SUM(T328:T359)</f>
        <v>0</v>
      </c>
      <c r="AR327" s="176" t="s">
        <v>80</v>
      </c>
      <c r="AT327" s="177" t="s">
        <v>72</v>
      </c>
      <c r="AU327" s="177" t="s">
        <v>80</v>
      </c>
      <c r="AY327" s="176" t="s">
        <v>130</v>
      </c>
      <c r="BK327" s="178">
        <f>SUM(BK328:BK359)</f>
        <v>0</v>
      </c>
    </row>
    <row r="328" spans="1:65" s="2" customFormat="1" ht="14.45" customHeight="1">
      <c r="A328" s="34"/>
      <c r="B328" s="35"/>
      <c r="C328" s="179" t="s">
        <v>479</v>
      </c>
      <c r="D328" s="179" t="s">
        <v>131</v>
      </c>
      <c r="E328" s="180" t="s">
        <v>814</v>
      </c>
      <c r="F328" s="181" t="s">
        <v>815</v>
      </c>
      <c r="G328" s="182" t="s">
        <v>146</v>
      </c>
      <c r="H328" s="183">
        <v>15.27</v>
      </c>
      <c r="I328" s="184"/>
      <c r="J328" s="185">
        <f>ROUND(I328*H328,2)</f>
        <v>0</v>
      </c>
      <c r="K328" s="186"/>
      <c r="L328" s="39"/>
      <c r="M328" s="187" t="s">
        <v>1</v>
      </c>
      <c r="N328" s="188" t="s">
        <v>38</v>
      </c>
      <c r="O328" s="71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1" t="s">
        <v>135</v>
      </c>
      <c r="AT328" s="191" t="s">
        <v>131</v>
      </c>
      <c r="AU328" s="191" t="s">
        <v>82</v>
      </c>
      <c r="AY328" s="17" t="s">
        <v>130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7" t="s">
        <v>80</v>
      </c>
      <c r="BK328" s="192">
        <f>ROUND(I328*H328,2)</f>
        <v>0</v>
      </c>
      <c r="BL328" s="17" t="s">
        <v>135</v>
      </c>
      <c r="BM328" s="191" t="s">
        <v>1150</v>
      </c>
    </row>
    <row r="329" spans="1:65" s="2" customFormat="1">
      <c r="A329" s="34"/>
      <c r="B329" s="35"/>
      <c r="C329" s="36"/>
      <c r="D329" s="193" t="s">
        <v>137</v>
      </c>
      <c r="E329" s="36"/>
      <c r="F329" s="194" t="s">
        <v>815</v>
      </c>
      <c r="G329" s="36"/>
      <c r="H329" s="36"/>
      <c r="I329" s="195"/>
      <c r="J329" s="36"/>
      <c r="K329" s="36"/>
      <c r="L329" s="39"/>
      <c r="M329" s="196"/>
      <c r="N329" s="197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137</v>
      </c>
      <c r="AU329" s="17" t="s">
        <v>82</v>
      </c>
    </row>
    <row r="330" spans="1:65" s="12" customFormat="1">
      <c r="B330" s="198"/>
      <c r="C330" s="199"/>
      <c r="D330" s="193" t="s">
        <v>138</v>
      </c>
      <c r="E330" s="200" t="s">
        <v>1</v>
      </c>
      <c r="F330" s="201" t="s">
        <v>1151</v>
      </c>
      <c r="G330" s="199"/>
      <c r="H330" s="200" t="s">
        <v>1</v>
      </c>
      <c r="I330" s="202"/>
      <c r="J330" s="199"/>
      <c r="K330" s="199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138</v>
      </c>
      <c r="AU330" s="207" t="s">
        <v>82</v>
      </c>
      <c r="AV330" s="12" t="s">
        <v>80</v>
      </c>
      <c r="AW330" s="12" t="s">
        <v>30</v>
      </c>
      <c r="AX330" s="12" t="s">
        <v>73</v>
      </c>
      <c r="AY330" s="207" t="s">
        <v>130</v>
      </c>
    </row>
    <row r="331" spans="1:65" s="13" customFormat="1">
      <c r="B331" s="208"/>
      <c r="C331" s="209"/>
      <c r="D331" s="193" t="s">
        <v>138</v>
      </c>
      <c r="E331" s="210" t="s">
        <v>1</v>
      </c>
      <c r="F331" s="211" t="s">
        <v>1152</v>
      </c>
      <c r="G331" s="209"/>
      <c r="H331" s="212">
        <v>15.27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138</v>
      </c>
      <c r="AU331" s="218" t="s">
        <v>82</v>
      </c>
      <c r="AV331" s="13" t="s">
        <v>82</v>
      </c>
      <c r="AW331" s="13" t="s">
        <v>30</v>
      </c>
      <c r="AX331" s="13" t="s">
        <v>73</v>
      </c>
      <c r="AY331" s="218" t="s">
        <v>130</v>
      </c>
    </row>
    <row r="332" spans="1:65" s="14" customFormat="1">
      <c r="B332" s="219"/>
      <c r="C332" s="220"/>
      <c r="D332" s="193" t="s">
        <v>138</v>
      </c>
      <c r="E332" s="221" t="s">
        <v>1</v>
      </c>
      <c r="F332" s="222" t="s">
        <v>143</v>
      </c>
      <c r="G332" s="220"/>
      <c r="H332" s="223">
        <v>15.27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138</v>
      </c>
      <c r="AU332" s="229" t="s">
        <v>82</v>
      </c>
      <c r="AV332" s="14" t="s">
        <v>135</v>
      </c>
      <c r="AW332" s="14" t="s">
        <v>30</v>
      </c>
      <c r="AX332" s="14" t="s">
        <v>80</v>
      </c>
      <c r="AY332" s="229" t="s">
        <v>130</v>
      </c>
    </row>
    <row r="333" spans="1:65" s="2" customFormat="1" ht="24.2" customHeight="1">
      <c r="A333" s="34"/>
      <c r="B333" s="35"/>
      <c r="C333" s="179" t="s">
        <v>483</v>
      </c>
      <c r="D333" s="179" t="s">
        <v>131</v>
      </c>
      <c r="E333" s="180" t="s">
        <v>1153</v>
      </c>
      <c r="F333" s="181" t="s">
        <v>1154</v>
      </c>
      <c r="G333" s="182" t="s">
        <v>404</v>
      </c>
      <c r="H333" s="183">
        <v>5.71</v>
      </c>
      <c r="I333" s="184"/>
      <c r="J333" s="185">
        <f>ROUND(I333*H333,2)</f>
        <v>0</v>
      </c>
      <c r="K333" s="186"/>
      <c r="L333" s="39"/>
      <c r="M333" s="187" t="s">
        <v>1</v>
      </c>
      <c r="N333" s="188" t="s">
        <v>38</v>
      </c>
      <c r="O333" s="71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1" t="s">
        <v>135</v>
      </c>
      <c r="AT333" s="191" t="s">
        <v>131</v>
      </c>
      <c r="AU333" s="191" t="s">
        <v>82</v>
      </c>
      <c r="AY333" s="17" t="s">
        <v>130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7" t="s">
        <v>80</v>
      </c>
      <c r="BK333" s="192">
        <f>ROUND(I333*H333,2)</f>
        <v>0</v>
      </c>
      <c r="BL333" s="17" t="s">
        <v>135</v>
      </c>
      <c r="BM333" s="191" t="s">
        <v>1155</v>
      </c>
    </row>
    <row r="334" spans="1:65" s="2" customFormat="1" ht="19.5">
      <c r="A334" s="34"/>
      <c r="B334" s="35"/>
      <c r="C334" s="36"/>
      <c r="D334" s="193" t="s">
        <v>137</v>
      </c>
      <c r="E334" s="36"/>
      <c r="F334" s="194" t="s">
        <v>1154</v>
      </c>
      <c r="G334" s="36"/>
      <c r="H334" s="36"/>
      <c r="I334" s="195"/>
      <c r="J334" s="36"/>
      <c r="K334" s="36"/>
      <c r="L334" s="39"/>
      <c r="M334" s="196"/>
      <c r="N334" s="197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137</v>
      </c>
      <c r="AU334" s="17" t="s">
        <v>82</v>
      </c>
    </row>
    <row r="335" spans="1:65" s="12" customFormat="1">
      <c r="B335" s="198"/>
      <c r="C335" s="199"/>
      <c r="D335" s="193" t="s">
        <v>138</v>
      </c>
      <c r="E335" s="200" t="s">
        <v>1</v>
      </c>
      <c r="F335" s="201" t="s">
        <v>1156</v>
      </c>
      <c r="G335" s="199"/>
      <c r="H335" s="200" t="s">
        <v>1</v>
      </c>
      <c r="I335" s="202"/>
      <c r="J335" s="199"/>
      <c r="K335" s="199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138</v>
      </c>
      <c r="AU335" s="207" t="s">
        <v>82</v>
      </c>
      <c r="AV335" s="12" t="s">
        <v>80</v>
      </c>
      <c r="AW335" s="12" t="s">
        <v>30</v>
      </c>
      <c r="AX335" s="12" t="s">
        <v>73</v>
      </c>
      <c r="AY335" s="207" t="s">
        <v>130</v>
      </c>
    </row>
    <row r="336" spans="1:65" s="13" customFormat="1">
      <c r="B336" s="208"/>
      <c r="C336" s="209"/>
      <c r="D336" s="193" t="s">
        <v>138</v>
      </c>
      <c r="E336" s="210" t="s">
        <v>1</v>
      </c>
      <c r="F336" s="211" t="s">
        <v>1157</v>
      </c>
      <c r="G336" s="209"/>
      <c r="H336" s="212">
        <v>5.71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138</v>
      </c>
      <c r="AU336" s="218" t="s">
        <v>82</v>
      </c>
      <c r="AV336" s="13" t="s">
        <v>82</v>
      </c>
      <c r="AW336" s="13" t="s">
        <v>30</v>
      </c>
      <c r="AX336" s="13" t="s">
        <v>73</v>
      </c>
      <c r="AY336" s="218" t="s">
        <v>130</v>
      </c>
    </row>
    <row r="337" spans="1:65" s="14" customFormat="1">
      <c r="B337" s="219"/>
      <c r="C337" s="220"/>
      <c r="D337" s="193" t="s">
        <v>138</v>
      </c>
      <c r="E337" s="221" t="s">
        <v>1</v>
      </c>
      <c r="F337" s="222" t="s">
        <v>143</v>
      </c>
      <c r="G337" s="220"/>
      <c r="H337" s="223">
        <v>5.71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138</v>
      </c>
      <c r="AU337" s="229" t="s">
        <v>82</v>
      </c>
      <c r="AV337" s="14" t="s">
        <v>135</v>
      </c>
      <c r="AW337" s="14" t="s">
        <v>30</v>
      </c>
      <c r="AX337" s="14" t="s">
        <v>80</v>
      </c>
      <c r="AY337" s="229" t="s">
        <v>130</v>
      </c>
    </row>
    <row r="338" spans="1:65" s="2" customFormat="1" ht="24.2" customHeight="1">
      <c r="A338" s="34"/>
      <c r="B338" s="35"/>
      <c r="C338" s="179" t="s">
        <v>490</v>
      </c>
      <c r="D338" s="179" t="s">
        <v>131</v>
      </c>
      <c r="E338" s="180" t="s">
        <v>822</v>
      </c>
      <c r="F338" s="181" t="s">
        <v>823</v>
      </c>
      <c r="G338" s="182" t="s">
        <v>146</v>
      </c>
      <c r="H338" s="183">
        <v>11.12</v>
      </c>
      <c r="I338" s="184"/>
      <c r="J338" s="185">
        <f>ROUND(I338*H338,2)</f>
        <v>0</v>
      </c>
      <c r="K338" s="186"/>
      <c r="L338" s="39"/>
      <c r="M338" s="187" t="s">
        <v>1</v>
      </c>
      <c r="N338" s="188" t="s">
        <v>38</v>
      </c>
      <c r="O338" s="71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1" t="s">
        <v>135</v>
      </c>
      <c r="AT338" s="191" t="s">
        <v>131</v>
      </c>
      <c r="AU338" s="191" t="s">
        <v>82</v>
      </c>
      <c r="AY338" s="17" t="s">
        <v>130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7" t="s">
        <v>80</v>
      </c>
      <c r="BK338" s="192">
        <f>ROUND(I338*H338,2)</f>
        <v>0</v>
      </c>
      <c r="BL338" s="17" t="s">
        <v>135</v>
      </c>
      <c r="BM338" s="191" t="s">
        <v>1158</v>
      </c>
    </row>
    <row r="339" spans="1:65" s="2" customFormat="1" ht="19.5">
      <c r="A339" s="34"/>
      <c r="B339" s="35"/>
      <c r="C339" s="36"/>
      <c r="D339" s="193" t="s">
        <v>137</v>
      </c>
      <c r="E339" s="36"/>
      <c r="F339" s="194" t="s">
        <v>823</v>
      </c>
      <c r="G339" s="36"/>
      <c r="H339" s="36"/>
      <c r="I339" s="195"/>
      <c r="J339" s="36"/>
      <c r="K339" s="36"/>
      <c r="L339" s="39"/>
      <c r="M339" s="196"/>
      <c r="N339" s="197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137</v>
      </c>
      <c r="AU339" s="17" t="s">
        <v>82</v>
      </c>
    </row>
    <row r="340" spans="1:65" s="12" customFormat="1">
      <c r="B340" s="198"/>
      <c r="C340" s="199"/>
      <c r="D340" s="193" t="s">
        <v>138</v>
      </c>
      <c r="E340" s="200" t="s">
        <v>1</v>
      </c>
      <c r="F340" s="201" t="s">
        <v>1159</v>
      </c>
      <c r="G340" s="199"/>
      <c r="H340" s="200" t="s">
        <v>1</v>
      </c>
      <c r="I340" s="202"/>
      <c r="J340" s="199"/>
      <c r="K340" s="199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138</v>
      </c>
      <c r="AU340" s="207" t="s">
        <v>82</v>
      </c>
      <c r="AV340" s="12" t="s">
        <v>80</v>
      </c>
      <c r="AW340" s="12" t="s">
        <v>30</v>
      </c>
      <c r="AX340" s="12" t="s">
        <v>73</v>
      </c>
      <c r="AY340" s="207" t="s">
        <v>130</v>
      </c>
    </row>
    <row r="341" spans="1:65" s="13" customFormat="1">
      <c r="B341" s="208"/>
      <c r="C341" s="209"/>
      <c r="D341" s="193" t="s">
        <v>138</v>
      </c>
      <c r="E341" s="210" t="s">
        <v>1</v>
      </c>
      <c r="F341" s="211" t="s">
        <v>1160</v>
      </c>
      <c r="G341" s="209"/>
      <c r="H341" s="212">
        <v>11.12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138</v>
      </c>
      <c r="AU341" s="218" t="s">
        <v>82</v>
      </c>
      <c r="AV341" s="13" t="s">
        <v>82</v>
      </c>
      <c r="AW341" s="13" t="s">
        <v>30</v>
      </c>
      <c r="AX341" s="13" t="s">
        <v>73</v>
      </c>
      <c r="AY341" s="218" t="s">
        <v>130</v>
      </c>
    </row>
    <row r="342" spans="1:65" s="14" customFormat="1">
      <c r="B342" s="219"/>
      <c r="C342" s="220"/>
      <c r="D342" s="193" t="s">
        <v>138</v>
      </c>
      <c r="E342" s="221" t="s">
        <v>1</v>
      </c>
      <c r="F342" s="222" t="s">
        <v>143</v>
      </c>
      <c r="G342" s="220"/>
      <c r="H342" s="223">
        <v>11.12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138</v>
      </c>
      <c r="AU342" s="229" t="s">
        <v>82</v>
      </c>
      <c r="AV342" s="14" t="s">
        <v>135</v>
      </c>
      <c r="AW342" s="14" t="s">
        <v>30</v>
      </c>
      <c r="AX342" s="14" t="s">
        <v>80</v>
      </c>
      <c r="AY342" s="229" t="s">
        <v>130</v>
      </c>
    </row>
    <row r="343" spans="1:65" s="2" customFormat="1" ht="14.45" customHeight="1">
      <c r="A343" s="34"/>
      <c r="B343" s="35"/>
      <c r="C343" s="179" t="s">
        <v>495</v>
      </c>
      <c r="D343" s="179" t="s">
        <v>131</v>
      </c>
      <c r="E343" s="180" t="s">
        <v>274</v>
      </c>
      <c r="F343" s="181" t="s">
        <v>275</v>
      </c>
      <c r="G343" s="182" t="s">
        <v>146</v>
      </c>
      <c r="H343" s="183">
        <v>11.12</v>
      </c>
      <c r="I343" s="184"/>
      <c r="J343" s="185">
        <f>ROUND(I343*H343,2)</f>
        <v>0</v>
      </c>
      <c r="K343" s="186"/>
      <c r="L343" s="39"/>
      <c r="M343" s="187" t="s">
        <v>1</v>
      </c>
      <c r="N343" s="188" t="s">
        <v>38</v>
      </c>
      <c r="O343" s="71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1" t="s">
        <v>135</v>
      </c>
      <c r="AT343" s="191" t="s">
        <v>131</v>
      </c>
      <c r="AU343" s="191" t="s">
        <v>82</v>
      </c>
      <c r="AY343" s="17" t="s">
        <v>130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7" t="s">
        <v>80</v>
      </c>
      <c r="BK343" s="192">
        <f>ROUND(I343*H343,2)</f>
        <v>0</v>
      </c>
      <c r="BL343" s="17" t="s">
        <v>135</v>
      </c>
      <c r="BM343" s="191" t="s">
        <v>1161</v>
      </c>
    </row>
    <row r="344" spans="1:65" s="2" customFormat="1">
      <c r="A344" s="34"/>
      <c r="B344" s="35"/>
      <c r="C344" s="36"/>
      <c r="D344" s="193" t="s">
        <v>137</v>
      </c>
      <c r="E344" s="36"/>
      <c r="F344" s="194" t="s">
        <v>275</v>
      </c>
      <c r="G344" s="36"/>
      <c r="H344" s="36"/>
      <c r="I344" s="195"/>
      <c r="J344" s="36"/>
      <c r="K344" s="36"/>
      <c r="L344" s="39"/>
      <c r="M344" s="196"/>
      <c r="N344" s="197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137</v>
      </c>
      <c r="AU344" s="17" t="s">
        <v>82</v>
      </c>
    </row>
    <row r="345" spans="1:65" s="12" customFormat="1">
      <c r="B345" s="198"/>
      <c r="C345" s="199"/>
      <c r="D345" s="193" t="s">
        <v>138</v>
      </c>
      <c r="E345" s="200" t="s">
        <v>1</v>
      </c>
      <c r="F345" s="201" t="s">
        <v>1159</v>
      </c>
      <c r="G345" s="199"/>
      <c r="H345" s="200" t="s">
        <v>1</v>
      </c>
      <c r="I345" s="202"/>
      <c r="J345" s="199"/>
      <c r="K345" s="199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138</v>
      </c>
      <c r="AU345" s="207" t="s">
        <v>82</v>
      </c>
      <c r="AV345" s="12" t="s">
        <v>80</v>
      </c>
      <c r="AW345" s="12" t="s">
        <v>30</v>
      </c>
      <c r="AX345" s="12" t="s">
        <v>73</v>
      </c>
      <c r="AY345" s="207" t="s">
        <v>130</v>
      </c>
    </row>
    <row r="346" spans="1:65" s="13" customFormat="1">
      <c r="B346" s="208"/>
      <c r="C346" s="209"/>
      <c r="D346" s="193" t="s">
        <v>138</v>
      </c>
      <c r="E346" s="210" t="s">
        <v>1</v>
      </c>
      <c r="F346" s="211" t="s">
        <v>1160</v>
      </c>
      <c r="G346" s="209"/>
      <c r="H346" s="212">
        <v>11.12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138</v>
      </c>
      <c r="AU346" s="218" t="s">
        <v>82</v>
      </c>
      <c r="AV346" s="13" t="s">
        <v>82</v>
      </c>
      <c r="AW346" s="13" t="s">
        <v>30</v>
      </c>
      <c r="AX346" s="13" t="s">
        <v>73</v>
      </c>
      <c r="AY346" s="218" t="s">
        <v>130</v>
      </c>
    </row>
    <row r="347" spans="1:65" s="14" customFormat="1">
      <c r="B347" s="219"/>
      <c r="C347" s="220"/>
      <c r="D347" s="193" t="s">
        <v>138</v>
      </c>
      <c r="E347" s="221" t="s">
        <v>1</v>
      </c>
      <c r="F347" s="222" t="s">
        <v>143</v>
      </c>
      <c r="G347" s="220"/>
      <c r="H347" s="223">
        <v>11.12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138</v>
      </c>
      <c r="AU347" s="229" t="s">
        <v>82</v>
      </c>
      <c r="AV347" s="14" t="s">
        <v>135</v>
      </c>
      <c r="AW347" s="14" t="s">
        <v>30</v>
      </c>
      <c r="AX347" s="14" t="s">
        <v>80</v>
      </c>
      <c r="AY347" s="229" t="s">
        <v>130</v>
      </c>
    </row>
    <row r="348" spans="1:65" s="2" customFormat="1" ht="24.2" customHeight="1">
      <c r="A348" s="34"/>
      <c r="B348" s="35"/>
      <c r="C348" s="179" t="s">
        <v>499</v>
      </c>
      <c r="D348" s="179" t="s">
        <v>131</v>
      </c>
      <c r="E348" s="180" t="s">
        <v>1162</v>
      </c>
      <c r="F348" s="181" t="s">
        <v>829</v>
      </c>
      <c r="G348" s="182" t="s">
        <v>146</v>
      </c>
      <c r="H348" s="183">
        <v>11.12</v>
      </c>
      <c r="I348" s="184"/>
      <c r="J348" s="185">
        <f>ROUND(I348*H348,2)</f>
        <v>0</v>
      </c>
      <c r="K348" s="186"/>
      <c r="L348" s="39"/>
      <c r="M348" s="187" t="s">
        <v>1</v>
      </c>
      <c r="N348" s="188" t="s">
        <v>38</v>
      </c>
      <c r="O348" s="71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1" t="s">
        <v>135</v>
      </c>
      <c r="AT348" s="191" t="s">
        <v>131</v>
      </c>
      <c r="AU348" s="191" t="s">
        <v>82</v>
      </c>
      <c r="AY348" s="17" t="s">
        <v>130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7" t="s">
        <v>80</v>
      </c>
      <c r="BK348" s="192">
        <f>ROUND(I348*H348,2)</f>
        <v>0</v>
      </c>
      <c r="BL348" s="17" t="s">
        <v>135</v>
      </c>
      <c r="BM348" s="191" t="s">
        <v>1163</v>
      </c>
    </row>
    <row r="349" spans="1:65" s="2" customFormat="1" ht="19.5">
      <c r="A349" s="34"/>
      <c r="B349" s="35"/>
      <c r="C349" s="36"/>
      <c r="D349" s="193" t="s">
        <v>137</v>
      </c>
      <c r="E349" s="36"/>
      <c r="F349" s="194" t="s">
        <v>829</v>
      </c>
      <c r="G349" s="36"/>
      <c r="H349" s="36"/>
      <c r="I349" s="195"/>
      <c r="J349" s="36"/>
      <c r="K349" s="36"/>
      <c r="L349" s="39"/>
      <c r="M349" s="196"/>
      <c r="N349" s="197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137</v>
      </c>
      <c r="AU349" s="17" t="s">
        <v>82</v>
      </c>
    </row>
    <row r="350" spans="1:65" s="12" customFormat="1">
      <c r="B350" s="198"/>
      <c r="C350" s="199"/>
      <c r="D350" s="193" t="s">
        <v>138</v>
      </c>
      <c r="E350" s="200" t="s">
        <v>1</v>
      </c>
      <c r="F350" s="201" t="s">
        <v>1159</v>
      </c>
      <c r="G350" s="199"/>
      <c r="H350" s="200" t="s">
        <v>1</v>
      </c>
      <c r="I350" s="202"/>
      <c r="J350" s="199"/>
      <c r="K350" s="199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138</v>
      </c>
      <c r="AU350" s="207" t="s">
        <v>82</v>
      </c>
      <c r="AV350" s="12" t="s">
        <v>80</v>
      </c>
      <c r="AW350" s="12" t="s">
        <v>30</v>
      </c>
      <c r="AX350" s="12" t="s">
        <v>73</v>
      </c>
      <c r="AY350" s="207" t="s">
        <v>130</v>
      </c>
    </row>
    <row r="351" spans="1:65" s="13" customFormat="1">
      <c r="B351" s="208"/>
      <c r="C351" s="209"/>
      <c r="D351" s="193" t="s">
        <v>138</v>
      </c>
      <c r="E351" s="210" t="s">
        <v>1</v>
      </c>
      <c r="F351" s="211" t="s">
        <v>1160</v>
      </c>
      <c r="G351" s="209"/>
      <c r="H351" s="212">
        <v>11.12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138</v>
      </c>
      <c r="AU351" s="218" t="s">
        <v>82</v>
      </c>
      <c r="AV351" s="13" t="s">
        <v>82</v>
      </c>
      <c r="AW351" s="13" t="s">
        <v>30</v>
      </c>
      <c r="AX351" s="13" t="s">
        <v>73</v>
      </c>
      <c r="AY351" s="218" t="s">
        <v>130</v>
      </c>
    </row>
    <row r="352" spans="1:65" s="14" customFormat="1">
      <c r="B352" s="219"/>
      <c r="C352" s="220"/>
      <c r="D352" s="193" t="s">
        <v>138</v>
      </c>
      <c r="E352" s="221" t="s">
        <v>1</v>
      </c>
      <c r="F352" s="222" t="s">
        <v>143</v>
      </c>
      <c r="G352" s="220"/>
      <c r="H352" s="223">
        <v>11.12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138</v>
      </c>
      <c r="AU352" s="229" t="s">
        <v>82</v>
      </c>
      <c r="AV352" s="14" t="s">
        <v>135</v>
      </c>
      <c r="AW352" s="14" t="s">
        <v>30</v>
      </c>
      <c r="AX352" s="14" t="s">
        <v>80</v>
      </c>
      <c r="AY352" s="229" t="s">
        <v>130</v>
      </c>
    </row>
    <row r="353" spans="1:65" s="2" customFormat="1" ht="14.45" customHeight="1">
      <c r="A353" s="34"/>
      <c r="B353" s="35"/>
      <c r="C353" s="230" t="s">
        <v>505</v>
      </c>
      <c r="D353" s="230" t="s">
        <v>169</v>
      </c>
      <c r="E353" s="231" t="s">
        <v>1164</v>
      </c>
      <c r="F353" s="232" t="s">
        <v>1165</v>
      </c>
      <c r="G353" s="233" t="s">
        <v>146</v>
      </c>
      <c r="H353" s="234">
        <v>12.231999999999999</v>
      </c>
      <c r="I353" s="235"/>
      <c r="J353" s="236">
        <f>ROUND(I353*H353,2)</f>
        <v>0</v>
      </c>
      <c r="K353" s="237"/>
      <c r="L353" s="238"/>
      <c r="M353" s="239" t="s">
        <v>1</v>
      </c>
      <c r="N353" s="240" t="s">
        <v>38</v>
      </c>
      <c r="O353" s="71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1" t="s">
        <v>172</v>
      </c>
      <c r="AT353" s="191" t="s">
        <v>169</v>
      </c>
      <c r="AU353" s="191" t="s">
        <v>82</v>
      </c>
      <c r="AY353" s="17" t="s">
        <v>130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7" t="s">
        <v>80</v>
      </c>
      <c r="BK353" s="192">
        <f>ROUND(I353*H353,2)</f>
        <v>0</v>
      </c>
      <c r="BL353" s="17" t="s">
        <v>135</v>
      </c>
      <c r="BM353" s="191" t="s">
        <v>1166</v>
      </c>
    </row>
    <row r="354" spans="1:65" s="2" customFormat="1">
      <c r="A354" s="34"/>
      <c r="B354" s="35"/>
      <c r="C354" s="36"/>
      <c r="D354" s="193" t="s">
        <v>137</v>
      </c>
      <c r="E354" s="36"/>
      <c r="F354" s="194" t="s">
        <v>1165</v>
      </c>
      <c r="G354" s="36"/>
      <c r="H354" s="36"/>
      <c r="I354" s="195"/>
      <c r="J354" s="36"/>
      <c r="K354" s="36"/>
      <c r="L354" s="39"/>
      <c r="M354" s="196"/>
      <c r="N354" s="197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137</v>
      </c>
      <c r="AU354" s="17" t="s">
        <v>82</v>
      </c>
    </row>
    <row r="355" spans="1:65" s="12" customFormat="1">
      <c r="B355" s="198"/>
      <c r="C355" s="199"/>
      <c r="D355" s="193" t="s">
        <v>138</v>
      </c>
      <c r="E355" s="200" t="s">
        <v>1</v>
      </c>
      <c r="F355" s="201" t="s">
        <v>1159</v>
      </c>
      <c r="G355" s="199"/>
      <c r="H355" s="200" t="s">
        <v>1</v>
      </c>
      <c r="I355" s="202"/>
      <c r="J355" s="199"/>
      <c r="K355" s="199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138</v>
      </c>
      <c r="AU355" s="207" t="s">
        <v>82</v>
      </c>
      <c r="AV355" s="12" t="s">
        <v>80</v>
      </c>
      <c r="AW355" s="12" t="s">
        <v>30</v>
      </c>
      <c r="AX355" s="12" t="s">
        <v>73</v>
      </c>
      <c r="AY355" s="207" t="s">
        <v>130</v>
      </c>
    </row>
    <row r="356" spans="1:65" s="13" customFormat="1">
      <c r="B356" s="208"/>
      <c r="C356" s="209"/>
      <c r="D356" s="193" t="s">
        <v>138</v>
      </c>
      <c r="E356" s="210" t="s">
        <v>1</v>
      </c>
      <c r="F356" s="211" t="s">
        <v>1167</v>
      </c>
      <c r="G356" s="209"/>
      <c r="H356" s="212">
        <v>12.231999999999999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138</v>
      </c>
      <c r="AU356" s="218" t="s">
        <v>82</v>
      </c>
      <c r="AV356" s="13" t="s">
        <v>82</v>
      </c>
      <c r="AW356" s="13" t="s">
        <v>30</v>
      </c>
      <c r="AX356" s="13" t="s">
        <v>73</v>
      </c>
      <c r="AY356" s="218" t="s">
        <v>130</v>
      </c>
    </row>
    <row r="357" spans="1:65" s="14" customFormat="1">
      <c r="B357" s="219"/>
      <c r="C357" s="220"/>
      <c r="D357" s="193" t="s">
        <v>138</v>
      </c>
      <c r="E357" s="221" t="s">
        <v>1</v>
      </c>
      <c r="F357" s="222" t="s">
        <v>143</v>
      </c>
      <c r="G357" s="220"/>
      <c r="H357" s="223">
        <v>12.231999999999999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138</v>
      </c>
      <c r="AU357" s="229" t="s">
        <v>82</v>
      </c>
      <c r="AV357" s="14" t="s">
        <v>135</v>
      </c>
      <c r="AW357" s="14" t="s">
        <v>30</v>
      </c>
      <c r="AX357" s="14" t="s">
        <v>80</v>
      </c>
      <c r="AY357" s="229" t="s">
        <v>130</v>
      </c>
    </row>
    <row r="358" spans="1:65" s="2" customFormat="1" ht="24.2" customHeight="1">
      <c r="A358" s="34"/>
      <c r="B358" s="35"/>
      <c r="C358" s="179" t="s">
        <v>509</v>
      </c>
      <c r="D358" s="179" t="s">
        <v>131</v>
      </c>
      <c r="E358" s="180" t="s">
        <v>837</v>
      </c>
      <c r="F358" s="181" t="s">
        <v>838</v>
      </c>
      <c r="G358" s="182" t="s">
        <v>486</v>
      </c>
      <c r="H358" s="241"/>
      <c r="I358" s="184"/>
      <c r="J358" s="185">
        <f>ROUND(I358*H358,2)</f>
        <v>0</v>
      </c>
      <c r="K358" s="186"/>
      <c r="L358" s="39"/>
      <c r="M358" s="187" t="s">
        <v>1</v>
      </c>
      <c r="N358" s="188" t="s">
        <v>38</v>
      </c>
      <c r="O358" s="71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1" t="s">
        <v>135</v>
      </c>
      <c r="AT358" s="191" t="s">
        <v>131</v>
      </c>
      <c r="AU358" s="191" t="s">
        <v>82</v>
      </c>
      <c r="AY358" s="17" t="s">
        <v>130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7" t="s">
        <v>80</v>
      </c>
      <c r="BK358" s="192">
        <f>ROUND(I358*H358,2)</f>
        <v>0</v>
      </c>
      <c r="BL358" s="17" t="s">
        <v>135</v>
      </c>
      <c r="BM358" s="191" t="s">
        <v>1168</v>
      </c>
    </row>
    <row r="359" spans="1:65" s="2" customFormat="1">
      <c r="A359" s="34"/>
      <c r="B359" s="35"/>
      <c r="C359" s="36"/>
      <c r="D359" s="193" t="s">
        <v>137</v>
      </c>
      <c r="E359" s="36"/>
      <c r="F359" s="194" t="s">
        <v>838</v>
      </c>
      <c r="G359" s="36"/>
      <c r="H359" s="36"/>
      <c r="I359" s="195"/>
      <c r="J359" s="36"/>
      <c r="K359" s="36"/>
      <c r="L359" s="39"/>
      <c r="M359" s="196"/>
      <c r="N359" s="197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137</v>
      </c>
      <c r="AU359" s="17" t="s">
        <v>82</v>
      </c>
    </row>
    <row r="360" spans="1:65" s="11" customFormat="1" ht="22.9" customHeight="1">
      <c r="B360" s="165"/>
      <c r="C360" s="166"/>
      <c r="D360" s="167" t="s">
        <v>72</v>
      </c>
      <c r="E360" s="252" t="s">
        <v>626</v>
      </c>
      <c r="F360" s="252" t="s">
        <v>841</v>
      </c>
      <c r="G360" s="166"/>
      <c r="H360" s="166"/>
      <c r="I360" s="169"/>
      <c r="J360" s="253">
        <f>BK360</f>
        <v>0</v>
      </c>
      <c r="K360" s="166"/>
      <c r="L360" s="171"/>
      <c r="M360" s="172"/>
      <c r="N360" s="173"/>
      <c r="O360" s="173"/>
      <c r="P360" s="174">
        <f>SUM(P361:P390)</f>
        <v>0</v>
      </c>
      <c r="Q360" s="173"/>
      <c r="R360" s="174">
        <f>SUM(R361:R390)</f>
        <v>0</v>
      </c>
      <c r="S360" s="173"/>
      <c r="T360" s="175">
        <f>SUM(T361:T390)</f>
        <v>0</v>
      </c>
      <c r="AR360" s="176" t="s">
        <v>80</v>
      </c>
      <c r="AT360" s="177" t="s">
        <v>72</v>
      </c>
      <c r="AU360" s="177" t="s">
        <v>80</v>
      </c>
      <c r="AY360" s="176" t="s">
        <v>130</v>
      </c>
      <c r="BK360" s="178">
        <f>SUM(BK361:BK390)</f>
        <v>0</v>
      </c>
    </row>
    <row r="361" spans="1:65" s="2" customFormat="1" ht="24.2" customHeight="1">
      <c r="A361" s="34"/>
      <c r="B361" s="35"/>
      <c r="C361" s="179" t="s">
        <v>517</v>
      </c>
      <c r="D361" s="179" t="s">
        <v>131</v>
      </c>
      <c r="E361" s="180" t="s">
        <v>843</v>
      </c>
      <c r="F361" s="181" t="s">
        <v>844</v>
      </c>
      <c r="G361" s="182" t="s">
        <v>146</v>
      </c>
      <c r="H361" s="183">
        <v>127.17</v>
      </c>
      <c r="I361" s="184"/>
      <c r="J361" s="185">
        <f>ROUND(I361*H361,2)</f>
        <v>0</v>
      </c>
      <c r="K361" s="186"/>
      <c r="L361" s="39"/>
      <c r="M361" s="187" t="s">
        <v>1</v>
      </c>
      <c r="N361" s="188" t="s">
        <v>38</v>
      </c>
      <c r="O361" s="71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1" t="s">
        <v>135</v>
      </c>
      <c r="AT361" s="191" t="s">
        <v>131</v>
      </c>
      <c r="AU361" s="191" t="s">
        <v>82</v>
      </c>
      <c r="AY361" s="17" t="s">
        <v>130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7" t="s">
        <v>80</v>
      </c>
      <c r="BK361" s="192">
        <f>ROUND(I361*H361,2)</f>
        <v>0</v>
      </c>
      <c r="BL361" s="17" t="s">
        <v>135</v>
      </c>
      <c r="BM361" s="191" t="s">
        <v>1169</v>
      </c>
    </row>
    <row r="362" spans="1:65" s="2" customFormat="1">
      <c r="A362" s="34"/>
      <c r="B362" s="35"/>
      <c r="C362" s="36"/>
      <c r="D362" s="193" t="s">
        <v>137</v>
      </c>
      <c r="E362" s="36"/>
      <c r="F362" s="194" t="s">
        <v>844</v>
      </c>
      <c r="G362" s="36"/>
      <c r="H362" s="36"/>
      <c r="I362" s="195"/>
      <c r="J362" s="36"/>
      <c r="K362" s="36"/>
      <c r="L362" s="39"/>
      <c r="M362" s="196"/>
      <c r="N362" s="197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137</v>
      </c>
      <c r="AU362" s="17" t="s">
        <v>82</v>
      </c>
    </row>
    <row r="363" spans="1:65" s="12" customFormat="1">
      <c r="B363" s="198"/>
      <c r="C363" s="199"/>
      <c r="D363" s="193" t="s">
        <v>138</v>
      </c>
      <c r="E363" s="200" t="s">
        <v>1</v>
      </c>
      <c r="F363" s="201" t="s">
        <v>1026</v>
      </c>
      <c r="G363" s="199"/>
      <c r="H363" s="200" t="s">
        <v>1</v>
      </c>
      <c r="I363" s="202"/>
      <c r="J363" s="199"/>
      <c r="K363" s="199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138</v>
      </c>
      <c r="AU363" s="207" t="s">
        <v>82</v>
      </c>
      <c r="AV363" s="12" t="s">
        <v>80</v>
      </c>
      <c r="AW363" s="12" t="s">
        <v>30</v>
      </c>
      <c r="AX363" s="12" t="s">
        <v>73</v>
      </c>
      <c r="AY363" s="207" t="s">
        <v>130</v>
      </c>
    </row>
    <row r="364" spans="1:65" s="13" customFormat="1">
      <c r="B364" s="208"/>
      <c r="C364" s="209"/>
      <c r="D364" s="193" t="s">
        <v>138</v>
      </c>
      <c r="E364" s="210" t="s">
        <v>1</v>
      </c>
      <c r="F364" s="211" t="s">
        <v>1170</v>
      </c>
      <c r="G364" s="209"/>
      <c r="H364" s="212">
        <v>8.66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138</v>
      </c>
      <c r="AU364" s="218" t="s">
        <v>82</v>
      </c>
      <c r="AV364" s="13" t="s">
        <v>82</v>
      </c>
      <c r="AW364" s="13" t="s">
        <v>30</v>
      </c>
      <c r="AX364" s="13" t="s">
        <v>73</v>
      </c>
      <c r="AY364" s="218" t="s">
        <v>130</v>
      </c>
    </row>
    <row r="365" spans="1:65" s="12" customFormat="1">
      <c r="B365" s="198"/>
      <c r="C365" s="199"/>
      <c r="D365" s="193" t="s">
        <v>138</v>
      </c>
      <c r="E365" s="200" t="s">
        <v>1</v>
      </c>
      <c r="F365" s="201" t="s">
        <v>1171</v>
      </c>
      <c r="G365" s="199"/>
      <c r="H365" s="200" t="s">
        <v>1</v>
      </c>
      <c r="I365" s="202"/>
      <c r="J365" s="199"/>
      <c r="K365" s="199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138</v>
      </c>
      <c r="AU365" s="207" t="s">
        <v>82</v>
      </c>
      <c r="AV365" s="12" t="s">
        <v>80</v>
      </c>
      <c r="AW365" s="12" t="s">
        <v>30</v>
      </c>
      <c r="AX365" s="12" t="s">
        <v>73</v>
      </c>
      <c r="AY365" s="207" t="s">
        <v>130</v>
      </c>
    </row>
    <row r="366" spans="1:65" s="13" customFormat="1">
      <c r="B366" s="208"/>
      <c r="C366" s="209"/>
      <c r="D366" s="193" t="s">
        <v>138</v>
      </c>
      <c r="E366" s="210" t="s">
        <v>1</v>
      </c>
      <c r="F366" s="211" t="s">
        <v>1172</v>
      </c>
      <c r="G366" s="209"/>
      <c r="H366" s="212">
        <v>106.61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138</v>
      </c>
      <c r="AU366" s="218" t="s">
        <v>82</v>
      </c>
      <c r="AV366" s="13" t="s">
        <v>82</v>
      </c>
      <c r="AW366" s="13" t="s">
        <v>30</v>
      </c>
      <c r="AX366" s="13" t="s">
        <v>73</v>
      </c>
      <c r="AY366" s="218" t="s">
        <v>130</v>
      </c>
    </row>
    <row r="367" spans="1:65" s="12" customFormat="1">
      <c r="B367" s="198"/>
      <c r="C367" s="199"/>
      <c r="D367" s="193" t="s">
        <v>138</v>
      </c>
      <c r="E367" s="200" t="s">
        <v>1</v>
      </c>
      <c r="F367" s="201" t="s">
        <v>1173</v>
      </c>
      <c r="G367" s="199"/>
      <c r="H367" s="200" t="s">
        <v>1</v>
      </c>
      <c r="I367" s="202"/>
      <c r="J367" s="199"/>
      <c r="K367" s="199"/>
      <c r="L367" s="203"/>
      <c r="M367" s="204"/>
      <c r="N367" s="205"/>
      <c r="O367" s="205"/>
      <c r="P367" s="205"/>
      <c r="Q367" s="205"/>
      <c r="R367" s="205"/>
      <c r="S367" s="205"/>
      <c r="T367" s="206"/>
      <c r="AT367" s="207" t="s">
        <v>138</v>
      </c>
      <c r="AU367" s="207" t="s">
        <v>82</v>
      </c>
      <c r="AV367" s="12" t="s">
        <v>80</v>
      </c>
      <c r="AW367" s="12" t="s">
        <v>30</v>
      </c>
      <c r="AX367" s="12" t="s">
        <v>73</v>
      </c>
      <c r="AY367" s="207" t="s">
        <v>130</v>
      </c>
    </row>
    <row r="368" spans="1:65" s="13" customFormat="1">
      <c r="B368" s="208"/>
      <c r="C368" s="209"/>
      <c r="D368" s="193" t="s">
        <v>138</v>
      </c>
      <c r="E368" s="210" t="s">
        <v>1</v>
      </c>
      <c r="F368" s="211" t="s">
        <v>1174</v>
      </c>
      <c r="G368" s="209"/>
      <c r="H368" s="212">
        <v>10.02</v>
      </c>
      <c r="I368" s="213"/>
      <c r="J368" s="209"/>
      <c r="K368" s="209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138</v>
      </c>
      <c r="AU368" s="218" t="s">
        <v>82</v>
      </c>
      <c r="AV368" s="13" t="s">
        <v>82</v>
      </c>
      <c r="AW368" s="13" t="s">
        <v>30</v>
      </c>
      <c r="AX368" s="13" t="s">
        <v>73</v>
      </c>
      <c r="AY368" s="218" t="s">
        <v>130</v>
      </c>
    </row>
    <row r="369" spans="1:65" s="12" customFormat="1">
      <c r="B369" s="198"/>
      <c r="C369" s="199"/>
      <c r="D369" s="193" t="s">
        <v>138</v>
      </c>
      <c r="E369" s="200" t="s">
        <v>1</v>
      </c>
      <c r="F369" s="201" t="s">
        <v>1175</v>
      </c>
      <c r="G369" s="199"/>
      <c r="H369" s="200" t="s">
        <v>1</v>
      </c>
      <c r="I369" s="202"/>
      <c r="J369" s="199"/>
      <c r="K369" s="199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138</v>
      </c>
      <c r="AU369" s="207" t="s">
        <v>82</v>
      </c>
      <c r="AV369" s="12" t="s">
        <v>80</v>
      </c>
      <c r="AW369" s="12" t="s">
        <v>30</v>
      </c>
      <c r="AX369" s="12" t="s">
        <v>73</v>
      </c>
      <c r="AY369" s="207" t="s">
        <v>130</v>
      </c>
    </row>
    <row r="370" spans="1:65" s="13" customFormat="1">
      <c r="B370" s="208"/>
      <c r="C370" s="209"/>
      <c r="D370" s="193" t="s">
        <v>138</v>
      </c>
      <c r="E370" s="210" t="s">
        <v>1</v>
      </c>
      <c r="F370" s="211" t="s">
        <v>1176</v>
      </c>
      <c r="G370" s="209"/>
      <c r="H370" s="212">
        <v>1.88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138</v>
      </c>
      <c r="AU370" s="218" t="s">
        <v>82</v>
      </c>
      <c r="AV370" s="13" t="s">
        <v>82</v>
      </c>
      <c r="AW370" s="13" t="s">
        <v>30</v>
      </c>
      <c r="AX370" s="13" t="s">
        <v>73</v>
      </c>
      <c r="AY370" s="218" t="s">
        <v>130</v>
      </c>
    </row>
    <row r="371" spans="1:65" s="14" customFormat="1">
      <c r="B371" s="219"/>
      <c r="C371" s="220"/>
      <c r="D371" s="193" t="s">
        <v>138</v>
      </c>
      <c r="E371" s="221" t="s">
        <v>1</v>
      </c>
      <c r="F371" s="222" t="s">
        <v>143</v>
      </c>
      <c r="G371" s="220"/>
      <c r="H371" s="223">
        <v>127.16999999999999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138</v>
      </c>
      <c r="AU371" s="229" t="s">
        <v>82</v>
      </c>
      <c r="AV371" s="14" t="s">
        <v>135</v>
      </c>
      <c r="AW371" s="14" t="s">
        <v>30</v>
      </c>
      <c r="AX371" s="14" t="s">
        <v>80</v>
      </c>
      <c r="AY371" s="229" t="s">
        <v>130</v>
      </c>
    </row>
    <row r="372" spans="1:65" s="2" customFormat="1" ht="24.2" customHeight="1">
      <c r="A372" s="34"/>
      <c r="B372" s="35"/>
      <c r="C372" s="179" t="s">
        <v>522</v>
      </c>
      <c r="D372" s="179" t="s">
        <v>131</v>
      </c>
      <c r="E372" s="180" t="s">
        <v>1177</v>
      </c>
      <c r="F372" s="181" t="s">
        <v>1178</v>
      </c>
      <c r="G372" s="182" t="s">
        <v>146</v>
      </c>
      <c r="H372" s="183">
        <v>127.17</v>
      </c>
      <c r="I372" s="184"/>
      <c r="J372" s="185">
        <f>ROUND(I372*H372,2)</f>
        <v>0</v>
      </c>
      <c r="K372" s="186"/>
      <c r="L372" s="39"/>
      <c r="M372" s="187" t="s">
        <v>1</v>
      </c>
      <c r="N372" s="188" t="s">
        <v>38</v>
      </c>
      <c r="O372" s="71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1" t="s">
        <v>135</v>
      </c>
      <c r="AT372" s="191" t="s">
        <v>131</v>
      </c>
      <c r="AU372" s="191" t="s">
        <v>82</v>
      </c>
      <c r="AY372" s="17" t="s">
        <v>130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7" t="s">
        <v>80</v>
      </c>
      <c r="BK372" s="192">
        <f>ROUND(I372*H372,2)</f>
        <v>0</v>
      </c>
      <c r="BL372" s="17" t="s">
        <v>135</v>
      </c>
      <c r="BM372" s="191" t="s">
        <v>1179</v>
      </c>
    </row>
    <row r="373" spans="1:65" s="2" customFormat="1" ht="19.5">
      <c r="A373" s="34"/>
      <c r="B373" s="35"/>
      <c r="C373" s="36"/>
      <c r="D373" s="193" t="s">
        <v>137</v>
      </c>
      <c r="E373" s="36"/>
      <c r="F373" s="194" t="s">
        <v>1178</v>
      </c>
      <c r="G373" s="36"/>
      <c r="H373" s="36"/>
      <c r="I373" s="195"/>
      <c r="J373" s="36"/>
      <c r="K373" s="36"/>
      <c r="L373" s="39"/>
      <c r="M373" s="196"/>
      <c r="N373" s="197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137</v>
      </c>
      <c r="AU373" s="17" t="s">
        <v>82</v>
      </c>
    </row>
    <row r="374" spans="1:65" s="12" customFormat="1">
      <c r="B374" s="198"/>
      <c r="C374" s="199"/>
      <c r="D374" s="193" t="s">
        <v>138</v>
      </c>
      <c r="E374" s="200" t="s">
        <v>1</v>
      </c>
      <c r="F374" s="201" t="s">
        <v>1026</v>
      </c>
      <c r="G374" s="199"/>
      <c r="H374" s="200" t="s">
        <v>1</v>
      </c>
      <c r="I374" s="202"/>
      <c r="J374" s="199"/>
      <c r="K374" s="199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138</v>
      </c>
      <c r="AU374" s="207" t="s">
        <v>82</v>
      </c>
      <c r="AV374" s="12" t="s">
        <v>80</v>
      </c>
      <c r="AW374" s="12" t="s">
        <v>30</v>
      </c>
      <c r="AX374" s="12" t="s">
        <v>73</v>
      </c>
      <c r="AY374" s="207" t="s">
        <v>130</v>
      </c>
    </row>
    <row r="375" spans="1:65" s="13" customFormat="1">
      <c r="B375" s="208"/>
      <c r="C375" s="209"/>
      <c r="D375" s="193" t="s">
        <v>138</v>
      </c>
      <c r="E375" s="210" t="s">
        <v>1</v>
      </c>
      <c r="F375" s="211" t="s">
        <v>1170</v>
      </c>
      <c r="G375" s="209"/>
      <c r="H375" s="212">
        <v>8.66</v>
      </c>
      <c r="I375" s="213"/>
      <c r="J375" s="209"/>
      <c r="K375" s="209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138</v>
      </c>
      <c r="AU375" s="218" t="s">
        <v>82</v>
      </c>
      <c r="AV375" s="13" t="s">
        <v>82</v>
      </c>
      <c r="AW375" s="13" t="s">
        <v>30</v>
      </c>
      <c r="AX375" s="13" t="s">
        <v>73</v>
      </c>
      <c r="AY375" s="218" t="s">
        <v>130</v>
      </c>
    </row>
    <row r="376" spans="1:65" s="12" customFormat="1">
      <c r="B376" s="198"/>
      <c r="C376" s="199"/>
      <c r="D376" s="193" t="s">
        <v>138</v>
      </c>
      <c r="E376" s="200" t="s">
        <v>1</v>
      </c>
      <c r="F376" s="201" t="s">
        <v>1180</v>
      </c>
      <c r="G376" s="199"/>
      <c r="H376" s="200" t="s">
        <v>1</v>
      </c>
      <c r="I376" s="202"/>
      <c r="J376" s="199"/>
      <c r="K376" s="199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138</v>
      </c>
      <c r="AU376" s="207" t="s">
        <v>82</v>
      </c>
      <c r="AV376" s="12" t="s">
        <v>80</v>
      </c>
      <c r="AW376" s="12" t="s">
        <v>30</v>
      </c>
      <c r="AX376" s="12" t="s">
        <v>73</v>
      </c>
      <c r="AY376" s="207" t="s">
        <v>130</v>
      </c>
    </row>
    <row r="377" spans="1:65" s="13" customFormat="1">
      <c r="B377" s="208"/>
      <c r="C377" s="209"/>
      <c r="D377" s="193" t="s">
        <v>138</v>
      </c>
      <c r="E377" s="210" t="s">
        <v>1</v>
      </c>
      <c r="F377" s="211" t="s">
        <v>1172</v>
      </c>
      <c r="G377" s="209"/>
      <c r="H377" s="212">
        <v>106.61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138</v>
      </c>
      <c r="AU377" s="218" t="s">
        <v>82</v>
      </c>
      <c r="AV377" s="13" t="s">
        <v>82</v>
      </c>
      <c r="AW377" s="13" t="s">
        <v>30</v>
      </c>
      <c r="AX377" s="13" t="s">
        <v>73</v>
      </c>
      <c r="AY377" s="218" t="s">
        <v>130</v>
      </c>
    </row>
    <row r="378" spans="1:65" s="12" customFormat="1">
      <c r="B378" s="198"/>
      <c r="C378" s="199"/>
      <c r="D378" s="193" t="s">
        <v>138</v>
      </c>
      <c r="E378" s="200" t="s">
        <v>1</v>
      </c>
      <c r="F378" s="201" t="s">
        <v>1181</v>
      </c>
      <c r="G378" s="199"/>
      <c r="H378" s="200" t="s">
        <v>1</v>
      </c>
      <c r="I378" s="202"/>
      <c r="J378" s="199"/>
      <c r="K378" s="199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138</v>
      </c>
      <c r="AU378" s="207" t="s">
        <v>82</v>
      </c>
      <c r="AV378" s="12" t="s">
        <v>80</v>
      </c>
      <c r="AW378" s="12" t="s">
        <v>30</v>
      </c>
      <c r="AX378" s="12" t="s">
        <v>73</v>
      </c>
      <c r="AY378" s="207" t="s">
        <v>130</v>
      </c>
    </row>
    <row r="379" spans="1:65" s="13" customFormat="1">
      <c r="B379" s="208"/>
      <c r="C379" s="209"/>
      <c r="D379" s="193" t="s">
        <v>138</v>
      </c>
      <c r="E379" s="210" t="s">
        <v>1</v>
      </c>
      <c r="F379" s="211" t="s">
        <v>1174</v>
      </c>
      <c r="G379" s="209"/>
      <c r="H379" s="212">
        <v>10.02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138</v>
      </c>
      <c r="AU379" s="218" t="s">
        <v>82</v>
      </c>
      <c r="AV379" s="13" t="s">
        <v>82</v>
      </c>
      <c r="AW379" s="13" t="s">
        <v>30</v>
      </c>
      <c r="AX379" s="13" t="s">
        <v>73</v>
      </c>
      <c r="AY379" s="218" t="s">
        <v>130</v>
      </c>
    </row>
    <row r="380" spans="1:65" s="12" customFormat="1">
      <c r="B380" s="198"/>
      <c r="C380" s="199"/>
      <c r="D380" s="193" t="s">
        <v>138</v>
      </c>
      <c r="E380" s="200" t="s">
        <v>1</v>
      </c>
      <c r="F380" s="201" t="s">
        <v>1182</v>
      </c>
      <c r="G380" s="199"/>
      <c r="H380" s="200" t="s">
        <v>1</v>
      </c>
      <c r="I380" s="202"/>
      <c r="J380" s="199"/>
      <c r="K380" s="199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138</v>
      </c>
      <c r="AU380" s="207" t="s">
        <v>82</v>
      </c>
      <c r="AV380" s="12" t="s">
        <v>80</v>
      </c>
      <c r="AW380" s="12" t="s">
        <v>30</v>
      </c>
      <c r="AX380" s="12" t="s">
        <v>73</v>
      </c>
      <c r="AY380" s="207" t="s">
        <v>130</v>
      </c>
    </row>
    <row r="381" spans="1:65" s="13" customFormat="1">
      <c r="B381" s="208"/>
      <c r="C381" s="209"/>
      <c r="D381" s="193" t="s">
        <v>138</v>
      </c>
      <c r="E381" s="210" t="s">
        <v>1</v>
      </c>
      <c r="F381" s="211" t="s">
        <v>1176</v>
      </c>
      <c r="G381" s="209"/>
      <c r="H381" s="212">
        <v>1.88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138</v>
      </c>
      <c r="AU381" s="218" t="s">
        <v>82</v>
      </c>
      <c r="AV381" s="13" t="s">
        <v>82</v>
      </c>
      <c r="AW381" s="13" t="s">
        <v>30</v>
      </c>
      <c r="AX381" s="13" t="s">
        <v>73</v>
      </c>
      <c r="AY381" s="218" t="s">
        <v>130</v>
      </c>
    </row>
    <row r="382" spans="1:65" s="14" customFormat="1">
      <c r="B382" s="219"/>
      <c r="C382" s="220"/>
      <c r="D382" s="193" t="s">
        <v>138</v>
      </c>
      <c r="E382" s="221" t="s">
        <v>1</v>
      </c>
      <c r="F382" s="222" t="s">
        <v>143</v>
      </c>
      <c r="G382" s="220"/>
      <c r="H382" s="223">
        <v>127.16999999999999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138</v>
      </c>
      <c r="AU382" s="229" t="s">
        <v>82</v>
      </c>
      <c r="AV382" s="14" t="s">
        <v>135</v>
      </c>
      <c r="AW382" s="14" t="s">
        <v>30</v>
      </c>
      <c r="AX382" s="14" t="s">
        <v>80</v>
      </c>
      <c r="AY382" s="229" t="s">
        <v>130</v>
      </c>
    </row>
    <row r="383" spans="1:65" s="2" customFormat="1" ht="14.45" customHeight="1">
      <c r="A383" s="34"/>
      <c r="B383" s="35"/>
      <c r="C383" s="179" t="s">
        <v>526</v>
      </c>
      <c r="D383" s="179" t="s">
        <v>131</v>
      </c>
      <c r="E383" s="180" t="s">
        <v>1183</v>
      </c>
      <c r="F383" s="181" t="s">
        <v>1184</v>
      </c>
      <c r="G383" s="182" t="s">
        <v>146</v>
      </c>
      <c r="H383" s="183">
        <v>125.2</v>
      </c>
      <c r="I383" s="184"/>
      <c r="J383" s="185">
        <f>ROUND(I383*H383,2)</f>
        <v>0</v>
      </c>
      <c r="K383" s="186"/>
      <c r="L383" s="39"/>
      <c r="M383" s="187" t="s">
        <v>1</v>
      </c>
      <c r="N383" s="188" t="s">
        <v>38</v>
      </c>
      <c r="O383" s="71"/>
      <c r="P383" s="189">
        <f>O383*H383</f>
        <v>0</v>
      </c>
      <c r="Q383" s="189">
        <v>0</v>
      </c>
      <c r="R383" s="189">
        <f>Q383*H383</f>
        <v>0</v>
      </c>
      <c r="S383" s="189">
        <v>0</v>
      </c>
      <c r="T383" s="19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1" t="s">
        <v>135</v>
      </c>
      <c r="AT383" s="191" t="s">
        <v>131</v>
      </c>
      <c r="AU383" s="191" t="s">
        <v>82</v>
      </c>
      <c r="AY383" s="17" t="s">
        <v>130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7" t="s">
        <v>80</v>
      </c>
      <c r="BK383" s="192">
        <f>ROUND(I383*H383,2)</f>
        <v>0</v>
      </c>
      <c r="BL383" s="17" t="s">
        <v>135</v>
      </c>
      <c r="BM383" s="191" t="s">
        <v>1185</v>
      </c>
    </row>
    <row r="384" spans="1:65" s="2" customFormat="1" ht="19.5">
      <c r="A384" s="34"/>
      <c r="B384" s="35"/>
      <c r="C384" s="36"/>
      <c r="D384" s="193" t="s">
        <v>137</v>
      </c>
      <c r="E384" s="36"/>
      <c r="F384" s="194" t="s">
        <v>1186</v>
      </c>
      <c r="G384" s="36"/>
      <c r="H384" s="36"/>
      <c r="I384" s="195"/>
      <c r="J384" s="36"/>
      <c r="K384" s="36"/>
      <c r="L384" s="39"/>
      <c r="M384" s="196"/>
      <c r="N384" s="197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137</v>
      </c>
      <c r="AU384" s="17" t="s">
        <v>82</v>
      </c>
    </row>
    <row r="385" spans="1:65" s="12" customFormat="1">
      <c r="B385" s="198"/>
      <c r="C385" s="199"/>
      <c r="D385" s="193" t="s">
        <v>138</v>
      </c>
      <c r="E385" s="200" t="s">
        <v>1</v>
      </c>
      <c r="F385" s="201" t="s">
        <v>1187</v>
      </c>
      <c r="G385" s="199"/>
      <c r="H385" s="200" t="s">
        <v>1</v>
      </c>
      <c r="I385" s="202"/>
      <c r="J385" s="199"/>
      <c r="K385" s="199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138</v>
      </c>
      <c r="AU385" s="207" t="s">
        <v>82</v>
      </c>
      <c r="AV385" s="12" t="s">
        <v>80</v>
      </c>
      <c r="AW385" s="12" t="s">
        <v>30</v>
      </c>
      <c r="AX385" s="12" t="s">
        <v>73</v>
      </c>
      <c r="AY385" s="207" t="s">
        <v>130</v>
      </c>
    </row>
    <row r="386" spans="1:65" s="13" customFormat="1">
      <c r="B386" s="208"/>
      <c r="C386" s="209"/>
      <c r="D386" s="193" t="s">
        <v>138</v>
      </c>
      <c r="E386" s="210" t="s">
        <v>1</v>
      </c>
      <c r="F386" s="211" t="s">
        <v>1188</v>
      </c>
      <c r="G386" s="209"/>
      <c r="H386" s="212">
        <v>117.01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138</v>
      </c>
      <c r="AU386" s="218" t="s">
        <v>82</v>
      </c>
      <c r="AV386" s="13" t="s">
        <v>82</v>
      </c>
      <c r="AW386" s="13" t="s">
        <v>30</v>
      </c>
      <c r="AX386" s="13" t="s">
        <v>73</v>
      </c>
      <c r="AY386" s="218" t="s">
        <v>130</v>
      </c>
    </row>
    <row r="387" spans="1:65" s="13" customFormat="1">
      <c r="B387" s="208"/>
      <c r="C387" s="209"/>
      <c r="D387" s="193" t="s">
        <v>138</v>
      </c>
      <c r="E387" s="210" t="s">
        <v>1</v>
      </c>
      <c r="F387" s="211" t="s">
        <v>1189</v>
      </c>
      <c r="G387" s="209"/>
      <c r="H387" s="212">
        <v>8.19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138</v>
      </c>
      <c r="AU387" s="218" t="s">
        <v>82</v>
      </c>
      <c r="AV387" s="13" t="s">
        <v>82</v>
      </c>
      <c r="AW387" s="13" t="s">
        <v>30</v>
      </c>
      <c r="AX387" s="13" t="s">
        <v>73</v>
      </c>
      <c r="AY387" s="218" t="s">
        <v>130</v>
      </c>
    </row>
    <row r="388" spans="1:65" s="14" customFormat="1">
      <c r="B388" s="219"/>
      <c r="C388" s="220"/>
      <c r="D388" s="193" t="s">
        <v>138</v>
      </c>
      <c r="E388" s="221" t="s">
        <v>1</v>
      </c>
      <c r="F388" s="222" t="s">
        <v>143</v>
      </c>
      <c r="G388" s="220"/>
      <c r="H388" s="223">
        <v>125.2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138</v>
      </c>
      <c r="AU388" s="229" t="s">
        <v>82</v>
      </c>
      <c r="AV388" s="14" t="s">
        <v>135</v>
      </c>
      <c r="AW388" s="14" t="s">
        <v>30</v>
      </c>
      <c r="AX388" s="14" t="s">
        <v>80</v>
      </c>
      <c r="AY388" s="229" t="s">
        <v>130</v>
      </c>
    </row>
    <row r="389" spans="1:65" s="2" customFormat="1" ht="24.2" customHeight="1">
      <c r="A389" s="34"/>
      <c r="B389" s="35"/>
      <c r="C389" s="179" t="s">
        <v>532</v>
      </c>
      <c r="D389" s="179" t="s">
        <v>131</v>
      </c>
      <c r="E389" s="180" t="s">
        <v>862</v>
      </c>
      <c r="F389" s="181" t="s">
        <v>863</v>
      </c>
      <c r="G389" s="182" t="s">
        <v>486</v>
      </c>
      <c r="H389" s="241"/>
      <c r="I389" s="184"/>
      <c r="J389" s="185">
        <f>ROUND(I389*H389,2)</f>
        <v>0</v>
      </c>
      <c r="K389" s="186"/>
      <c r="L389" s="39"/>
      <c r="M389" s="187" t="s">
        <v>1</v>
      </c>
      <c r="N389" s="188" t="s">
        <v>38</v>
      </c>
      <c r="O389" s="71"/>
      <c r="P389" s="189">
        <f>O389*H389</f>
        <v>0</v>
      </c>
      <c r="Q389" s="189">
        <v>0</v>
      </c>
      <c r="R389" s="189">
        <f>Q389*H389</f>
        <v>0</v>
      </c>
      <c r="S389" s="189">
        <v>0</v>
      </c>
      <c r="T389" s="190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1" t="s">
        <v>135</v>
      </c>
      <c r="AT389" s="191" t="s">
        <v>131</v>
      </c>
      <c r="AU389" s="191" t="s">
        <v>82</v>
      </c>
      <c r="AY389" s="17" t="s">
        <v>130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7" t="s">
        <v>80</v>
      </c>
      <c r="BK389" s="192">
        <f>ROUND(I389*H389,2)</f>
        <v>0</v>
      </c>
      <c r="BL389" s="17" t="s">
        <v>135</v>
      </c>
      <c r="BM389" s="191" t="s">
        <v>1190</v>
      </c>
    </row>
    <row r="390" spans="1:65" s="2" customFormat="1" ht="19.5">
      <c r="A390" s="34"/>
      <c r="B390" s="35"/>
      <c r="C390" s="36"/>
      <c r="D390" s="193" t="s">
        <v>137</v>
      </c>
      <c r="E390" s="36"/>
      <c r="F390" s="194" t="s">
        <v>863</v>
      </c>
      <c r="G390" s="36"/>
      <c r="H390" s="36"/>
      <c r="I390" s="195"/>
      <c r="J390" s="36"/>
      <c r="K390" s="36"/>
      <c r="L390" s="39"/>
      <c r="M390" s="196"/>
      <c r="N390" s="197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137</v>
      </c>
      <c r="AU390" s="17" t="s">
        <v>82</v>
      </c>
    </row>
    <row r="391" spans="1:65" s="11" customFormat="1" ht="22.9" customHeight="1">
      <c r="B391" s="165"/>
      <c r="C391" s="166"/>
      <c r="D391" s="167" t="s">
        <v>72</v>
      </c>
      <c r="E391" s="252" t="s">
        <v>714</v>
      </c>
      <c r="F391" s="252" t="s">
        <v>866</v>
      </c>
      <c r="G391" s="166"/>
      <c r="H391" s="166"/>
      <c r="I391" s="169"/>
      <c r="J391" s="253">
        <f>BK391</f>
        <v>0</v>
      </c>
      <c r="K391" s="166"/>
      <c r="L391" s="171"/>
      <c r="M391" s="172"/>
      <c r="N391" s="173"/>
      <c r="O391" s="173"/>
      <c r="P391" s="174">
        <f>SUM(P392:P414)</f>
        <v>0</v>
      </c>
      <c r="Q391" s="173"/>
      <c r="R391" s="174">
        <f>SUM(R392:R414)</f>
        <v>0</v>
      </c>
      <c r="S391" s="173"/>
      <c r="T391" s="175">
        <f>SUM(T392:T414)</f>
        <v>0</v>
      </c>
      <c r="AR391" s="176" t="s">
        <v>80</v>
      </c>
      <c r="AT391" s="177" t="s">
        <v>72</v>
      </c>
      <c r="AU391" s="177" t="s">
        <v>80</v>
      </c>
      <c r="AY391" s="176" t="s">
        <v>130</v>
      </c>
      <c r="BK391" s="178">
        <f>SUM(BK392:BK414)</f>
        <v>0</v>
      </c>
    </row>
    <row r="392" spans="1:65" s="2" customFormat="1" ht="24.2" customHeight="1">
      <c r="A392" s="34"/>
      <c r="B392" s="35"/>
      <c r="C392" s="179" t="s">
        <v>535</v>
      </c>
      <c r="D392" s="179" t="s">
        <v>131</v>
      </c>
      <c r="E392" s="180" t="s">
        <v>1191</v>
      </c>
      <c r="F392" s="181" t="s">
        <v>1192</v>
      </c>
      <c r="G392" s="182" t="s">
        <v>146</v>
      </c>
      <c r="H392" s="183">
        <v>56.537999999999997</v>
      </c>
      <c r="I392" s="184"/>
      <c r="J392" s="185">
        <f>ROUND(I392*H392,2)</f>
        <v>0</v>
      </c>
      <c r="K392" s="186"/>
      <c r="L392" s="39"/>
      <c r="M392" s="187" t="s">
        <v>1</v>
      </c>
      <c r="N392" s="188" t="s">
        <v>38</v>
      </c>
      <c r="O392" s="71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1" t="s">
        <v>135</v>
      </c>
      <c r="AT392" s="191" t="s">
        <v>131</v>
      </c>
      <c r="AU392" s="191" t="s">
        <v>82</v>
      </c>
      <c r="AY392" s="17" t="s">
        <v>130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7" t="s">
        <v>80</v>
      </c>
      <c r="BK392" s="192">
        <f>ROUND(I392*H392,2)</f>
        <v>0</v>
      </c>
      <c r="BL392" s="17" t="s">
        <v>135</v>
      </c>
      <c r="BM392" s="191" t="s">
        <v>1193</v>
      </c>
    </row>
    <row r="393" spans="1:65" s="2" customFormat="1">
      <c r="A393" s="34"/>
      <c r="B393" s="35"/>
      <c r="C393" s="36"/>
      <c r="D393" s="193" t="s">
        <v>137</v>
      </c>
      <c r="E393" s="36"/>
      <c r="F393" s="194" t="s">
        <v>1192</v>
      </c>
      <c r="G393" s="36"/>
      <c r="H393" s="36"/>
      <c r="I393" s="195"/>
      <c r="J393" s="36"/>
      <c r="K393" s="36"/>
      <c r="L393" s="39"/>
      <c r="M393" s="196"/>
      <c r="N393" s="197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137</v>
      </c>
      <c r="AU393" s="17" t="s">
        <v>82</v>
      </c>
    </row>
    <row r="394" spans="1:65" s="2" customFormat="1" ht="24.2" customHeight="1">
      <c r="A394" s="34"/>
      <c r="B394" s="35"/>
      <c r="C394" s="179" t="s">
        <v>539</v>
      </c>
      <c r="D394" s="179" t="s">
        <v>131</v>
      </c>
      <c r="E394" s="180" t="s">
        <v>1194</v>
      </c>
      <c r="F394" s="181" t="s">
        <v>1195</v>
      </c>
      <c r="G394" s="182" t="s">
        <v>146</v>
      </c>
      <c r="H394" s="183">
        <v>41.725000000000001</v>
      </c>
      <c r="I394" s="184"/>
      <c r="J394" s="185">
        <f>ROUND(I394*H394,2)</f>
        <v>0</v>
      </c>
      <c r="K394" s="186"/>
      <c r="L394" s="39"/>
      <c r="M394" s="187" t="s">
        <v>1</v>
      </c>
      <c r="N394" s="188" t="s">
        <v>38</v>
      </c>
      <c r="O394" s="71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1" t="s">
        <v>135</v>
      </c>
      <c r="AT394" s="191" t="s">
        <v>131</v>
      </c>
      <c r="AU394" s="191" t="s">
        <v>82</v>
      </c>
      <c r="AY394" s="17" t="s">
        <v>130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7" t="s">
        <v>80</v>
      </c>
      <c r="BK394" s="192">
        <f>ROUND(I394*H394,2)</f>
        <v>0</v>
      </c>
      <c r="BL394" s="17" t="s">
        <v>135</v>
      </c>
      <c r="BM394" s="191" t="s">
        <v>1196</v>
      </c>
    </row>
    <row r="395" spans="1:65" s="2" customFormat="1" ht="19.5">
      <c r="A395" s="34"/>
      <c r="B395" s="35"/>
      <c r="C395" s="36"/>
      <c r="D395" s="193" t="s">
        <v>137</v>
      </c>
      <c r="E395" s="36"/>
      <c r="F395" s="194" t="s">
        <v>1195</v>
      </c>
      <c r="G395" s="36"/>
      <c r="H395" s="36"/>
      <c r="I395" s="195"/>
      <c r="J395" s="36"/>
      <c r="K395" s="36"/>
      <c r="L395" s="39"/>
      <c r="M395" s="196"/>
      <c r="N395" s="197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137</v>
      </c>
      <c r="AU395" s="17" t="s">
        <v>82</v>
      </c>
    </row>
    <row r="396" spans="1:65" s="12" customFormat="1">
      <c r="B396" s="198"/>
      <c r="C396" s="199"/>
      <c r="D396" s="193" t="s">
        <v>138</v>
      </c>
      <c r="E396" s="200" t="s">
        <v>1</v>
      </c>
      <c r="F396" s="201" t="s">
        <v>307</v>
      </c>
      <c r="G396" s="199"/>
      <c r="H396" s="200" t="s">
        <v>1</v>
      </c>
      <c r="I396" s="202"/>
      <c r="J396" s="199"/>
      <c r="K396" s="199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138</v>
      </c>
      <c r="AU396" s="207" t="s">
        <v>82</v>
      </c>
      <c r="AV396" s="12" t="s">
        <v>80</v>
      </c>
      <c r="AW396" s="12" t="s">
        <v>30</v>
      </c>
      <c r="AX396" s="12" t="s">
        <v>73</v>
      </c>
      <c r="AY396" s="207" t="s">
        <v>130</v>
      </c>
    </row>
    <row r="397" spans="1:65" s="13" customFormat="1">
      <c r="B397" s="208"/>
      <c r="C397" s="209"/>
      <c r="D397" s="193" t="s">
        <v>138</v>
      </c>
      <c r="E397" s="210" t="s">
        <v>1</v>
      </c>
      <c r="F397" s="211" t="s">
        <v>1197</v>
      </c>
      <c r="G397" s="209"/>
      <c r="H397" s="212">
        <v>12.805999999999999</v>
      </c>
      <c r="I397" s="213"/>
      <c r="J397" s="209"/>
      <c r="K397" s="209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138</v>
      </c>
      <c r="AU397" s="218" t="s">
        <v>82</v>
      </c>
      <c r="AV397" s="13" t="s">
        <v>82</v>
      </c>
      <c r="AW397" s="13" t="s">
        <v>30</v>
      </c>
      <c r="AX397" s="13" t="s">
        <v>73</v>
      </c>
      <c r="AY397" s="218" t="s">
        <v>130</v>
      </c>
    </row>
    <row r="398" spans="1:65" s="13" customFormat="1">
      <c r="B398" s="208"/>
      <c r="C398" s="209"/>
      <c r="D398" s="193" t="s">
        <v>138</v>
      </c>
      <c r="E398" s="210" t="s">
        <v>1</v>
      </c>
      <c r="F398" s="211" t="s">
        <v>1198</v>
      </c>
      <c r="G398" s="209"/>
      <c r="H398" s="212">
        <v>13.163</v>
      </c>
      <c r="I398" s="213"/>
      <c r="J398" s="209"/>
      <c r="K398" s="209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138</v>
      </c>
      <c r="AU398" s="218" t="s">
        <v>82</v>
      </c>
      <c r="AV398" s="13" t="s">
        <v>82</v>
      </c>
      <c r="AW398" s="13" t="s">
        <v>30</v>
      </c>
      <c r="AX398" s="13" t="s">
        <v>73</v>
      </c>
      <c r="AY398" s="218" t="s">
        <v>130</v>
      </c>
    </row>
    <row r="399" spans="1:65" s="13" customFormat="1">
      <c r="B399" s="208"/>
      <c r="C399" s="209"/>
      <c r="D399" s="193" t="s">
        <v>138</v>
      </c>
      <c r="E399" s="210" t="s">
        <v>1</v>
      </c>
      <c r="F399" s="211" t="s">
        <v>1199</v>
      </c>
      <c r="G399" s="209"/>
      <c r="H399" s="212">
        <v>15.756</v>
      </c>
      <c r="I399" s="213"/>
      <c r="J399" s="209"/>
      <c r="K399" s="209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138</v>
      </c>
      <c r="AU399" s="218" t="s">
        <v>82</v>
      </c>
      <c r="AV399" s="13" t="s">
        <v>82</v>
      </c>
      <c r="AW399" s="13" t="s">
        <v>30</v>
      </c>
      <c r="AX399" s="13" t="s">
        <v>73</v>
      </c>
      <c r="AY399" s="218" t="s">
        <v>130</v>
      </c>
    </row>
    <row r="400" spans="1:65" s="14" customFormat="1">
      <c r="B400" s="219"/>
      <c r="C400" s="220"/>
      <c r="D400" s="193" t="s">
        <v>138</v>
      </c>
      <c r="E400" s="221" t="s">
        <v>1</v>
      </c>
      <c r="F400" s="222" t="s">
        <v>143</v>
      </c>
      <c r="G400" s="220"/>
      <c r="H400" s="223">
        <v>41.725000000000001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138</v>
      </c>
      <c r="AU400" s="229" t="s">
        <v>82</v>
      </c>
      <c r="AV400" s="14" t="s">
        <v>135</v>
      </c>
      <c r="AW400" s="14" t="s">
        <v>30</v>
      </c>
      <c r="AX400" s="14" t="s">
        <v>80</v>
      </c>
      <c r="AY400" s="229" t="s">
        <v>130</v>
      </c>
    </row>
    <row r="401" spans="1:65" s="2" customFormat="1" ht="14.45" customHeight="1">
      <c r="A401" s="34"/>
      <c r="B401" s="35"/>
      <c r="C401" s="179" t="s">
        <v>549</v>
      </c>
      <c r="D401" s="179" t="s">
        <v>131</v>
      </c>
      <c r="E401" s="180" t="s">
        <v>1200</v>
      </c>
      <c r="F401" s="181" t="s">
        <v>1201</v>
      </c>
      <c r="G401" s="182" t="s">
        <v>146</v>
      </c>
      <c r="H401" s="183">
        <v>41.725000000000001</v>
      </c>
      <c r="I401" s="184"/>
      <c r="J401" s="185">
        <f>ROUND(I401*H401,2)</f>
        <v>0</v>
      </c>
      <c r="K401" s="186"/>
      <c r="L401" s="39"/>
      <c r="M401" s="187" t="s">
        <v>1</v>
      </c>
      <c r="N401" s="188" t="s">
        <v>38</v>
      </c>
      <c r="O401" s="71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1" t="s">
        <v>135</v>
      </c>
      <c r="AT401" s="191" t="s">
        <v>131</v>
      </c>
      <c r="AU401" s="191" t="s">
        <v>82</v>
      </c>
      <c r="AY401" s="17" t="s">
        <v>130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7" t="s">
        <v>80</v>
      </c>
      <c r="BK401" s="192">
        <f>ROUND(I401*H401,2)</f>
        <v>0</v>
      </c>
      <c r="BL401" s="17" t="s">
        <v>135</v>
      </c>
      <c r="BM401" s="191" t="s">
        <v>1202</v>
      </c>
    </row>
    <row r="402" spans="1:65" s="2" customFormat="1">
      <c r="A402" s="34"/>
      <c r="B402" s="35"/>
      <c r="C402" s="36"/>
      <c r="D402" s="193" t="s">
        <v>137</v>
      </c>
      <c r="E402" s="36"/>
      <c r="F402" s="194" t="s">
        <v>1201</v>
      </c>
      <c r="G402" s="36"/>
      <c r="H402" s="36"/>
      <c r="I402" s="195"/>
      <c r="J402" s="36"/>
      <c r="K402" s="36"/>
      <c r="L402" s="39"/>
      <c r="M402" s="196"/>
      <c r="N402" s="197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137</v>
      </c>
      <c r="AU402" s="17" t="s">
        <v>82</v>
      </c>
    </row>
    <row r="403" spans="1:65" s="12" customFormat="1">
      <c r="B403" s="198"/>
      <c r="C403" s="199"/>
      <c r="D403" s="193" t="s">
        <v>138</v>
      </c>
      <c r="E403" s="200" t="s">
        <v>1</v>
      </c>
      <c r="F403" s="201" t="s">
        <v>307</v>
      </c>
      <c r="G403" s="199"/>
      <c r="H403" s="200" t="s">
        <v>1</v>
      </c>
      <c r="I403" s="202"/>
      <c r="J403" s="199"/>
      <c r="K403" s="199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138</v>
      </c>
      <c r="AU403" s="207" t="s">
        <v>82</v>
      </c>
      <c r="AV403" s="12" t="s">
        <v>80</v>
      </c>
      <c r="AW403" s="12" t="s">
        <v>30</v>
      </c>
      <c r="AX403" s="12" t="s">
        <v>73</v>
      </c>
      <c r="AY403" s="207" t="s">
        <v>130</v>
      </c>
    </row>
    <row r="404" spans="1:65" s="13" customFormat="1">
      <c r="B404" s="208"/>
      <c r="C404" s="209"/>
      <c r="D404" s="193" t="s">
        <v>138</v>
      </c>
      <c r="E404" s="210" t="s">
        <v>1</v>
      </c>
      <c r="F404" s="211" t="s">
        <v>1197</v>
      </c>
      <c r="G404" s="209"/>
      <c r="H404" s="212">
        <v>12.805999999999999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138</v>
      </c>
      <c r="AU404" s="218" t="s">
        <v>82</v>
      </c>
      <c r="AV404" s="13" t="s">
        <v>82</v>
      </c>
      <c r="AW404" s="13" t="s">
        <v>30</v>
      </c>
      <c r="AX404" s="13" t="s">
        <v>73</v>
      </c>
      <c r="AY404" s="218" t="s">
        <v>130</v>
      </c>
    </row>
    <row r="405" spans="1:65" s="13" customFormat="1">
      <c r="B405" s="208"/>
      <c r="C405" s="209"/>
      <c r="D405" s="193" t="s">
        <v>138</v>
      </c>
      <c r="E405" s="210" t="s">
        <v>1</v>
      </c>
      <c r="F405" s="211" t="s">
        <v>1198</v>
      </c>
      <c r="G405" s="209"/>
      <c r="H405" s="212">
        <v>13.163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138</v>
      </c>
      <c r="AU405" s="218" t="s">
        <v>82</v>
      </c>
      <c r="AV405" s="13" t="s">
        <v>82</v>
      </c>
      <c r="AW405" s="13" t="s">
        <v>30</v>
      </c>
      <c r="AX405" s="13" t="s">
        <v>73</v>
      </c>
      <c r="AY405" s="218" t="s">
        <v>130</v>
      </c>
    </row>
    <row r="406" spans="1:65" s="13" customFormat="1">
      <c r="B406" s="208"/>
      <c r="C406" s="209"/>
      <c r="D406" s="193" t="s">
        <v>138</v>
      </c>
      <c r="E406" s="210" t="s">
        <v>1</v>
      </c>
      <c r="F406" s="211" t="s">
        <v>1199</v>
      </c>
      <c r="G406" s="209"/>
      <c r="H406" s="212">
        <v>15.756</v>
      </c>
      <c r="I406" s="213"/>
      <c r="J406" s="209"/>
      <c r="K406" s="209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138</v>
      </c>
      <c r="AU406" s="218" t="s">
        <v>82</v>
      </c>
      <c r="AV406" s="13" t="s">
        <v>82</v>
      </c>
      <c r="AW406" s="13" t="s">
        <v>30</v>
      </c>
      <c r="AX406" s="13" t="s">
        <v>73</v>
      </c>
      <c r="AY406" s="218" t="s">
        <v>130</v>
      </c>
    </row>
    <row r="407" spans="1:65" s="14" customFormat="1">
      <c r="B407" s="219"/>
      <c r="C407" s="220"/>
      <c r="D407" s="193" t="s">
        <v>138</v>
      </c>
      <c r="E407" s="221" t="s">
        <v>1</v>
      </c>
      <c r="F407" s="222" t="s">
        <v>143</v>
      </c>
      <c r="G407" s="220"/>
      <c r="H407" s="223">
        <v>41.725000000000001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138</v>
      </c>
      <c r="AU407" s="229" t="s">
        <v>82</v>
      </c>
      <c r="AV407" s="14" t="s">
        <v>135</v>
      </c>
      <c r="AW407" s="14" t="s">
        <v>30</v>
      </c>
      <c r="AX407" s="14" t="s">
        <v>80</v>
      </c>
      <c r="AY407" s="229" t="s">
        <v>130</v>
      </c>
    </row>
    <row r="408" spans="1:65" s="2" customFormat="1" ht="24.2" customHeight="1">
      <c r="A408" s="34"/>
      <c r="B408" s="35"/>
      <c r="C408" s="230" t="s">
        <v>559</v>
      </c>
      <c r="D408" s="230" t="s">
        <v>169</v>
      </c>
      <c r="E408" s="231" t="s">
        <v>1203</v>
      </c>
      <c r="F408" s="232" t="s">
        <v>1204</v>
      </c>
      <c r="G408" s="233" t="s">
        <v>146</v>
      </c>
      <c r="H408" s="234">
        <v>45.898000000000003</v>
      </c>
      <c r="I408" s="235"/>
      <c r="J408" s="236">
        <f>ROUND(I408*H408,2)</f>
        <v>0</v>
      </c>
      <c r="K408" s="237"/>
      <c r="L408" s="238"/>
      <c r="M408" s="239" t="s">
        <v>1</v>
      </c>
      <c r="N408" s="240" t="s">
        <v>38</v>
      </c>
      <c r="O408" s="71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1" t="s">
        <v>172</v>
      </c>
      <c r="AT408" s="191" t="s">
        <v>169</v>
      </c>
      <c r="AU408" s="191" t="s">
        <v>82</v>
      </c>
      <c r="AY408" s="17" t="s">
        <v>130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7" t="s">
        <v>80</v>
      </c>
      <c r="BK408" s="192">
        <f>ROUND(I408*H408,2)</f>
        <v>0</v>
      </c>
      <c r="BL408" s="17" t="s">
        <v>135</v>
      </c>
      <c r="BM408" s="191" t="s">
        <v>1205</v>
      </c>
    </row>
    <row r="409" spans="1:65" s="2" customFormat="1">
      <c r="A409" s="34"/>
      <c r="B409" s="35"/>
      <c r="C409" s="36"/>
      <c r="D409" s="193" t="s">
        <v>137</v>
      </c>
      <c r="E409" s="36"/>
      <c r="F409" s="194" t="s">
        <v>1204</v>
      </c>
      <c r="G409" s="36"/>
      <c r="H409" s="36"/>
      <c r="I409" s="195"/>
      <c r="J409" s="36"/>
      <c r="K409" s="36"/>
      <c r="L409" s="39"/>
      <c r="M409" s="196"/>
      <c r="N409" s="197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137</v>
      </c>
      <c r="AU409" s="17" t="s">
        <v>82</v>
      </c>
    </row>
    <row r="410" spans="1:65" s="12" customFormat="1">
      <c r="B410" s="198"/>
      <c r="C410" s="199"/>
      <c r="D410" s="193" t="s">
        <v>138</v>
      </c>
      <c r="E410" s="200" t="s">
        <v>1</v>
      </c>
      <c r="F410" s="201" t="s">
        <v>307</v>
      </c>
      <c r="G410" s="199"/>
      <c r="H410" s="200" t="s">
        <v>1</v>
      </c>
      <c r="I410" s="202"/>
      <c r="J410" s="199"/>
      <c r="K410" s="199"/>
      <c r="L410" s="203"/>
      <c r="M410" s="204"/>
      <c r="N410" s="205"/>
      <c r="O410" s="205"/>
      <c r="P410" s="205"/>
      <c r="Q410" s="205"/>
      <c r="R410" s="205"/>
      <c r="S410" s="205"/>
      <c r="T410" s="206"/>
      <c r="AT410" s="207" t="s">
        <v>138</v>
      </c>
      <c r="AU410" s="207" t="s">
        <v>82</v>
      </c>
      <c r="AV410" s="12" t="s">
        <v>80</v>
      </c>
      <c r="AW410" s="12" t="s">
        <v>30</v>
      </c>
      <c r="AX410" s="12" t="s">
        <v>73</v>
      </c>
      <c r="AY410" s="207" t="s">
        <v>130</v>
      </c>
    </row>
    <row r="411" spans="1:65" s="13" customFormat="1">
      <c r="B411" s="208"/>
      <c r="C411" s="209"/>
      <c r="D411" s="193" t="s">
        <v>138</v>
      </c>
      <c r="E411" s="210" t="s">
        <v>1</v>
      </c>
      <c r="F411" s="211" t="s">
        <v>1206</v>
      </c>
      <c r="G411" s="209"/>
      <c r="H411" s="212">
        <v>45.898000000000003</v>
      </c>
      <c r="I411" s="213"/>
      <c r="J411" s="209"/>
      <c r="K411" s="209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138</v>
      </c>
      <c r="AU411" s="218" t="s">
        <v>82</v>
      </c>
      <c r="AV411" s="13" t="s">
        <v>82</v>
      </c>
      <c r="AW411" s="13" t="s">
        <v>30</v>
      </c>
      <c r="AX411" s="13" t="s">
        <v>73</v>
      </c>
      <c r="AY411" s="218" t="s">
        <v>130</v>
      </c>
    </row>
    <row r="412" spans="1:65" s="14" customFormat="1">
      <c r="B412" s="219"/>
      <c r="C412" s="220"/>
      <c r="D412" s="193" t="s">
        <v>138</v>
      </c>
      <c r="E412" s="221" t="s">
        <v>1</v>
      </c>
      <c r="F412" s="222" t="s">
        <v>143</v>
      </c>
      <c r="G412" s="220"/>
      <c r="H412" s="223">
        <v>45.898000000000003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138</v>
      </c>
      <c r="AU412" s="229" t="s">
        <v>82</v>
      </c>
      <c r="AV412" s="14" t="s">
        <v>135</v>
      </c>
      <c r="AW412" s="14" t="s">
        <v>30</v>
      </c>
      <c r="AX412" s="14" t="s">
        <v>80</v>
      </c>
      <c r="AY412" s="229" t="s">
        <v>130</v>
      </c>
    </row>
    <row r="413" spans="1:65" s="2" customFormat="1" ht="24.2" customHeight="1">
      <c r="A413" s="34"/>
      <c r="B413" s="35"/>
      <c r="C413" s="179" t="s">
        <v>564</v>
      </c>
      <c r="D413" s="179" t="s">
        <v>131</v>
      </c>
      <c r="E413" s="180" t="s">
        <v>1207</v>
      </c>
      <c r="F413" s="181" t="s">
        <v>1208</v>
      </c>
      <c r="G413" s="182" t="s">
        <v>486</v>
      </c>
      <c r="H413" s="241"/>
      <c r="I413" s="184"/>
      <c r="J413" s="185">
        <f>ROUND(I413*H413,2)</f>
        <v>0</v>
      </c>
      <c r="K413" s="186"/>
      <c r="L413" s="39"/>
      <c r="M413" s="187" t="s">
        <v>1</v>
      </c>
      <c r="N413" s="188" t="s">
        <v>38</v>
      </c>
      <c r="O413" s="71"/>
      <c r="P413" s="189">
        <f>O413*H413</f>
        <v>0</v>
      </c>
      <c r="Q413" s="189">
        <v>0</v>
      </c>
      <c r="R413" s="189">
        <f>Q413*H413</f>
        <v>0</v>
      </c>
      <c r="S413" s="189">
        <v>0</v>
      </c>
      <c r="T413" s="190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1" t="s">
        <v>135</v>
      </c>
      <c r="AT413" s="191" t="s">
        <v>131</v>
      </c>
      <c r="AU413" s="191" t="s">
        <v>82</v>
      </c>
      <c r="AY413" s="17" t="s">
        <v>130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7" t="s">
        <v>80</v>
      </c>
      <c r="BK413" s="192">
        <f>ROUND(I413*H413,2)</f>
        <v>0</v>
      </c>
      <c r="BL413" s="17" t="s">
        <v>135</v>
      </c>
      <c r="BM413" s="191" t="s">
        <v>1209</v>
      </c>
    </row>
    <row r="414" spans="1:65" s="2" customFormat="1" ht="19.5">
      <c r="A414" s="34"/>
      <c r="B414" s="35"/>
      <c r="C414" s="36"/>
      <c r="D414" s="193" t="s">
        <v>137</v>
      </c>
      <c r="E414" s="36"/>
      <c r="F414" s="194" t="s">
        <v>1208</v>
      </c>
      <c r="G414" s="36"/>
      <c r="H414" s="36"/>
      <c r="I414" s="195"/>
      <c r="J414" s="36"/>
      <c r="K414" s="36"/>
      <c r="L414" s="39"/>
      <c r="M414" s="196"/>
      <c r="N414" s="197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137</v>
      </c>
      <c r="AU414" s="17" t="s">
        <v>82</v>
      </c>
    </row>
    <row r="415" spans="1:65" s="11" customFormat="1" ht="22.9" customHeight="1">
      <c r="B415" s="165"/>
      <c r="C415" s="166"/>
      <c r="D415" s="167" t="s">
        <v>72</v>
      </c>
      <c r="E415" s="252" t="s">
        <v>811</v>
      </c>
      <c r="F415" s="252" t="s">
        <v>908</v>
      </c>
      <c r="G415" s="166"/>
      <c r="H415" s="166"/>
      <c r="I415" s="169"/>
      <c r="J415" s="253">
        <f>BK415</f>
        <v>0</v>
      </c>
      <c r="K415" s="166"/>
      <c r="L415" s="171"/>
      <c r="M415" s="172"/>
      <c r="N415" s="173"/>
      <c r="O415" s="173"/>
      <c r="P415" s="174">
        <f>SUM(P416:P449)</f>
        <v>0</v>
      </c>
      <c r="Q415" s="173"/>
      <c r="R415" s="174">
        <f>SUM(R416:R449)</f>
        <v>0</v>
      </c>
      <c r="S415" s="173"/>
      <c r="T415" s="175">
        <f>SUM(T416:T449)</f>
        <v>0</v>
      </c>
      <c r="AR415" s="176" t="s">
        <v>80</v>
      </c>
      <c r="AT415" s="177" t="s">
        <v>72</v>
      </c>
      <c r="AU415" s="177" t="s">
        <v>80</v>
      </c>
      <c r="AY415" s="176" t="s">
        <v>130</v>
      </c>
      <c r="BK415" s="178">
        <f>SUM(BK416:BK449)</f>
        <v>0</v>
      </c>
    </row>
    <row r="416" spans="1:65" s="2" customFormat="1" ht="24.2" customHeight="1">
      <c r="A416" s="34"/>
      <c r="B416" s="35"/>
      <c r="C416" s="179" t="s">
        <v>568</v>
      </c>
      <c r="D416" s="179" t="s">
        <v>131</v>
      </c>
      <c r="E416" s="180" t="s">
        <v>945</v>
      </c>
      <c r="F416" s="181" t="s">
        <v>946</v>
      </c>
      <c r="G416" s="182" t="s">
        <v>146</v>
      </c>
      <c r="H416" s="183">
        <v>334.459</v>
      </c>
      <c r="I416" s="184"/>
      <c r="J416" s="185">
        <f>ROUND(I416*H416,2)</f>
        <v>0</v>
      </c>
      <c r="K416" s="186"/>
      <c r="L416" s="39"/>
      <c r="M416" s="187" t="s">
        <v>1</v>
      </c>
      <c r="N416" s="188" t="s">
        <v>38</v>
      </c>
      <c r="O416" s="71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1" t="s">
        <v>135</v>
      </c>
      <c r="AT416" s="191" t="s">
        <v>131</v>
      </c>
      <c r="AU416" s="191" t="s">
        <v>82</v>
      </c>
      <c r="AY416" s="17" t="s">
        <v>130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7" t="s">
        <v>80</v>
      </c>
      <c r="BK416" s="192">
        <f>ROUND(I416*H416,2)</f>
        <v>0</v>
      </c>
      <c r="BL416" s="17" t="s">
        <v>135</v>
      </c>
      <c r="BM416" s="191" t="s">
        <v>1210</v>
      </c>
    </row>
    <row r="417" spans="1:51" s="2" customFormat="1" ht="19.5">
      <c r="A417" s="34"/>
      <c r="B417" s="35"/>
      <c r="C417" s="36"/>
      <c r="D417" s="193" t="s">
        <v>137</v>
      </c>
      <c r="E417" s="36"/>
      <c r="F417" s="194" t="s">
        <v>946</v>
      </c>
      <c r="G417" s="36"/>
      <c r="H417" s="36"/>
      <c r="I417" s="195"/>
      <c r="J417" s="36"/>
      <c r="K417" s="36"/>
      <c r="L417" s="39"/>
      <c r="M417" s="196"/>
      <c r="N417" s="197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137</v>
      </c>
      <c r="AU417" s="17" t="s">
        <v>82</v>
      </c>
    </row>
    <row r="418" spans="1:51" s="12" customFormat="1">
      <c r="B418" s="198"/>
      <c r="C418" s="199"/>
      <c r="D418" s="193" t="s">
        <v>138</v>
      </c>
      <c r="E418" s="200" t="s">
        <v>1</v>
      </c>
      <c r="F418" s="201" t="s">
        <v>1211</v>
      </c>
      <c r="G418" s="199"/>
      <c r="H418" s="200" t="s">
        <v>1</v>
      </c>
      <c r="I418" s="202"/>
      <c r="J418" s="199"/>
      <c r="K418" s="199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138</v>
      </c>
      <c r="AU418" s="207" t="s">
        <v>82</v>
      </c>
      <c r="AV418" s="12" t="s">
        <v>80</v>
      </c>
      <c r="AW418" s="12" t="s">
        <v>30</v>
      </c>
      <c r="AX418" s="12" t="s">
        <v>73</v>
      </c>
      <c r="AY418" s="207" t="s">
        <v>130</v>
      </c>
    </row>
    <row r="419" spans="1:51" s="13" customFormat="1">
      <c r="B419" s="208"/>
      <c r="C419" s="209"/>
      <c r="D419" s="193" t="s">
        <v>138</v>
      </c>
      <c r="E419" s="210" t="s">
        <v>1</v>
      </c>
      <c r="F419" s="211" t="s">
        <v>1212</v>
      </c>
      <c r="G419" s="209"/>
      <c r="H419" s="212">
        <v>7.5460000000000003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138</v>
      </c>
      <c r="AU419" s="218" t="s">
        <v>82</v>
      </c>
      <c r="AV419" s="13" t="s">
        <v>82</v>
      </c>
      <c r="AW419" s="13" t="s">
        <v>30</v>
      </c>
      <c r="AX419" s="13" t="s">
        <v>73</v>
      </c>
      <c r="AY419" s="218" t="s">
        <v>130</v>
      </c>
    </row>
    <row r="420" spans="1:51" s="13" customFormat="1">
      <c r="B420" s="208"/>
      <c r="C420" s="209"/>
      <c r="D420" s="193" t="s">
        <v>138</v>
      </c>
      <c r="E420" s="210" t="s">
        <v>1</v>
      </c>
      <c r="F420" s="211" t="s">
        <v>1213</v>
      </c>
      <c r="G420" s="209"/>
      <c r="H420" s="212">
        <v>7.7329999999999997</v>
      </c>
      <c r="I420" s="213"/>
      <c r="J420" s="209"/>
      <c r="K420" s="209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138</v>
      </c>
      <c r="AU420" s="218" t="s">
        <v>82</v>
      </c>
      <c r="AV420" s="13" t="s">
        <v>82</v>
      </c>
      <c r="AW420" s="13" t="s">
        <v>30</v>
      </c>
      <c r="AX420" s="13" t="s">
        <v>73</v>
      </c>
      <c r="AY420" s="218" t="s">
        <v>130</v>
      </c>
    </row>
    <row r="421" spans="1:51" s="13" customFormat="1">
      <c r="B421" s="208"/>
      <c r="C421" s="209"/>
      <c r="D421" s="193" t="s">
        <v>138</v>
      </c>
      <c r="E421" s="210" t="s">
        <v>1</v>
      </c>
      <c r="F421" s="211" t="s">
        <v>1214</v>
      </c>
      <c r="G421" s="209"/>
      <c r="H421" s="212">
        <v>7.524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138</v>
      </c>
      <c r="AU421" s="218" t="s">
        <v>82</v>
      </c>
      <c r="AV421" s="13" t="s">
        <v>82</v>
      </c>
      <c r="AW421" s="13" t="s">
        <v>30</v>
      </c>
      <c r="AX421" s="13" t="s">
        <v>73</v>
      </c>
      <c r="AY421" s="218" t="s">
        <v>130</v>
      </c>
    </row>
    <row r="422" spans="1:51" s="13" customFormat="1">
      <c r="B422" s="208"/>
      <c r="C422" s="209"/>
      <c r="D422" s="193" t="s">
        <v>138</v>
      </c>
      <c r="E422" s="210" t="s">
        <v>1</v>
      </c>
      <c r="F422" s="211" t="s">
        <v>1215</v>
      </c>
      <c r="G422" s="209"/>
      <c r="H422" s="212">
        <v>31.872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138</v>
      </c>
      <c r="AU422" s="218" t="s">
        <v>82</v>
      </c>
      <c r="AV422" s="13" t="s">
        <v>82</v>
      </c>
      <c r="AW422" s="13" t="s">
        <v>30</v>
      </c>
      <c r="AX422" s="13" t="s">
        <v>73</v>
      </c>
      <c r="AY422" s="218" t="s">
        <v>130</v>
      </c>
    </row>
    <row r="423" spans="1:51" s="13" customFormat="1">
      <c r="B423" s="208"/>
      <c r="C423" s="209"/>
      <c r="D423" s="193" t="s">
        <v>138</v>
      </c>
      <c r="E423" s="210" t="s">
        <v>1</v>
      </c>
      <c r="F423" s="211" t="s">
        <v>1216</v>
      </c>
      <c r="G423" s="209"/>
      <c r="H423" s="212">
        <v>33.840000000000003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138</v>
      </c>
      <c r="AU423" s="218" t="s">
        <v>82</v>
      </c>
      <c r="AV423" s="13" t="s">
        <v>82</v>
      </c>
      <c r="AW423" s="13" t="s">
        <v>30</v>
      </c>
      <c r="AX423" s="13" t="s">
        <v>73</v>
      </c>
      <c r="AY423" s="218" t="s">
        <v>130</v>
      </c>
    </row>
    <row r="424" spans="1:51" s="13" customFormat="1">
      <c r="B424" s="208"/>
      <c r="C424" s="209"/>
      <c r="D424" s="193" t="s">
        <v>138</v>
      </c>
      <c r="E424" s="210" t="s">
        <v>1</v>
      </c>
      <c r="F424" s="211" t="s">
        <v>1217</v>
      </c>
      <c r="G424" s="209"/>
      <c r="H424" s="212">
        <v>4.875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138</v>
      </c>
      <c r="AU424" s="218" t="s">
        <v>82</v>
      </c>
      <c r="AV424" s="13" t="s">
        <v>82</v>
      </c>
      <c r="AW424" s="13" t="s">
        <v>30</v>
      </c>
      <c r="AX424" s="13" t="s">
        <v>73</v>
      </c>
      <c r="AY424" s="218" t="s">
        <v>130</v>
      </c>
    </row>
    <row r="425" spans="1:51" s="13" customFormat="1">
      <c r="B425" s="208"/>
      <c r="C425" s="209"/>
      <c r="D425" s="193" t="s">
        <v>138</v>
      </c>
      <c r="E425" s="210" t="s">
        <v>1</v>
      </c>
      <c r="F425" s="211" t="s">
        <v>1218</v>
      </c>
      <c r="G425" s="209"/>
      <c r="H425" s="212">
        <v>23.420999999999999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138</v>
      </c>
      <c r="AU425" s="218" t="s">
        <v>82</v>
      </c>
      <c r="AV425" s="13" t="s">
        <v>82</v>
      </c>
      <c r="AW425" s="13" t="s">
        <v>30</v>
      </c>
      <c r="AX425" s="13" t="s">
        <v>73</v>
      </c>
      <c r="AY425" s="218" t="s">
        <v>130</v>
      </c>
    </row>
    <row r="426" spans="1:51" s="12" customFormat="1">
      <c r="B426" s="198"/>
      <c r="C426" s="199"/>
      <c r="D426" s="193" t="s">
        <v>138</v>
      </c>
      <c r="E426" s="200" t="s">
        <v>1</v>
      </c>
      <c r="F426" s="201" t="s">
        <v>1219</v>
      </c>
      <c r="G426" s="199"/>
      <c r="H426" s="200" t="s">
        <v>1</v>
      </c>
      <c r="I426" s="202"/>
      <c r="J426" s="199"/>
      <c r="K426" s="199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138</v>
      </c>
      <c r="AU426" s="207" t="s">
        <v>82</v>
      </c>
      <c r="AV426" s="12" t="s">
        <v>80</v>
      </c>
      <c r="AW426" s="12" t="s">
        <v>30</v>
      </c>
      <c r="AX426" s="12" t="s">
        <v>73</v>
      </c>
      <c r="AY426" s="207" t="s">
        <v>130</v>
      </c>
    </row>
    <row r="427" spans="1:51" s="13" customFormat="1">
      <c r="B427" s="208"/>
      <c r="C427" s="209"/>
      <c r="D427" s="193" t="s">
        <v>138</v>
      </c>
      <c r="E427" s="210" t="s">
        <v>1</v>
      </c>
      <c r="F427" s="211" t="s">
        <v>469</v>
      </c>
      <c r="G427" s="209"/>
      <c r="H427" s="212">
        <v>50</v>
      </c>
      <c r="I427" s="213"/>
      <c r="J427" s="209"/>
      <c r="K427" s="209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138</v>
      </c>
      <c r="AU427" s="218" t="s">
        <v>82</v>
      </c>
      <c r="AV427" s="13" t="s">
        <v>82</v>
      </c>
      <c r="AW427" s="13" t="s">
        <v>30</v>
      </c>
      <c r="AX427" s="13" t="s">
        <v>73</v>
      </c>
      <c r="AY427" s="218" t="s">
        <v>130</v>
      </c>
    </row>
    <row r="428" spans="1:51" s="12" customFormat="1">
      <c r="B428" s="198"/>
      <c r="C428" s="199"/>
      <c r="D428" s="193" t="s">
        <v>138</v>
      </c>
      <c r="E428" s="200" t="s">
        <v>1</v>
      </c>
      <c r="F428" s="201" t="s">
        <v>1220</v>
      </c>
      <c r="G428" s="199"/>
      <c r="H428" s="200" t="s">
        <v>1</v>
      </c>
      <c r="I428" s="202"/>
      <c r="J428" s="199"/>
      <c r="K428" s="199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138</v>
      </c>
      <c r="AU428" s="207" t="s">
        <v>82</v>
      </c>
      <c r="AV428" s="12" t="s">
        <v>80</v>
      </c>
      <c r="AW428" s="12" t="s">
        <v>30</v>
      </c>
      <c r="AX428" s="12" t="s">
        <v>73</v>
      </c>
      <c r="AY428" s="207" t="s">
        <v>130</v>
      </c>
    </row>
    <row r="429" spans="1:51" s="13" customFormat="1">
      <c r="B429" s="208"/>
      <c r="C429" s="209"/>
      <c r="D429" s="193" t="s">
        <v>138</v>
      </c>
      <c r="E429" s="210" t="s">
        <v>1</v>
      </c>
      <c r="F429" s="211" t="s">
        <v>1221</v>
      </c>
      <c r="G429" s="209"/>
      <c r="H429" s="212">
        <v>136.18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138</v>
      </c>
      <c r="AU429" s="218" t="s">
        <v>82</v>
      </c>
      <c r="AV429" s="13" t="s">
        <v>82</v>
      </c>
      <c r="AW429" s="13" t="s">
        <v>30</v>
      </c>
      <c r="AX429" s="13" t="s">
        <v>73</v>
      </c>
      <c r="AY429" s="218" t="s">
        <v>130</v>
      </c>
    </row>
    <row r="430" spans="1:51" s="12" customFormat="1">
      <c r="B430" s="198"/>
      <c r="C430" s="199"/>
      <c r="D430" s="193" t="s">
        <v>138</v>
      </c>
      <c r="E430" s="200" t="s">
        <v>1</v>
      </c>
      <c r="F430" s="201" t="s">
        <v>1222</v>
      </c>
      <c r="G430" s="199"/>
      <c r="H430" s="200" t="s">
        <v>1</v>
      </c>
      <c r="I430" s="202"/>
      <c r="J430" s="199"/>
      <c r="K430" s="199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138</v>
      </c>
      <c r="AU430" s="207" t="s">
        <v>82</v>
      </c>
      <c r="AV430" s="12" t="s">
        <v>80</v>
      </c>
      <c r="AW430" s="12" t="s">
        <v>30</v>
      </c>
      <c r="AX430" s="12" t="s">
        <v>73</v>
      </c>
      <c r="AY430" s="207" t="s">
        <v>130</v>
      </c>
    </row>
    <row r="431" spans="1:51" s="13" customFormat="1">
      <c r="B431" s="208"/>
      <c r="C431" s="209"/>
      <c r="D431" s="193" t="s">
        <v>138</v>
      </c>
      <c r="E431" s="210" t="s">
        <v>1</v>
      </c>
      <c r="F431" s="211" t="s">
        <v>1223</v>
      </c>
      <c r="G431" s="209"/>
      <c r="H431" s="212">
        <v>31.468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138</v>
      </c>
      <c r="AU431" s="218" t="s">
        <v>82</v>
      </c>
      <c r="AV431" s="13" t="s">
        <v>82</v>
      </c>
      <c r="AW431" s="13" t="s">
        <v>30</v>
      </c>
      <c r="AX431" s="13" t="s">
        <v>73</v>
      </c>
      <c r="AY431" s="218" t="s">
        <v>130</v>
      </c>
    </row>
    <row r="432" spans="1:51" s="14" customFormat="1">
      <c r="B432" s="219"/>
      <c r="C432" s="220"/>
      <c r="D432" s="193" t="s">
        <v>138</v>
      </c>
      <c r="E432" s="221" t="s">
        <v>1</v>
      </c>
      <c r="F432" s="222" t="s">
        <v>143</v>
      </c>
      <c r="G432" s="220"/>
      <c r="H432" s="223">
        <v>334.459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138</v>
      </c>
      <c r="AU432" s="229" t="s">
        <v>82</v>
      </c>
      <c r="AV432" s="14" t="s">
        <v>135</v>
      </c>
      <c r="AW432" s="14" t="s">
        <v>30</v>
      </c>
      <c r="AX432" s="14" t="s">
        <v>80</v>
      </c>
      <c r="AY432" s="229" t="s">
        <v>130</v>
      </c>
    </row>
    <row r="433" spans="1:65" s="2" customFormat="1" ht="37.9" customHeight="1">
      <c r="A433" s="34"/>
      <c r="B433" s="35"/>
      <c r="C433" s="179" t="s">
        <v>577</v>
      </c>
      <c r="D433" s="179" t="s">
        <v>131</v>
      </c>
      <c r="E433" s="180" t="s">
        <v>949</v>
      </c>
      <c r="F433" s="181" t="s">
        <v>1224</v>
      </c>
      <c r="G433" s="182" t="s">
        <v>146</v>
      </c>
      <c r="H433" s="183">
        <v>334.459</v>
      </c>
      <c r="I433" s="184"/>
      <c r="J433" s="185">
        <f>ROUND(I433*H433,2)</f>
        <v>0</v>
      </c>
      <c r="K433" s="186"/>
      <c r="L433" s="39"/>
      <c r="M433" s="187" t="s">
        <v>1</v>
      </c>
      <c r="N433" s="188" t="s">
        <v>38</v>
      </c>
      <c r="O433" s="71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1" t="s">
        <v>135</v>
      </c>
      <c r="AT433" s="191" t="s">
        <v>131</v>
      </c>
      <c r="AU433" s="191" t="s">
        <v>82</v>
      </c>
      <c r="AY433" s="17" t="s">
        <v>130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7" t="s">
        <v>80</v>
      </c>
      <c r="BK433" s="192">
        <f>ROUND(I433*H433,2)</f>
        <v>0</v>
      </c>
      <c r="BL433" s="17" t="s">
        <v>135</v>
      </c>
      <c r="BM433" s="191" t="s">
        <v>1225</v>
      </c>
    </row>
    <row r="434" spans="1:65" s="2" customFormat="1" ht="19.5">
      <c r="A434" s="34"/>
      <c r="B434" s="35"/>
      <c r="C434" s="36"/>
      <c r="D434" s="193" t="s">
        <v>137</v>
      </c>
      <c r="E434" s="36"/>
      <c r="F434" s="194" t="s">
        <v>1224</v>
      </c>
      <c r="G434" s="36"/>
      <c r="H434" s="36"/>
      <c r="I434" s="195"/>
      <c r="J434" s="36"/>
      <c r="K434" s="36"/>
      <c r="L434" s="39"/>
      <c r="M434" s="196"/>
      <c r="N434" s="197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137</v>
      </c>
      <c r="AU434" s="17" t="s">
        <v>82</v>
      </c>
    </row>
    <row r="435" spans="1:65" s="12" customFormat="1">
      <c r="B435" s="198"/>
      <c r="C435" s="199"/>
      <c r="D435" s="193" t="s">
        <v>138</v>
      </c>
      <c r="E435" s="200" t="s">
        <v>1</v>
      </c>
      <c r="F435" s="201" t="s">
        <v>1211</v>
      </c>
      <c r="G435" s="199"/>
      <c r="H435" s="200" t="s">
        <v>1</v>
      </c>
      <c r="I435" s="202"/>
      <c r="J435" s="199"/>
      <c r="K435" s="199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138</v>
      </c>
      <c r="AU435" s="207" t="s">
        <v>82</v>
      </c>
      <c r="AV435" s="12" t="s">
        <v>80</v>
      </c>
      <c r="AW435" s="12" t="s">
        <v>30</v>
      </c>
      <c r="AX435" s="12" t="s">
        <v>73</v>
      </c>
      <c r="AY435" s="207" t="s">
        <v>130</v>
      </c>
    </row>
    <row r="436" spans="1:65" s="13" customFormat="1">
      <c r="B436" s="208"/>
      <c r="C436" s="209"/>
      <c r="D436" s="193" t="s">
        <v>138</v>
      </c>
      <c r="E436" s="210" t="s">
        <v>1</v>
      </c>
      <c r="F436" s="211" t="s">
        <v>1212</v>
      </c>
      <c r="G436" s="209"/>
      <c r="H436" s="212">
        <v>7.5460000000000003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138</v>
      </c>
      <c r="AU436" s="218" t="s">
        <v>82</v>
      </c>
      <c r="AV436" s="13" t="s">
        <v>82</v>
      </c>
      <c r="AW436" s="13" t="s">
        <v>30</v>
      </c>
      <c r="AX436" s="13" t="s">
        <v>73</v>
      </c>
      <c r="AY436" s="218" t="s">
        <v>130</v>
      </c>
    </row>
    <row r="437" spans="1:65" s="13" customFormat="1">
      <c r="B437" s="208"/>
      <c r="C437" s="209"/>
      <c r="D437" s="193" t="s">
        <v>138</v>
      </c>
      <c r="E437" s="210" t="s">
        <v>1</v>
      </c>
      <c r="F437" s="211" t="s">
        <v>1213</v>
      </c>
      <c r="G437" s="209"/>
      <c r="H437" s="212">
        <v>7.7329999999999997</v>
      </c>
      <c r="I437" s="213"/>
      <c r="J437" s="209"/>
      <c r="K437" s="209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138</v>
      </c>
      <c r="AU437" s="218" t="s">
        <v>82</v>
      </c>
      <c r="AV437" s="13" t="s">
        <v>82</v>
      </c>
      <c r="AW437" s="13" t="s">
        <v>30</v>
      </c>
      <c r="AX437" s="13" t="s">
        <v>73</v>
      </c>
      <c r="AY437" s="218" t="s">
        <v>130</v>
      </c>
    </row>
    <row r="438" spans="1:65" s="13" customFormat="1">
      <c r="B438" s="208"/>
      <c r="C438" s="209"/>
      <c r="D438" s="193" t="s">
        <v>138</v>
      </c>
      <c r="E438" s="210" t="s">
        <v>1</v>
      </c>
      <c r="F438" s="211" t="s">
        <v>1214</v>
      </c>
      <c r="G438" s="209"/>
      <c r="H438" s="212">
        <v>7.524</v>
      </c>
      <c r="I438" s="213"/>
      <c r="J438" s="209"/>
      <c r="K438" s="209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138</v>
      </c>
      <c r="AU438" s="218" t="s">
        <v>82</v>
      </c>
      <c r="AV438" s="13" t="s">
        <v>82</v>
      </c>
      <c r="AW438" s="13" t="s">
        <v>30</v>
      </c>
      <c r="AX438" s="13" t="s">
        <v>73</v>
      </c>
      <c r="AY438" s="218" t="s">
        <v>130</v>
      </c>
    </row>
    <row r="439" spans="1:65" s="13" customFormat="1">
      <c r="B439" s="208"/>
      <c r="C439" s="209"/>
      <c r="D439" s="193" t="s">
        <v>138</v>
      </c>
      <c r="E439" s="210" t="s">
        <v>1</v>
      </c>
      <c r="F439" s="211" t="s">
        <v>1215</v>
      </c>
      <c r="G439" s="209"/>
      <c r="H439" s="212">
        <v>31.872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138</v>
      </c>
      <c r="AU439" s="218" t="s">
        <v>82</v>
      </c>
      <c r="AV439" s="13" t="s">
        <v>82</v>
      </c>
      <c r="AW439" s="13" t="s">
        <v>30</v>
      </c>
      <c r="AX439" s="13" t="s">
        <v>73</v>
      </c>
      <c r="AY439" s="218" t="s">
        <v>130</v>
      </c>
    </row>
    <row r="440" spans="1:65" s="13" customFormat="1">
      <c r="B440" s="208"/>
      <c r="C440" s="209"/>
      <c r="D440" s="193" t="s">
        <v>138</v>
      </c>
      <c r="E440" s="210" t="s">
        <v>1</v>
      </c>
      <c r="F440" s="211" t="s">
        <v>1216</v>
      </c>
      <c r="G440" s="209"/>
      <c r="H440" s="212">
        <v>33.840000000000003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138</v>
      </c>
      <c r="AU440" s="218" t="s">
        <v>82</v>
      </c>
      <c r="AV440" s="13" t="s">
        <v>82</v>
      </c>
      <c r="AW440" s="13" t="s">
        <v>30</v>
      </c>
      <c r="AX440" s="13" t="s">
        <v>73</v>
      </c>
      <c r="AY440" s="218" t="s">
        <v>130</v>
      </c>
    </row>
    <row r="441" spans="1:65" s="13" customFormat="1">
      <c r="B441" s="208"/>
      <c r="C441" s="209"/>
      <c r="D441" s="193" t="s">
        <v>138</v>
      </c>
      <c r="E441" s="210" t="s">
        <v>1</v>
      </c>
      <c r="F441" s="211" t="s">
        <v>1217</v>
      </c>
      <c r="G441" s="209"/>
      <c r="H441" s="212">
        <v>4.875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138</v>
      </c>
      <c r="AU441" s="218" t="s">
        <v>82</v>
      </c>
      <c r="AV441" s="13" t="s">
        <v>82</v>
      </c>
      <c r="AW441" s="13" t="s">
        <v>30</v>
      </c>
      <c r="AX441" s="13" t="s">
        <v>73</v>
      </c>
      <c r="AY441" s="218" t="s">
        <v>130</v>
      </c>
    </row>
    <row r="442" spans="1:65" s="13" customFormat="1">
      <c r="B442" s="208"/>
      <c r="C442" s="209"/>
      <c r="D442" s="193" t="s">
        <v>138</v>
      </c>
      <c r="E442" s="210" t="s">
        <v>1</v>
      </c>
      <c r="F442" s="211" t="s">
        <v>1218</v>
      </c>
      <c r="G442" s="209"/>
      <c r="H442" s="212">
        <v>23.420999999999999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138</v>
      </c>
      <c r="AU442" s="218" t="s">
        <v>82</v>
      </c>
      <c r="AV442" s="13" t="s">
        <v>82</v>
      </c>
      <c r="AW442" s="13" t="s">
        <v>30</v>
      </c>
      <c r="AX442" s="13" t="s">
        <v>73</v>
      </c>
      <c r="AY442" s="218" t="s">
        <v>130</v>
      </c>
    </row>
    <row r="443" spans="1:65" s="12" customFormat="1">
      <c r="B443" s="198"/>
      <c r="C443" s="199"/>
      <c r="D443" s="193" t="s">
        <v>138</v>
      </c>
      <c r="E443" s="200" t="s">
        <v>1</v>
      </c>
      <c r="F443" s="201" t="s">
        <v>1219</v>
      </c>
      <c r="G443" s="199"/>
      <c r="H443" s="200" t="s">
        <v>1</v>
      </c>
      <c r="I443" s="202"/>
      <c r="J443" s="199"/>
      <c r="K443" s="199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138</v>
      </c>
      <c r="AU443" s="207" t="s">
        <v>82</v>
      </c>
      <c r="AV443" s="12" t="s">
        <v>80</v>
      </c>
      <c r="AW443" s="12" t="s">
        <v>30</v>
      </c>
      <c r="AX443" s="12" t="s">
        <v>73</v>
      </c>
      <c r="AY443" s="207" t="s">
        <v>130</v>
      </c>
    </row>
    <row r="444" spans="1:65" s="13" customFormat="1">
      <c r="B444" s="208"/>
      <c r="C444" s="209"/>
      <c r="D444" s="193" t="s">
        <v>138</v>
      </c>
      <c r="E444" s="210" t="s">
        <v>1</v>
      </c>
      <c r="F444" s="211" t="s">
        <v>469</v>
      </c>
      <c r="G444" s="209"/>
      <c r="H444" s="212">
        <v>50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138</v>
      </c>
      <c r="AU444" s="218" t="s">
        <v>82</v>
      </c>
      <c r="AV444" s="13" t="s">
        <v>82</v>
      </c>
      <c r="AW444" s="13" t="s">
        <v>30</v>
      </c>
      <c r="AX444" s="13" t="s">
        <v>73</v>
      </c>
      <c r="AY444" s="218" t="s">
        <v>130</v>
      </c>
    </row>
    <row r="445" spans="1:65" s="12" customFormat="1">
      <c r="B445" s="198"/>
      <c r="C445" s="199"/>
      <c r="D445" s="193" t="s">
        <v>138</v>
      </c>
      <c r="E445" s="200" t="s">
        <v>1</v>
      </c>
      <c r="F445" s="201" t="s">
        <v>1220</v>
      </c>
      <c r="G445" s="199"/>
      <c r="H445" s="200" t="s">
        <v>1</v>
      </c>
      <c r="I445" s="202"/>
      <c r="J445" s="199"/>
      <c r="K445" s="199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138</v>
      </c>
      <c r="AU445" s="207" t="s">
        <v>82</v>
      </c>
      <c r="AV445" s="12" t="s">
        <v>80</v>
      </c>
      <c r="AW445" s="12" t="s">
        <v>30</v>
      </c>
      <c r="AX445" s="12" t="s">
        <v>73</v>
      </c>
      <c r="AY445" s="207" t="s">
        <v>130</v>
      </c>
    </row>
    <row r="446" spans="1:65" s="13" customFormat="1">
      <c r="B446" s="208"/>
      <c r="C446" s="209"/>
      <c r="D446" s="193" t="s">
        <v>138</v>
      </c>
      <c r="E446" s="210" t="s">
        <v>1</v>
      </c>
      <c r="F446" s="211" t="s">
        <v>1221</v>
      </c>
      <c r="G446" s="209"/>
      <c r="H446" s="212">
        <v>136.18</v>
      </c>
      <c r="I446" s="213"/>
      <c r="J446" s="209"/>
      <c r="K446" s="209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138</v>
      </c>
      <c r="AU446" s="218" t="s">
        <v>82</v>
      </c>
      <c r="AV446" s="13" t="s">
        <v>82</v>
      </c>
      <c r="AW446" s="13" t="s">
        <v>30</v>
      </c>
      <c r="AX446" s="13" t="s">
        <v>73</v>
      </c>
      <c r="AY446" s="218" t="s">
        <v>130</v>
      </c>
    </row>
    <row r="447" spans="1:65" s="12" customFormat="1">
      <c r="B447" s="198"/>
      <c r="C447" s="199"/>
      <c r="D447" s="193" t="s">
        <v>138</v>
      </c>
      <c r="E447" s="200" t="s">
        <v>1</v>
      </c>
      <c r="F447" s="201" t="s">
        <v>1222</v>
      </c>
      <c r="G447" s="199"/>
      <c r="H447" s="200" t="s">
        <v>1</v>
      </c>
      <c r="I447" s="202"/>
      <c r="J447" s="199"/>
      <c r="K447" s="199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138</v>
      </c>
      <c r="AU447" s="207" t="s">
        <v>82</v>
      </c>
      <c r="AV447" s="12" t="s">
        <v>80</v>
      </c>
      <c r="AW447" s="12" t="s">
        <v>30</v>
      </c>
      <c r="AX447" s="12" t="s">
        <v>73</v>
      </c>
      <c r="AY447" s="207" t="s">
        <v>130</v>
      </c>
    </row>
    <row r="448" spans="1:65" s="13" customFormat="1">
      <c r="B448" s="208"/>
      <c r="C448" s="209"/>
      <c r="D448" s="193" t="s">
        <v>138</v>
      </c>
      <c r="E448" s="210" t="s">
        <v>1</v>
      </c>
      <c r="F448" s="211" t="s">
        <v>1223</v>
      </c>
      <c r="G448" s="209"/>
      <c r="H448" s="212">
        <v>31.468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138</v>
      </c>
      <c r="AU448" s="218" t="s">
        <v>82</v>
      </c>
      <c r="AV448" s="13" t="s">
        <v>82</v>
      </c>
      <c r="AW448" s="13" t="s">
        <v>30</v>
      </c>
      <c r="AX448" s="13" t="s">
        <v>73</v>
      </c>
      <c r="AY448" s="218" t="s">
        <v>130</v>
      </c>
    </row>
    <row r="449" spans="1:65" s="14" customFormat="1">
      <c r="B449" s="219"/>
      <c r="C449" s="220"/>
      <c r="D449" s="193" t="s">
        <v>138</v>
      </c>
      <c r="E449" s="221" t="s">
        <v>1</v>
      </c>
      <c r="F449" s="222" t="s">
        <v>143</v>
      </c>
      <c r="G449" s="220"/>
      <c r="H449" s="223">
        <v>334.459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138</v>
      </c>
      <c r="AU449" s="229" t="s">
        <v>82</v>
      </c>
      <c r="AV449" s="14" t="s">
        <v>135</v>
      </c>
      <c r="AW449" s="14" t="s">
        <v>30</v>
      </c>
      <c r="AX449" s="14" t="s">
        <v>80</v>
      </c>
      <c r="AY449" s="229" t="s">
        <v>130</v>
      </c>
    </row>
    <row r="450" spans="1:65" s="11" customFormat="1" ht="22.9" customHeight="1">
      <c r="B450" s="165"/>
      <c r="C450" s="166"/>
      <c r="D450" s="167" t="s">
        <v>72</v>
      </c>
      <c r="E450" s="252" t="s">
        <v>840</v>
      </c>
      <c r="F450" s="252" t="s">
        <v>964</v>
      </c>
      <c r="G450" s="166"/>
      <c r="H450" s="166"/>
      <c r="I450" s="169"/>
      <c r="J450" s="253">
        <f>BK450</f>
        <v>0</v>
      </c>
      <c r="K450" s="166"/>
      <c r="L450" s="171"/>
      <c r="M450" s="172"/>
      <c r="N450" s="173"/>
      <c r="O450" s="173"/>
      <c r="P450" s="174">
        <f>SUM(P451:P454)</f>
        <v>0</v>
      </c>
      <c r="Q450" s="173"/>
      <c r="R450" s="174">
        <f>SUM(R451:R454)</f>
        <v>0</v>
      </c>
      <c r="S450" s="173"/>
      <c r="T450" s="175">
        <f>SUM(T451:T454)</f>
        <v>0</v>
      </c>
      <c r="AR450" s="176" t="s">
        <v>80</v>
      </c>
      <c r="AT450" s="177" t="s">
        <v>72</v>
      </c>
      <c r="AU450" s="177" t="s">
        <v>80</v>
      </c>
      <c r="AY450" s="176" t="s">
        <v>130</v>
      </c>
      <c r="BK450" s="178">
        <f>SUM(BK451:BK454)</f>
        <v>0</v>
      </c>
    </row>
    <row r="451" spans="1:65" s="2" customFormat="1" ht="14.45" customHeight="1">
      <c r="A451" s="34"/>
      <c r="B451" s="35"/>
      <c r="C451" s="179" t="s">
        <v>589</v>
      </c>
      <c r="D451" s="179" t="s">
        <v>131</v>
      </c>
      <c r="E451" s="180" t="s">
        <v>517</v>
      </c>
      <c r="F451" s="181" t="s">
        <v>1226</v>
      </c>
      <c r="G451" s="182" t="s">
        <v>493</v>
      </c>
      <c r="H451" s="183">
        <v>1</v>
      </c>
      <c r="I451" s="184"/>
      <c r="J451" s="185">
        <f>ROUND(I451*H451,2)</f>
        <v>0</v>
      </c>
      <c r="K451" s="186"/>
      <c r="L451" s="39"/>
      <c r="M451" s="187" t="s">
        <v>1</v>
      </c>
      <c r="N451" s="188" t="s">
        <v>38</v>
      </c>
      <c r="O451" s="71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1" t="s">
        <v>135</v>
      </c>
      <c r="AT451" s="191" t="s">
        <v>131</v>
      </c>
      <c r="AU451" s="191" t="s">
        <v>82</v>
      </c>
      <c r="AY451" s="17" t="s">
        <v>130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7" t="s">
        <v>80</v>
      </c>
      <c r="BK451" s="192">
        <f>ROUND(I451*H451,2)</f>
        <v>0</v>
      </c>
      <c r="BL451" s="17" t="s">
        <v>135</v>
      </c>
      <c r="BM451" s="191" t="s">
        <v>1227</v>
      </c>
    </row>
    <row r="452" spans="1:65" s="2" customFormat="1">
      <c r="A452" s="34"/>
      <c r="B452" s="35"/>
      <c r="C452" s="36"/>
      <c r="D452" s="193" t="s">
        <v>137</v>
      </c>
      <c r="E452" s="36"/>
      <c r="F452" s="194" t="s">
        <v>969</v>
      </c>
      <c r="G452" s="36"/>
      <c r="H452" s="36"/>
      <c r="I452" s="195"/>
      <c r="J452" s="36"/>
      <c r="K452" s="36"/>
      <c r="L452" s="39"/>
      <c r="M452" s="196"/>
      <c r="N452" s="197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137</v>
      </c>
      <c r="AU452" s="17" t="s">
        <v>82</v>
      </c>
    </row>
    <row r="453" spans="1:65" s="2" customFormat="1" ht="14.45" customHeight="1">
      <c r="A453" s="34"/>
      <c r="B453" s="35"/>
      <c r="C453" s="179" t="s">
        <v>597</v>
      </c>
      <c r="D453" s="179" t="s">
        <v>131</v>
      </c>
      <c r="E453" s="180" t="s">
        <v>522</v>
      </c>
      <c r="F453" s="181" t="s">
        <v>966</v>
      </c>
      <c r="G453" s="182" t="s">
        <v>493</v>
      </c>
      <c r="H453" s="183">
        <v>1</v>
      </c>
      <c r="I453" s="184"/>
      <c r="J453" s="185">
        <f>ROUND(I453*H453,2)</f>
        <v>0</v>
      </c>
      <c r="K453" s="186"/>
      <c r="L453" s="39"/>
      <c r="M453" s="187" t="s">
        <v>1</v>
      </c>
      <c r="N453" s="188" t="s">
        <v>38</v>
      </c>
      <c r="O453" s="71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1" t="s">
        <v>135</v>
      </c>
      <c r="AT453" s="191" t="s">
        <v>131</v>
      </c>
      <c r="AU453" s="191" t="s">
        <v>82</v>
      </c>
      <c r="AY453" s="17" t="s">
        <v>130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7" t="s">
        <v>80</v>
      </c>
      <c r="BK453" s="192">
        <f>ROUND(I453*H453,2)</f>
        <v>0</v>
      </c>
      <c r="BL453" s="17" t="s">
        <v>135</v>
      </c>
      <c r="BM453" s="191" t="s">
        <v>1228</v>
      </c>
    </row>
    <row r="454" spans="1:65" s="2" customFormat="1">
      <c r="A454" s="34"/>
      <c r="B454" s="35"/>
      <c r="C454" s="36"/>
      <c r="D454" s="193" t="s">
        <v>137</v>
      </c>
      <c r="E454" s="36"/>
      <c r="F454" s="194" t="s">
        <v>966</v>
      </c>
      <c r="G454" s="36"/>
      <c r="H454" s="36"/>
      <c r="I454" s="195"/>
      <c r="J454" s="36"/>
      <c r="K454" s="36"/>
      <c r="L454" s="39"/>
      <c r="M454" s="196"/>
      <c r="N454" s="197"/>
      <c r="O454" s="71"/>
      <c r="P454" s="71"/>
      <c r="Q454" s="71"/>
      <c r="R454" s="71"/>
      <c r="S454" s="71"/>
      <c r="T454" s="72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137</v>
      </c>
      <c r="AU454" s="17" t="s">
        <v>82</v>
      </c>
    </row>
    <row r="455" spans="1:65" s="11" customFormat="1" ht="22.9" customHeight="1">
      <c r="B455" s="165"/>
      <c r="C455" s="166"/>
      <c r="D455" s="167" t="s">
        <v>72</v>
      </c>
      <c r="E455" s="252" t="s">
        <v>893</v>
      </c>
      <c r="F455" s="252" t="s">
        <v>980</v>
      </c>
      <c r="G455" s="166"/>
      <c r="H455" s="166"/>
      <c r="I455" s="169"/>
      <c r="J455" s="253">
        <f>BK455</f>
        <v>0</v>
      </c>
      <c r="K455" s="166"/>
      <c r="L455" s="171"/>
      <c r="M455" s="172"/>
      <c r="N455" s="173"/>
      <c r="O455" s="173"/>
      <c r="P455" s="174">
        <f>SUM(P456:P457)</f>
        <v>0</v>
      </c>
      <c r="Q455" s="173"/>
      <c r="R455" s="174">
        <f>SUM(R456:R457)</f>
        <v>0</v>
      </c>
      <c r="S455" s="173"/>
      <c r="T455" s="175">
        <f>SUM(T456:T457)</f>
        <v>0</v>
      </c>
      <c r="AR455" s="176" t="s">
        <v>80</v>
      </c>
      <c r="AT455" s="177" t="s">
        <v>72</v>
      </c>
      <c r="AU455" s="177" t="s">
        <v>80</v>
      </c>
      <c r="AY455" s="176" t="s">
        <v>130</v>
      </c>
      <c r="BK455" s="178">
        <f>SUM(BK456:BK457)</f>
        <v>0</v>
      </c>
    </row>
    <row r="456" spans="1:65" s="2" customFormat="1" ht="14.45" customHeight="1">
      <c r="A456" s="34"/>
      <c r="B456" s="35"/>
      <c r="C456" s="179" t="s">
        <v>604</v>
      </c>
      <c r="D456" s="179" t="s">
        <v>131</v>
      </c>
      <c r="E456" s="180" t="s">
        <v>982</v>
      </c>
      <c r="F456" s="181" t="s">
        <v>983</v>
      </c>
      <c r="G456" s="182" t="s">
        <v>382</v>
      </c>
      <c r="H456" s="183">
        <v>25</v>
      </c>
      <c r="I456" s="184"/>
      <c r="J456" s="185">
        <f>ROUND(I456*H456,2)</f>
        <v>0</v>
      </c>
      <c r="K456" s="186"/>
      <c r="L456" s="39"/>
      <c r="M456" s="187" t="s">
        <v>1</v>
      </c>
      <c r="N456" s="188" t="s">
        <v>38</v>
      </c>
      <c r="O456" s="71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1" t="s">
        <v>135</v>
      </c>
      <c r="AT456" s="191" t="s">
        <v>131</v>
      </c>
      <c r="AU456" s="191" t="s">
        <v>82</v>
      </c>
      <c r="AY456" s="17" t="s">
        <v>130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7" t="s">
        <v>80</v>
      </c>
      <c r="BK456" s="192">
        <f>ROUND(I456*H456,2)</f>
        <v>0</v>
      </c>
      <c r="BL456" s="17" t="s">
        <v>135</v>
      </c>
      <c r="BM456" s="191" t="s">
        <v>1229</v>
      </c>
    </row>
    <row r="457" spans="1:65" s="2" customFormat="1">
      <c r="A457" s="34"/>
      <c r="B457" s="35"/>
      <c r="C457" s="36"/>
      <c r="D457" s="193" t="s">
        <v>137</v>
      </c>
      <c r="E457" s="36"/>
      <c r="F457" s="194" t="s">
        <v>983</v>
      </c>
      <c r="G457" s="36"/>
      <c r="H457" s="36"/>
      <c r="I457" s="195"/>
      <c r="J457" s="36"/>
      <c r="K457" s="36"/>
      <c r="L457" s="39"/>
      <c r="M457" s="242"/>
      <c r="N457" s="243"/>
      <c r="O457" s="244"/>
      <c r="P457" s="244"/>
      <c r="Q457" s="244"/>
      <c r="R457" s="244"/>
      <c r="S457" s="244"/>
      <c r="T457" s="24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137</v>
      </c>
      <c r="AU457" s="17" t="s">
        <v>82</v>
      </c>
    </row>
    <row r="458" spans="1:65" s="2" customFormat="1" ht="6.95" customHeight="1">
      <c r="A458" s="34"/>
      <c r="B458" s="54"/>
      <c r="C458" s="55"/>
      <c r="D458" s="55"/>
      <c r="E458" s="55"/>
      <c r="F458" s="55"/>
      <c r="G458" s="55"/>
      <c r="H458" s="55"/>
      <c r="I458" s="55"/>
      <c r="J458" s="55"/>
      <c r="K458" s="55"/>
      <c r="L458" s="39"/>
      <c r="M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</row>
  </sheetData>
  <sheetProtection algorithmName="SHA-512" hashValue="6K1e9rSW8I3sE/eX5PLMONVwiFkLj9AkYShsPlWexzhrjVzA4C5A3OujouwWdTxd/t0NDA0omgEy+wrMoyZpKQ==" saltValue="valLEv5nijlRg0ku099LH/TfYmlnBy26H9CG2Ud0dI7Egr/l2eA5MA/Ys18w0jitKcdc3iQEJL3bOBzbCFr7Yw==" spinCount="100000" sheet="1" objects="1" scenarios="1" formatColumns="0" formatRows="0" autoFilter="0"/>
  <autoFilter ref="C130:K457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topLeftCell="A23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Ostravska univerzita-9.6.2020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1230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8. 6. 2020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21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21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21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ROUND((SUM(BE128:BE265)),  2)</f>
        <v>0</v>
      </c>
      <c r="G33" s="34"/>
      <c r="H33" s="34"/>
      <c r="I33" s="124">
        <v>0.21</v>
      </c>
      <c r="J33" s="123">
        <f>ROUND(((SUM(BE128:BE265))*I33),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ROUND((SUM(BF128:BF265)),  2)</f>
        <v>0</v>
      </c>
      <c r="G34" s="34"/>
      <c r="H34" s="34"/>
      <c r="I34" s="124">
        <v>0.15</v>
      </c>
      <c r="J34" s="123">
        <f>ROUND(((SUM(BF128:BF265))*I34),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ROUND((SUM(BG128:BG265)),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ROUND((SUM(BH128:BH265)),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ROUND((SUM(BI128:BI265)),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Ostravska univerzita-9.6.2020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SO 03 - SO 03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8. 6. 2020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1231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5" customFormat="1" ht="19.899999999999999" customHeight="1">
      <c r="B98" s="246"/>
      <c r="C98" s="247"/>
      <c r="D98" s="248" t="s">
        <v>1232</v>
      </c>
      <c r="E98" s="249"/>
      <c r="F98" s="249"/>
      <c r="G98" s="249"/>
      <c r="H98" s="249"/>
      <c r="I98" s="249"/>
      <c r="J98" s="250">
        <f>J130</f>
        <v>0</v>
      </c>
      <c r="K98" s="247"/>
      <c r="L98" s="251"/>
    </row>
    <row r="99" spans="1:31" s="15" customFormat="1" ht="19.899999999999999" customHeight="1">
      <c r="B99" s="246"/>
      <c r="C99" s="247"/>
      <c r="D99" s="248" t="s">
        <v>1233</v>
      </c>
      <c r="E99" s="249"/>
      <c r="F99" s="249"/>
      <c r="G99" s="249"/>
      <c r="H99" s="249"/>
      <c r="I99" s="249"/>
      <c r="J99" s="250">
        <f>J180</f>
        <v>0</v>
      </c>
      <c r="K99" s="247"/>
      <c r="L99" s="251"/>
    </row>
    <row r="100" spans="1:31" s="15" customFormat="1" ht="19.899999999999999" customHeight="1">
      <c r="B100" s="246"/>
      <c r="C100" s="247"/>
      <c r="D100" s="248" t="s">
        <v>1234</v>
      </c>
      <c r="E100" s="249"/>
      <c r="F100" s="249"/>
      <c r="G100" s="249"/>
      <c r="H100" s="249"/>
      <c r="I100" s="249"/>
      <c r="J100" s="250">
        <f>J186</f>
        <v>0</v>
      </c>
      <c r="K100" s="247"/>
      <c r="L100" s="251"/>
    </row>
    <row r="101" spans="1:31" s="15" customFormat="1" ht="19.899999999999999" customHeight="1">
      <c r="B101" s="246"/>
      <c r="C101" s="247"/>
      <c r="D101" s="248" t="s">
        <v>1235</v>
      </c>
      <c r="E101" s="249"/>
      <c r="F101" s="249"/>
      <c r="G101" s="249"/>
      <c r="H101" s="249"/>
      <c r="I101" s="249"/>
      <c r="J101" s="250">
        <f>J195</f>
        <v>0</v>
      </c>
      <c r="K101" s="247"/>
      <c r="L101" s="251"/>
    </row>
    <row r="102" spans="1:31" s="15" customFormat="1" ht="19.899999999999999" customHeight="1">
      <c r="B102" s="246"/>
      <c r="C102" s="247"/>
      <c r="D102" s="248" t="s">
        <v>1236</v>
      </c>
      <c r="E102" s="249"/>
      <c r="F102" s="249"/>
      <c r="G102" s="249"/>
      <c r="H102" s="249"/>
      <c r="I102" s="249"/>
      <c r="J102" s="250">
        <f>J214</f>
        <v>0</v>
      </c>
      <c r="K102" s="247"/>
      <c r="L102" s="251"/>
    </row>
    <row r="103" spans="1:31" s="15" customFormat="1" ht="19.899999999999999" customHeight="1">
      <c r="B103" s="246"/>
      <c r="C103" s="247"/>
      <c r="D103" s="248" t="s">
        <v>1237</v>
      </c>
      <c r="E103" s="249"/>
      <c r="F103" s="249"/>
      <c r="G103" s="249"/>
      <c r="H103" s="249"/>
      <c r="I103" s="249"/>
      <c r="J103" s="250">
        <f>J217</f>
        <v>0</v>
      </c>
      <c r="K103" s="247"/>
      <c r="L103" s="251"/>
    </row>
    <row r="104" spans="1:31" s="15" customFormat="1" ht="19.899999999999999" customHeight="1">
      <c r="B104" s="246"/>
      <c r="C104" s="247"/>
      <c r="D104" s="248" t="s">
        <v>1238</v>
      </c>
      <c r="E104" s="249"/>
      <c r="F104" s="249"/>
      <c r="G104" s="249"/>
      <c r="H104" s="249"/>
      <c r="I104" s="249"/>
      <c r="J104" s="250">
        <f>J235</f>
        <v>0</v>
      </c>
      <c r="K104" s="247"/>
      <c r="L104" s="251"/>
    </row>
    <row r="105" spans="1:31" s="15" customFormat="1" ht="19.899999999999999" customHeight="1">
      <c r="B105" s="246"/>
      <c r="C105" s="247"/>
      <c r="D105" s="248" t="s">
        <v>1239</v>
      </c>
      <c r="E105" s="249"/>
      <c r="F105" s="249"/>
      <c r="G105" s="249"/>
      <c r="H105" s="249"/>
      <c r="I105" s="249"/>
      <c r="J105" s="250">
        <f>J243</f>
        <v>0</v>
      </c>
      <c r="K105" s="247"/>
      <c r="L105" s="251"/>
    </row>
    <row r="106" spans="1:31" s="15" customFormat="1" ht="19.899999999999999" customHeight="1">
      <c r="B106" s="246"/>
      <c r="C106" s="247"/>
      <c r="D106" s="248" t="s">
        <v>1240</v>
      </c>
      <c r="E106" s="249"/>
      <c r="F106" s="249"/>
      <c r="G106" s="249"/>
      <c r="H106" s="249"/>
      <c r="I106" s="249"/>
      <c r="J106" s="250">
        <f>J252</f>
        <v>0</v>
      </c>
      <c r="K106" s="247"/>
      <c r="L106" s="251"/>
    </row>
    <row r="107" spans="1:31" s="15" customFormat="1" ht="19.899999999999999" customHeight="1">
      <c r="B107" s="246"/>
      <c r="C107" s="247"/>
      <c r="D107" s="248" t="s">
        <v>1241</v>
      </c>
      <c r="E107" s="249"/>
      <c r="F107" s="249"/>
      <c r="G107" s="249"/>
      <c r="H107" s="249"/>
      <c r="I107" s="249"/>
      <c r="J107" s="250">
        <f>J260</f>
        <v>0</v>
      </c>
      <c r="K107" s="247"/>
      <c r="L107" s="251"/>
    </row>
    <row r="108" spans="1:31" s="15" customFormat="1" ht="19.899999999999999" customHeight="1">
      <c r="B108" s="246"/>
      <c r="C108" s="247"/>
      <c r="D108" s="248" t="s">
        <v>1242</v>
      </c>
      <c r="E108" s="249"/>
      <c r="F108" s="249"/>
      <c r="G108" s="249"/>
      <c r="H108" s="249"/>
      <c r="I108" s="249"/>
      <c r="J108" s="250">
        <f>J263</f>
        <v>0</v>
      </c>
      <c r="K108" s="247"/>
      <c r="L108" s="251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115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6" t="str">
        <f>E7</f>
        <v>Ostravska univerzita-9.6.2020</v>
      </c>
      <c r="F118" s="297"/>
      <c r="G118" s="297"/>
      <c r="H118" s="29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91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4" t="str">
        <f>E9</f>
        <v>SO 03 - SO 03</v>
      </c>
      <c r="F120" s="295"/>
      <c r="G120" s="295"/>
      <c r="H120" s="295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 t="str">
        <f>IF(J12="","",J12)</f>
        <v>8. 6. 2020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29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IF(E18="","",E18)</f>
        <v>Vyplň údaj</v>
      </c>
      <c r="G125" s="36"/>
      <c r="H125" s="36"/>
      <c r="I125" s="29" t="s">
        <v>31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0" customFormat="1" ht="29.25" customHeight="1">
      <c r="A127" s="153"/>
      <c r="B127" s="154"/>
      <c r="C127" s="155" t="s">
        <v>116</v>
      </c>
      <c r="D127" s="156" t="s">
        <v>58</v>
      </c>
      <c r="E127" s="156" t="s">
        <v>54</v>
      </c>
      <c r="F127" s="156" t="s">
        <v>55</v>
      </c>
      <c r="G127" s="156" t="s">
        <v>117</v>
      </c>
      <c r="H127" s="156" t="s">
        <v>118</v>
      </c>
      <c r="I127" s="156" t="s">
        <v>119</v>
      </c>
      <c r="J127" s="157" t="s">
        <v>95</v>
      </c>
      <c r="K127" s="158" t="s">
        <v>120</v>
      </c>
      <c r="L127" s="159"/>
      <c r="M127" s="75" t="s">
        <v>1</v>
      </c>
      <c r="N127" s="76" t="s">
        <v>37</v>
      </c>
      <c r="O127" s="76" t="s">
        <v>121</v>
      </c>
      <c r="P127" s="76" t="s">
        <v>122</v>
      </c>
      <c r="Q127" s="76" t="s">
        <v>123</v>
      </c>
      <c r="R127" s="76" t="s">
        <v>124</v>
      </c>
      <c r="S127" s="76" t="s">
        <v>125</v>
      </c>
      <c r="T127" s="77" t="s">
        <v>126</v>
      </c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</row>
    <row r="128" spans="1:63" s="2" customFormat="1" ht="22.9" customHeight="1">
      <c r="A128" s="34"/>
      <c r="B128" s="35"/>
      <c r="C128" s="82" t="s">
        <v>127</v>
      </c>
      <c r="D128" s="36"/>
      <c r="E128" s="36"/>
      <c r="F128" s="36"/>
      <c r="G128" s="36"/>
      <c r="H128" s="36"/>
      <c r="I128" s="36"/>
      <c r="J128" s="160">
        <f>BK128</f>
        <v>0</v>
      </c>
      <c r="K128" s="36"/>
      <c r="L128" s="39"/>
      <c r="M128" s="78"/>
      <c r="N128" s="161"/>
      <c r="O128" s="79"/>
      <c r="P128" s="162">
        <f>P129</f>
        <v>0</v>
      </c>
      <c r="Q128" s="79"/>
      <c r="R128" s="162">
        <f>R129</f>
        <v>0</v>
      </c>
      <c r="S128" s="79"/>
      <c r="T128" s="163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72</v>
      </c>
      <c r="AU128" s="17" t="s">
        <v>97</v>
      </c>
      <c r="BK128" s="164">
        <f>BK129</f>
        <v>0</v>
      </c>
    </row>
    <row r="129" spans="1:65" s="11" customFormat="1" ht="25.9" customHeight="1">
      <c r="B129" s="165"/>
      <c r="C129" s="166"/>
      <c r="D129" s="167" t="s">
        <v>72</v>
      </c>
      <c r="E129" s="168" t="s">
        <v>1001</v>
      </c>
      <c r="F129" s="168" t="s">
        <v>1243</v>
      </c>
      <c r="G129" s="166"/>
      <c r="H129" s="166"/>
      <c r="I129" s="169"/>
      <c r="J129" s="170">
        <f>BK129</f>
        <v>0</v>
      </c>
      <c r="K129" s="166"/>
      <c r="L129" s="171"/>
      <c r="M129" s="172"/>
      <c r="N129" s="173"/>
      <c r="O129" s="173"/>
      <c r="P129" s="174">
        <f>P130+P180+P186+P195+P214+P217+P235+P243+P252+P260+P263</f>
        <v>0</v>
      </c>
      <c r="Q129" s="173"/>
      <c r="R129" s="174">
        <f>R130+R180+R186+R195+R214+R217+R235+R243+R252+R260+R263</f>
        <v>0</v>
      </c>
      <c r="S129" s="173"/>
      <c r="T129" s="175">
        <f>T130+T180+T186+T195+T214+T217+T235+T243+T252+T260+T263</f>
        <v>0</v>
      </c>
      <c r="AR129" s="176" t="s">
        <v>80</v>
      </c>
      <c r="AT129" s="177" t="s">
        <v>72</v>
      </c>
      <c r="AU129" s="177" t="s">
        <v>73</v>
      </c>
      <c r="AY129" s="176" t="s">
        <v>130</v>
      </c>
      <c r="BK129" s="178">
        <f>BK130+BK180+BK186+BK195+BK214+BK217+BK235+BK243+BK252+BK260+BK263</f>
        <v>0</v>
      </c>
    </row>
    <row r="130" spans="1:65" s="11" customFormat="1" ht="22.9" customHeight="1">
      <c r="B130" s="165"/>
      <c r="C130" s="166"/>
      <c r="D130" s="167" t="s">
        <v>72</v>
      </c>
      <c r="E130" s="252" t="s">
        <v>1003</v>
      </c>
      <c r="F130" s="252" t="s">
        <v>1244</v>
      </c>
      <c r="G130" s="166"/>
      <c r="H130" s="166"/>
      <c r="I130" s="169"/>
      <c r="J130" s="253">
        <f>BK130</f>
        <v>0</v>
      </c>
      <c r="K130" s="166"/>
      <c r="L130" s="171"/>
      <c r="M130" s="172"/>
      <c r="N130" s="173"/>
      <c r="O130" s="173"/>
      <c r="P130" s="174">
        <f>SUM(P131:P179)</f>
        <v>0</v>
      </c>
      <c r="Q130" s="173"/>
      <c r="R130" s="174">
        <f>SUM(R131:R179)</f>
        <v>0</v>
      </c>
      <c r="S130" s="173"/>
      <c r="T130" s="175">
        <f>SUM(T131:T179)</f>
        <v>0</v>
      </c>
      <c r="AR130" s="176" t="s">
        <v>80</v>
      </c>
      <c r="AT130" s="177" t="s">
        <v>72</v>
      </c>
      <c r="AU130" s="177" t="s">
        <v>80</v>
      </c>
      <c r="AY130" s="176" t="s">
        <v>130</v>
      </c>
      <c r="BK130" s="178">
        <f>SUM(BK131:BK179)</f>
        <v>0</v>
      </c>
    </row>
    <row r="131" spans="1:65" s="2" customFormat="1" ht="24.2" customHeight="1">
      <c r="A131" s="34"/>
      <c r="B131" s="35"/>
      <c r="C131" s="179" t="s">
        <v>80</v>
      </c>
      <c r="D131" s="179" t="s">
        <v>131</v>
      </c>
      <c r="E131" s="180" t="s">
        <v>1245</v>
      </c>
      <c r="F131" s="181" t="s">
        <v>1246</v>
      </c>
      <c r="G131" s="182" t="s">
        <v>134</v>
      </c>
      <c r="H131" s="183">
        <v>3.81</v>
      </c>
      <c r="I131" s="184"/>
      <c r="J131" s="185">
        <f>ROUND(I131*H131,2)</f>
        <v>0</v>
      </c>
      <c r="K131" s="186"/>
      <c r="L131" s="39"/>
      <c r="M131" s="187" t="s">
        <v>1</v>
      </c>
      <c r="N131" s="188" t="s">
        <v>38</v>
      </c>
      <c r="O131" s="71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1" t="s">
        <v>135</v>
      </c>
      <c r="AT131" s="191" t="s">
        <v>131</v>
      </c>
      <c r="AU131" s="191" t="s">
        <v>82</v>
      </c>
      <c r="AY131" s="17" t="s">
        <v>130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7" t="s">
        <v>80</v>
      </c>
      <c r="BK131" s="192">
        <f>ROUND(I131*H131,2)</f>
        <v>0</v>
      </c>
      <c r="BL131" s="17" t="s">
        <v>135</v>
      </c>
      <c r="BM131" s="191" t="s">
        <v>1247</v>
      </c>
    </row>
    <row r="132" spans="1:65" s="2" customFormat="1" ht="19.5">
      <c r="A132" s="34"/>
      <c r="B132" s="35"/>
      <c r="C132" s="36"/>
      <c r="D132" s="193" t="s">
        <v>137</v>
      </c>
      <c r="E132" s="36"/>
      <c r="F132" s="194" t="s">
        <v>1246</v>
      </c>
      <c r="G132" s="36"/>
      <c r="H132" s="36"/>
      <c r="I132" s="195"/>
      <c r="J132" s="36"/>
      <c r="K132" s="36"/>
      <c r="L132" s="39"/>
      <c r="M132" s="196"/>
      <c r="N132" s="197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137</v>
      </c>
      <c r="AU132" s="17" t="s">
        <v>82</v>
      </c>
    </row>
    <row r="133" spans="1:65" s="12" customFormat="1">
      <c r="B133" s="198"/>
      <c r="C133" s="199"/>
      <c r="D133" s="193" t="s">
        <v>138</v>
      </c>
      <c r="E133" s="200" t="s">
        <v>1</v>
      </c>
      <c r="F133" s="201" t="s">
        <v>1248</v>
      </c>
      <c r="G133" s="199"/>
      <c r="H133" s="200" t="s">
        <v>1</v>
      </c>
      <c r="I133" s="202"/>
      <c r="J133" s="199"/>
      <c r="K133" s="199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138</v>
      </c>
      <c r="AU133" s="207" t="s">
        <v>82</v>
      </c>
      <c r="AV133" s="12" t="s">
        <v>80</v>
      </c>
      <c r="AW133" s="12" t="s">
        <v>30</v>
      </c>
      <c r="AX133" s="12" t="s">
        <v>73</v>
      </c>
      <c r="AY133" s="207" t="s">
        <v>130</v>
      </c>
    </row>
    <row r="134" spans="1:65" s="13" customFormat="1">
      <c r="B134" s="208"/>
      <c r="C134" s="209"/>
      <c r="D134" s="193" t="s">
        <v>138</v>
      </c>
      <c r="E134" s="210" t="s">
        <v>1</v>
      </c>
      <c r="F134" s="211" t="s">
        <v>1249</v>
      </c>
      <c r="G134" s="209"/>
      <c r="H134" s="212">
        <v>2.1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138</v>
      </c>
      <c r="AU134" s="218" t="s">
        <v>82</v>
      </c>
      <c r="AV134" s="13" t="s">
        <v>82</v>
      </c>
      <c r="AW134" s="13" t="s">
        <v>30</v>
      </c>
      <c r="AX134" s="13" t="s">
        <v>73</v>
      </c>
      <c r="AY134" s="218" t="s">
        <v>130</v>
      </c>
    </row>
    <row r="135" spans="1:65" s="12" customFormat="1">
      <c r="B135" s="198"/>
      <c r="C135" s="199"/>
      <c r="D135" s="193" t="s">
        <v>138</v>
      </c>
      <c r="E135" s="200" t="s">
        <v>1</v>
      </c>
      <c r="F135" s="201" t="s">
        <v>1250</v>
      </c>
      <c r="G135" s="199"/>
      <c r="H135" s="200" t="s">
        <v>1</v>
      </c>
      <c r="I135" s="202"/>
      <c r="J135" s="199"/>
      <c r="K135" s="199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138</v>
      </c>
      <c r="AU135" s="207" t="s">
        <v>82</v>
      </c>
      <c r="AV135" s="12" t="s">
        <v>80</v>
      </c>
      <c r="AW135" s="12" t="s">
        <v>30</v>
      </c>
      <c r="AX135" s="12" t="s">
        <v>73</v>
      </c>
      <c r="AY135" s="207" t="s">
        <v>130</v>
      </c>
    </row>
    <row r="136" spans="1:65" s="13" customFormat="1">
      <c r="B136" s="208"/>
      <c r="C136" s="209"/>
      <c r="D136" s="193" t="s">
        <v>138</v>
      </c>
      <c r="E136" s="210" t="s">
        <v>1</v>
      </c>
      <c r="F136" s="211" t="s">
        <v>1251</v>
      </c>
      <c r="G136" s="209"/>
      <c r="H136" s="212">
        <v>1.71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138</v>
      </c>
      <c r="AU136" s="218" t="s">
        <v>82</v>
      </c>
      <c r="AV136" s="13" t="s">
        <v>82</v>
      </c>
      <c r="AW136" s="13" t="s">
        <v>30</v>
      </c>
      <c r="AX136" s="13" t="s">
        <v>73</v>
      </c>
      <c r="AY136" s="218" t="s">
        <v>130</v>
      </c>
    </row>
    <row r="137" spans="1:65" s="14" customFormat="1">
      <c r="B137" s="219"/>
      <c r="C137" s="220"/>
      <c r="D137" s="193" t="s">
        <v>138</v>
      </c>
      <c r="E137" s="221" t="s">
        <v>1</v>
      </c>
      <c r="F137" s="222" t="s">
        <v>143</v>
      </c>
      <c r="G137" s="220"/>
      <c r="H137" s="223">
        <v>3.81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138</v>
      </c>
      <c r="AU137" s="229" t="s">
        <v>82</v>
      </c>
      <c r="AV137" s="14" t="s">
        <v>135</v>
      </c>
      <c r="AW137" s="14" t="s">
        <v>30</v>
      </c>
      <c r="AX137" s="14" t="s">
        <v>80</v>
      </c>
      <c r="AY137" s="229" t="s">
        <v>130</v>
      </c>
    </row>
    <row r="138" spans="1:65" s="2" customFormat="1" ht="14.45" customHeight="1">
      <c r="A138" s="34"/>
      <c r="B138" s="35"/>
      <c r="C138" s="179" t="s">
        <v>82</v>
      </c>
      <c r="D138" s="179" t="s">
        <v>131</v>
      </c>
      <c r="E138" s="180" t="s">
        <v>1252</v>
      </c>
      <c r="F138" s="181" t="s">
        <v>1253</v>
      </c>
      <c r="G138" s="182" t="s">
        <v>134</v>
      </c>
      <c r="H138" s="183">
        <v>3.81</v>
      </c>
      <c r="I138" s="184"/>
      <c r="J138" s="185">
        <f>ROUND(I138*H138,2)</f>
        <v>0</v>
      </c>
      <c r="K138" s="186"/>
      <c r="L138" s="39"/>
      <c r="M138" s="187" t="s">
        <v>1</v>
      </c>
      <c r="N138" s="188" t="s">
        <v>38</v>
      </c>
      <c r="O138" s="71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1" t="s">
        <v>135</v>
      </c>
      <c r="AT138" s="191" t="s">
        <v>131</v>
      </c>
      <c r="AU138" s="191" t="s">
        <v>82</v>
      </c>
      <c r="AY138" s="17" t="s">
        <v>130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7" t="s">
        <v>80</v>
      </c>
      <c r="BK138" s="192">
        <f>ROUND(I138*H138,2)</f>
        <v>0</v>
      </c>
      <c r="BL138" s="17" t="s">
        <v>135</v>
      </c>
      <c r="BM138" s="191" t="s">
        <v>1254</v>
      </c>
    </row>
    <row r="139" spans="1:65" s="2" customFormat="1">
      <c r="A139" s="34"/>
      <c r="B139" s="35"/>
      <c r="C139" s="36"/>
      <c r="D139" s="193" t="s">
        <v>137</v>
      </c>
      <c r="E139" s="36"/>
      <c r="F139" s="194" t="s">
        <v>1253</v>
      </c>
      <c r="G139" s="36"/>
      <c r="H139" s="36"/>
      <c r="I139" s="195"/>
      <c r="J139" s="36"/>
      <c r="K139" s="36"/>
      <c r="L139" s="39"/>
      <c r="M139" s="196"/>
      <c r="N139" s="197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137</v>
      </c>
      <c r="AU139" s="17" t="s">
        <v>82</v>
      </c>
    </row>
    <row r="140" spans="1:65" s="2" customFormat="1" ht="14.45" customHeight="1">
      <c r="A140" s="34"/>
      <c r="B140" s="35"/>
      <c r="C140" s="179" t="s">
        <v>154</v>
      </c>
      <c r="D140" s="179" t="s">
        <v>131</v>
      </c>
      <c r="E140" s="180" t="s">
        <v>1255</v>
      </c>
      <c r="F140" s="181" t="s">
        <v>1256</v>
      </c>
      <c r="G140" s="182" t="s">
        <v>146</v>
      </c>
      <c r="H140" s="183">
        <v>52.906999999999996</v>
      </c>
      <c r="I140" s="184"/>
      <c r="J140" s="185">
        <f>ROUND(I140*H140,2)</f>
        <v>0</v>
      </c>
      <c r="K140" s="186"/>
      <c r="L140" s="39"/>
      <c r="M140" s="187" t="s">
        <v>1</v>
      </c>
      <c r="N140" s="188" t="s">
        <v>38</v>
      </c>
      <c r="O140" s="71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1" t="s">
        <v>135</v>
      </c>
      <c r="AT140" s="191" t="s">
        <v>131</v>
      </c>
      <c r="AU140" s="191" t="s">
        <v>82</v>
      </c>
      <c r="AY140" s="17" t="s">
        <v>130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7" t="s">
        <v>80</v>
      </c>
      <c r="BK140" s="192">
        <f>ROUND(I140*H140,2)</f>
        <v>0</v>
      </c>
      <c r="BL140" s="17" t="s">
        <v>135</v>
      </c>
      <c r="BM140" s="191" t="s">
        <v>1257</v>
      </c>
    </row>
    <row r="141" spans="1:65" s="2" customFormat="1">
      <c r="A141" s="34"/>
      <c r="B141" s="35"/>
      <c r="C141" s="36"/>
      <c r="D141" s="193" t="s">
        <v>137</v>
      </c>
      <c r="E141" s="36"/>
      <c r="F141" s="194" t="s">
        <v>1256</v>
      </c>
      <c r="G141" s="36"/>
      <c r="H141" s="36"/>
      <c r="I141" s="195"/>
      <c r="J141" s="36"/>
      <c r="K141" s="36"/>
      <c r="L141" s="39"/>
      <c r="M141" s="196"/>
      <c r="N141" s="197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137</v>
      </c>
      <c r="AU141" s="17" t="s">
        <v>82</v>
      </c>
    </row>
    <row r="142" spans="1:65" s="13" customFormat="1">
      <c r="B142" s="208"/>
      <c r="C142" s="209"/>
      <c r="D142" s="193" t="s">
        <v>138</v>
      </c>
      <c r="E142" s="210" t="s">
        <v>1</v>
      </c>
      <c r="F142" s="211" t="s">
        <v>1258</v>
      </c>
      <c r="G142" s="209"/>
      <c r="H142" s="212">
        <v>56.656999999999996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138</v>
      </c>
      <c r="AU142" s="218" t="s">
        <v>82</v>
      </c>
      <c r="AV142" s="13" t="s">
        <v>82</v>
      </c>
      <c r="AW142" s="13" t="s">
        <v>30</v>
      </c>
      <c r="AX142" s="13" t="s">
        <v>73</v>
      </c>
      <c r="AY142" s="218" t="s">
        <v>130</v>
      </c>
    </row>
    <row r="143" spans="1:65" s="12" customFormat="1">
      <c r="B143" s="198"/>
      <c r="C143" s="199"/>
      <c r="D143" s="193" t="s">
        <v>138</v>
      </c>
      <c r="E143" s="200" t="s">
        <v>1</v>
      </c>
      <c r="F143" s="201" t="s">
        <v>1259</v>
      </c>
      <c r="G143" s="199"/>
      <c r="H143" s="200" t="s">
        <v>1</v>
      </c>
      <c r="I143" s="202"/>
      <c r="J143" s="199"/>
      <c r="K143" s="199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138</v>
      </c>
      <c r="AU143" s="207" t="s">
        <v>82</v>
      </c>
      <c r="AV143" s="12" t="s">
        <v>80</v>
      </c>
      <c r="AW143" s="12" t="s">
        <v>30</v>
      </c>
      <c r="AX143" s="12" t="s">
        <v>73</v>
      </c>
      <c r="AY143" s="207" t="s">
        <v>130</v>
      </c>
    </row>
    <row r="144" spans="1:65" s="13" customFormat="1">
      <c r="B144" s="208"/>
      <c r="C144" s="209"/>
      <c r="D144" s="193" t="s">
        <v>138</v>
      </c>
      <c r="E144" s="210" t="s">
        <v>1</v>
      </c>
      <c r="F144" s="211" t="s">
        <v>1260</v>
      </c>
      <c r="G144" s="209"/>
      <c r="H144" s="212">
        <v>-3.75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138</v>
      </c>
      <c r="AU144" s="218" t="s">
        <v>82</v>
      </c>
      <c r="AV144" s="13" t="s">
        <v>82</v>
      </c>
      <c r="AW144" s="13" t="s">
        <v>30</v>
      </c>
      <c r="AX144" s="13" t="s">
        <v>73</v>
      </c>
      <c r="AY144" s="218" t="s">
        <v>130</v>
      </c>
    </row>
    <row r="145" spans="1:65" s="14" customFormat="1">
      <c r="B145" s="219"/>
      <c r="C145" s="220"/>
      <c r="D145" s="193" t="s">
        <v>138</v>
      </c>
      <c r="E145" s="221" t="s">
        <v>1</v>
      </c>
      <c r="F145" s="222" t="s">
        <v>143</v>
      </c>
      <c r="G145" s="220"/>
      <c r="H145" s="223">
        <v>52.906999999999996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138</v>
      </c>
      <c r="AU145" s="229" t="s">
        <v>82</v>
      </c>
      <c r="AV145" s="14" t="s">
        <v>135</v>
      </c>
      <c r="AW145" s="14" t="s">
        <v>30</v>
      </c>
      <c r="AX145" s="14" t="s">
        <v>80</v>
      </c>
      <c r="AY145" s="229" t="s">
        <v>130</v>
      </c>
    </row>
    <row r="146" spans="1:65" s="2" customFormat="1" ht="14.45" customHeight="1">
      <c r="A146" s="34"/>
      <c r="B146" s="35"/>
      <c r="C146" s="179" t="s">
        <v>135</v>
      </c>
      <c r="D146" s="179" t="s">
        <v>131</v>
      </c>
      <c r="E146" s="180" t="s">
        <v>1261</v>
      </c>
      <c r="F146" s="181" t="s">
        <v>1262</v>
      </c>
      <c r="G146" s="182" t="s">
        <v>404</v>
      </c>
      <c r="H146" s="183">
        <v>12.6</v>
      </c>
      <c r="I146" s="184"/>
      <c r="J146" s="185">
        <f>ROUND(I146*H146,2)</f>
        <v>0</v>
      </c>
      <c r="K146" s="186"/>
      <c r="L146" s="39"/>
      <c r="M146" s="187" t="s">
        <v>1</v>
      </c>
      <c r="N146" s="188" t="s">
        <v>38</v>
      </c>
      <c r="O146" s="71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1" t="s">
        <v>135</v>
      </c>
      <c r="AT146" s="191" t="s">
        <v>131</v>
      </c>
      <c r="AU146" s="191" t="s">
        <v>82</v>
      </c>
      <c r="AY146" s="17" t="s">
        <v>130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80</v>
      </c>
      <c r="BK146" s="192">
        <f>ROUND(I146*H146,2)</f>
        <v>0</v>
      </c>
      <c r="BL146" s="17" t="s">
        <v>135</v>
      </c>
      <c r="BM146" s="191" t="s">
        <v>1263</v>
      </c>
    </row>
    <row r="147" spans="1:65" s="2" customFormat="1">
      <c r="A147" s="34"/>
      <c r="B147" s="35"/>
      <c r="C147" s="36"/>
      <c r="D147" s="193" t="s">
        <v>137</v>
      </c>
      <c r="E147" s="36"/>
      <c r="F147" s="194" t="s">
        <v>1262</v>
      </c>
      <c r="G147" s="36"/>
      <c r="H147" s="36"/>
      <c r="I147" s="195"/>
      <c r="J147" s="36"/>
      <c r="K147" s="36"/>
      <c r="L147" s="39"/>
      <c r="M147" s="196"/>
      <c r="N147" s="197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137</v>
      </c>
      <c r="AU147" s="17" t="s">
        <v>82</v>
      </c>
    </row>
    <row r="148" spans="1:65" s="12" customFormat="1">
      <c r="B148" s="198"/>
      <c r="C148" s="199"/>
      <c r="D148" s="193" t="s">
        <v>138</v>
      </c>
      <c r="E148" s="200" t="s">
        <v>1</v>
      </c>
      <c r="F148" s="201" t="s">
        <v>1264</v>
      </c>
      <c r="G148" s="199"/>
      <c r="H148" s="200" t="s">
        <v>1</v>
      </c>
      <c r="I148" s="202"/>
      <c r="J148" s="199"/>
      <c r="K148" s="199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138</v>
      </c>
      <c r="AU148" s="207" t="s">
        <v>82</v>
      </c>
      <c r="AV148" s="12" t="s">
        <v>80</v>
      </c>
      <c r="AW148" s="12" t="s">
        <v>30</v>
      </c>
      <c r="AX148" s="12" t="s">
        <v>73</v>
      </c>
      <c r="AY148" s="207" t="s">
        <v>130</v>
      </c>
    </row>
    <row r="149" spans="1:65" s="13" customFormat="1">
      <c r="B149" s="208"/>
      <c r="C149" s="209"/>
      <c r="D149" s="193" t="s">
        <v>138</v>
      </c>
      <c r="E149" s="210" t="s">
        <v>1</v>
      </c>
      <c r="F149" s="211" t="s">
        <v>1265</v>
      </c>
      <c r="G149" s="209"/>
      <c r="H149" s="212">
        <v>8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138</v>
      </c>
      <c r="AU149" s="218" t="s">
        <v>82</v>
      </c>
      <c r="AV149" s="13" t="s">
        <v>82</v>
      </c>
      <c r="AW149" s="13" t="s">
        <v>30</v>
      </c>
      <c r="AX149" s="13" t="s">
        <v>73</v>
      </c>
      <c r="AY149" s="218" t="s">
        <v>130</v>
      </c>
    </row>
    <row r="150" spans="1:65" s="13" customFormat="1">
      <c r="B150" s="208"/>
      <c r="C150" s="209"/>
      <c r="D150" s="193" t="s">
        <v>138</v>
      </c>
      <c r="E150" s="210" t="s">
        <v>1</v>
      </c>
      <c r="F150" s="211" t="s">
        <v>1266</v>
      </c>
      <c r="G150" s="209"/>
      <c r="H150" s="212">
        <v>4.5999999999999996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138</v>
      </c>
      <c r="AU150" s="218" t="s">
        <v>82</v>
      </c>
      <c r="AV150" s="13" t="s">
        <v>82</v>
      </c>
      <c r="AW150" s="13" t="s">
        <v>30</v>
      </c>
      <c r="AX150" s="13" t="s">
        <v>73</v>
      </c>
      <c r="AY150" s="218" t="s">
        <v>130</v>
      </c>
    </row>
    <row r="151" spans="1:65" s="14" customFormat="1">
      <c r="B151" s="219"/>
      <c r="C151" s="220"/>
      <c r="D151" s="193" t="s">
        <v>138</v>
      </c>
      <c r="E151" s="221" t="s">
        <v>1</v>
      </c>
      <c r="F151" s="222" t="s">
        <v>143</v>
      </c>
      <c r="G151" s="220"/>
      <c r="H151" s="223">
        <v>12.6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138</v>
      </c>
      <c r="AU151" s="229" t="s">
        <v>82</v>
      </c>
      <c r="AV151" s="14" t="s">
        <v>135</v>
      </c>
      <c r="AW151" s="14" t="s">
        <v>30</v>
      </c>
      <c r="AX151" s="14" t="s">
        <v>80</v>
      </c>
      <c r="AY151" s="229" t="s">
        <v>130</v>
      </c>
    </row>
    <row r="152" spans="1:65" s="2" customFormat="1" ht="14.45" customHeight="1">
      <c r="A152" s="34"/>
      <c r="B152" s="35"/>
      <c r="C152" s="179" t="s">
        <v>175</v>
      </c>
      <c r="D152" s="179" t="s">
        <v>131</v>
      </c>
      <c r="E152" s="180" t="s">
        <v>1267</v>
      </c>
      <c r="F152" s="181" t="s">
        <v>1268</v>
      </c>
      <c r="G152" s="182" t="s">
        <v>134</v>
      </c>
      <c r="H152" s="183">
        <v>0.57599999999999996</v>
      </c>
      <c r="I152" s="184"/>
      <c r="J152" s="185">
        <f>ROUND(I152*H152,2)</f>
        <v>0</v>
      </c>
      <c r="K152" s="186"/>
      <c r="L152" s="39"/>
      <c r="M152" s="187" t="s">
        <v>1</v>
      </c>
      <c r="N152" s="188" t="s">
        <v>38</v>
      </c>
      <c r="O152" s="71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1" t="s">
        <v>135</v>
      </c>
      <c r="AT152" s="191" t="s">
        <v>131</v>
      </c>
      <c r="AU152" s="191" t="s">
        <v>82</v>
      </c>
      <c r="AY152" s="17" t="s">
        <v>130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7" t="s">
        <v>80</v>
      </c>
      <c r="BK152" s="192">
        <f>ROUND(I152*H152,2)</f>
        <v>0</v>
      </c>
      <c r="BL152" s="17" t="s">
        <v>135</v>
      </c>
      <c r="BM152" s="191" t="s">
        <v>1269</v>
      </c>
    </row>
    <row r="153" spans="1:65" s="2" customFormat="1">
      <c r="A153" s="34"/>
      <c r="B153" s="35"/>
      <c r="C153" s="36"/>
      <c r="D153" s="193" t="s">
        <v>137</v>
      </c>
      <c r="E153" s="36"/>
      <c r="F153" s="194" t="s">
        <v>1268</v>
      </c>
      <c r="G153" s="36"/>
      <c r="H153" s="36"/>
      <c r="I153" s="195"/>
      <c r="J153" s="36"/>
      <c r="K153" s="36"/>
      <c r="L153" s="39"/>
      <c r="M153" s="196"/>
      <c r="N153" s="197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137</v>
      </c>
      <c r="AU153" s="17" t="s">
        <v>82</v>
      </c>
    </row>
    <row r="154" spans="1:65" s="12" customFormat="1">
      <c r="B154" s="198"/>
      <c r="C154" s="199"/>
      <c r="D154" s="193" t="s">
        <v>138</v>
      </c>
      <c r="E154" s="200" t="s">
        <v>1</v>
      </c>
      <c r="F154" s="201" t="s">
        <v>1270</v>
      </c>
      <c r="G154" s="199"/>
      <c r="H154" s="200" t="s">
        <v>1</v>
      </c>
      <c r="I154" s="202"/>
      <c r="J154" s="199"/>
      <c r="K154" s="199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138</v>
      </c>
      <c r="AU154" s="207" t="s">
        <v>82</v>
      </c>
      <c r="AV154" s="12" t="s">
        <v>80</v>
      </c>
      <c r="AW154" s="12" t="s">
        <v>30</v>
      </c>
      <c r="AX154" s="12" t="s">
        <v>73</v>
      </c>
      <c r="AY154" s="207" t="s">
        <v>130</v>
      </c>
    </row>
    <row r="155" spans="1:65" s="13" customFormat="1">
      <c r="B155" s="208"/>
      <c r="C155" s="209"/>
      <c r="D155" s="193" t="s">
        <v>138</v>
      </c>
      <c r="E155" s="210" t="s">
        <v>1</v>
      </c>
      <c r="F155" s="211" t="s">
        <v>1271</v>
      </c>
      <c r="G155" s="209"/>
      <c r="H155" s="212">
        <v>0.57599999999999996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138</v>
      </c>
      <c r="AU155" s="218" t="s">
        <v>82</v>
      </c>
      <c r="AV155" s="13" t="s">
        <v>82</v>
      </c>
      <c r="AW155" s="13" t="s">
        <v>30</v>
      </c>
      <c r="AX155" s="13" t="s">
        <v>73</v>
      </c>
      <c r="AY155" s="218" t="s">
        <v>130</v>
      </c>
    </row>
    <row r="156" spans="1:65" s="14" customFormat="1">
      <c r="B156" s="219"/>
      <c r="C156" s="220"/>
      <c r="D156" s="193" t="s">
        <v>138</v>
      </c>
      <c r="E156" s="221" t="s">
        <v>1</v>
      </c>
      <c r="F156" s="222" t="s">
        <v>143</v>
      </c>
      <c r="G156" s="220"/>
      <c r="H156" s="223">
        <v>0.57599999999999996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138</v>
      </c>
      <c r="AU156" s="229" t="s">
        <v>82</v>
      </c>
      <c r="AV156" s="14" t="s">
        <v>135</v>
      </c>
      <c r="AW156" s="14" t="s">
        <v>30</v>
      </c>
      <c r="AX156" s="14" t="s">
        <v>80</v>
      </c>
      <c r="AY156" s="229" t="s">
        <v>130</v>
      </c>
    </row>
    <row r="157" spans="1:65" s="2" customFormat="1" ht="24.2" customHeight="1">
      <c r="A157" s="34"/>
      <c r="B157" s="35"/>
      <c r="C157" s="179" t="s">
        <v>191</v>
      </c>
      <c r="D157" s="179" t="s">
        <v>131</v>
      </c>
      <c r="E157" s="180" t="s">
        <v>1272</v>
      </c>
      <c r="F157" s="181" t="s">
        <v>1273</v>
      </c>
      <c r="G157" s="182" t="s">
        <v>134</v>
      </c>
      <c r="H157" s="183">
        <v>0.57599999999999996</v>
      </c>
      <c r="I157" s="184"/>
      <c r="J157" s="185">
        <f>ROUND(I157*H157,2)</f>
        <v>0</v>
      </c>
      <c r="K157" s="186"/>
      <c r="L157" s="39"/>
      <c r="M157" s="187" t="s">
        <v>1</v>
      </c>
      <c r="N157" s="188" t="s">
        <v>38</v>
      </c>
      <c r="O157" s="71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1" t="s">
        <v>135</v>
      </c>
      <c r="AT157" s="191" t="s">
        <v>131</v>
      </c>
      <c r="AU157" s="191" t="s">
        <v>82</v>
      </c>
      <c r="AY157" s="17" t="s">
        <v>130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7" t="s">
        <v>80</v>
      </c>
      <c r="BK157" s="192">
        <f>ROUND(I157*H157,2)</f>
        <v>0</v>
      </c>
      <c r="BL157" s="17" t="s">
        <v>135</v>
      </c>
      <c r="BM157" s="191" t="s">
        <v>1274</v>
      </c>
    </row>
    <row r="158" spans="1:65" s="2" customFormat="1" ht="19.5">
      <c r="A158" s="34"/>
      <c r="B158" s="35"/>
      <c r="C158" s="36"/>
      <c r="D158" s="193" t="s">
        <v>137</v>
      </c>
      <c r="E158" s="36"/>
      <c r="F158" s="194" t="s">
        <v>1273</v>
      </c>
      <c r="G158" s="36"/>
      <c r="H158" s="36"/>
      <c r="I158" s="195"/>
      <c r="J158" s="36"/>
      <c r="K158" s="36"/>
      <c r="L158" s="39"/>
      <c r="M158" s="196"/>
      <c r="N158" s="197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137</v>
      </c>
      <c r="AU158" s="17" t="s">
        <v>82</v>
      </c>
    </row>
    <row r="159" spans="1:65" s="2" customFormat="1" ht="14.45" customHeight="1">
      <c r="A159" s="34"/>
      <c r="B159" s="35"/>
      <c r="C159" s="179" t="s">
        <v>197</v>
      </c>
      <c r="D159" s="179" t="s">
        <v>131</v>
      </c>
      <c r="E159" s="180" t="s">
        <v>1275</v>
      </c>
      <c r="F159" s="181" t="s">
        <v>1276</v>
      </c>
      <c r="G159" s="182" t="s">
        <v>134</v>
      </c>
      <c r="H159" s="183">
        <v>5.0359999999999996</v>
      </c>
      <c r="I159" s="184"/>
      <c r="J159" s="185">
        <f>ROUND(I159*H159,2)</f>
        <v>0</v>
      </c>
      <c r="K159" s="186"/>
      <c r="L159" s="39"/>
      <c r="M159" s="187" t="s">
        <v>1</v>
      </c>
      <c r="N159" s="188" t="s">
        <v>38</v>
      </c>
      <c r="O159" s="71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1" t="s">
        <v>135</v>
      </c>
      <c r="AT159" s="191" t="s">
        <v>131</v>
      </c>
      <c r="AU159" s="191" t="s">
        <v>82</v>
      </c>
      <c r="AY159" s="17" t="s">
        <v>130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7" t="s">
        <v>80</v>
      </c>
      <c r="BK159" s="192">
        <f>ROUND(I159*H159,2)</f>
        <v>0</v>
      </c>
      <c r="BL159" s="17" t="s">
        <v>135</v>
      </c>
      <c r="BM159" s="191" t="s">
        <v>1277</v>
      </c>
    </row>
    <row r="160" spans="1:65" s="2" customFormat="1">
      <c r="A160" s="34"/>
      <c r="B160" s="35"/>
      <c r="C160" s="36"/>
      <c r="D160" s="193" t="s">
        <v>137</v>
      </c>
      <c r="E160" s="36"/>
      <c r="F160" s="194" t="s">
        <v>1276</v>
      </c>
      <c r="G160" s="36"/>
      <c r="H160" s="36"/>
      <c r="I160" s="195"/>
      <c r="J160" s="36"/>
      <c r="K160" s="36"/>
      <c r="L160" s="39"/>
      <c r="M160" s="196"/>
      <c r="N160" s="197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137</v>
      </c>
      <c r="AU160" s="17" t="s">
        <v>82</v>
      </c>
    </row>
    <row r="161" spans="1:65" s="13" customFormat="1">
      <c r="B161" s="208"/>
      <c r="C161" s="209"/>
      <c r="D161" s="193" t="s">
        <v>138</v>
      </c>
      <c r="E161" s="210" t="s">
        <v>1</v>
      </c>
      <c r="F161" s="211" t="s">
        <v>1278</v>
      </c>
      <c r="G161" s="209"/>
      <c r="H161" s="212">
        <v>5.0359999999999996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138</v>
      </c>
      <c r="AU161" s="218" t="s">
        <v>82</v>
      </c>
      <c r="AV161" s="13" t="s">
        <v>82</v>
      </c>
      <c r="AW161" s="13" t="s">
        <v>30</v>
      </c>
      <c r="AX161" s="13" t="s">
        <v>73</v>
      </c>
      <c r="AY161" s="218" t="s">
        <v>130</v>
      </c>
    </row>
    <row r="162" spans="1:65" s="14" customFormat="1">
      <c r="B162" s="219"/>
      <c r="C162" s="220"/>
      <c r="D162" s="193" t="s">
        <v>138</v>
      </c>
      <c r="E162" s="221" t="s">
        <v>1</v>
      </c>
      <c r="F162" s="222" t="s">
        <v>143</v>
      </c>
      <c r="G162" s="220"/>
      <c r="H162" s="223">
        <v>5.0359999999999996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138</v>
      </c>
      <c r="AU162" s="229" t="s">
        <v>82</v>
      </c>
      <c r="AV162" s="14" t="s">
        <v>135</v>
      </c>
      <c r="AW162" s="14" t="s">
        <v>30</v>
      </c>
      <c r="AX162" s="14" t="s">
        <v>80</v>
      </c>
      <c r="AY162" s="229" t="s">
        <v>130</v>
      </c>
    </row>
    <row r="163" spans="1:65" s="2" customFormat="1" ht="24.2" customHeight="1">
      <c r="A163" s="34"/>
      <c r="B163" s="35"/>
      <c r="C163" s="179" t="s">
        <v>172</v>
      </c>
      <c r="D163" s="179" t="s">
        <v>131</v>
      </c>
      <c r="E163" s="180" t="s">
        <v>1279</v>
      </c>
      <c r="F163" s="181" t="s">
        <v>1280</v>
      </c>
      <c r="G163" s="182" t="s">
        <v>134</v>
      </c>
      <c r="H163" s="183">
        <v>5.0359999999999996</v>
      </c>
      <c r="I163" s="184"/>
      <c r="J163" s="185">
        <f>ROUND(I163*H163,2)</f>
        <v>0</v>
      </c>
      <c r="K163" s="186"/>
      <c r="L163" s="39"/>
      <c r="M163" s="187" t="s">
        <v>1</v>
      </c>
      <c r="N163" s="188" t="s">
        <v>38</v>
      </c>
      <c r="O163" s="71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1" t="s">
        <v>135</v>
      </c>
      <c r="AT163" s="191" t="s">
        <v>131</v>
      </c>
      <c r="AU163" s="191" t="s">
        <v>82</v>
      </c>
      <c r="AY163" s="17" t="s">
        <v>130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80</v>
      </c>
      <c r="BK163" s="192">
        <f>ROUND(I163*H163,2)</f>
        <v>0</v>
      </c>
      <c r="BL163" s="17" t="s">
        <v>135</v>
      </c>
      <c r="BM163" s="191" t="s">
        <v>1281</v>
      </c>
    </row>
    <row r="164" spans="1:65" s="2" customFormat="1" ht="19.5">
      <c r="A164" s="34"/>
      <c r="B164" s="35"/>
      <c r="C164" s="36"/>
      <c r="D164" s="193" t="s">
        <v>137</v>
      </c>
      <c r="E164" s="36"/>
      <c r="F164" s="194" t="s">
        <v>1280</v>
      </c>
      <c r="G164" s="36"/>
      <c r="H164" s="36"/>
      <c r="I164" s="195"/>
      <c r="J164" s="36"/>
      <c r="K164" s="36"/>
      <c r="L164" s="39"/>
      <c r="M164" s="196"/>
      <c r="N164" s="197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137</v>
      </c>
      <c r="AU164" s="17" t="s">
        <v>82</v>
      </c>
    </row>
    <row r="165" spans="1:65" s="2" customFormat="1" ht="24.2" customHeight="1">
      <c r="A165" s="34"/>
      <c r="B165" s="35"/>
      <c r="C165" s="179" t="s">
        <v>207</v>
      </c>
      <c r="D165" s="179" t="s">
        <v>131</v>
      </c>
      <c r="E165" s="180" t="s">
        <v>1282</v>
      </c>
      <c r="F165" s="181" t="s">
        <v>1283</v>
      </c>
      <c r="G165" s="182" t="s">
        <v>134</v>
      </c>
      <c r="H165" s="183">
        <v>25.18</v>
      </c>
      <c r="I165" s="184"/>
      <c r="J165" s="185">
        <f>ROUND(I165*H165,2)</f>
        <v>0</v>
      </c>
      <c r="K165" s="186"/>
      <c r="L165" s="39"/>
      <c r="M165" s="187" t="s">
        <v>1</v>
      </c>
      <c r="N165" s="188" t="s">
        <v>38</v>
      </c>
      <c r="O165" s="71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1" t="s">
        <v>135</v>
      </c>
      <c r="AT165" s="191" t="s">
        <v>131</v>
      </c>
      <c r="AU165" s="191" t="s">
        <v>82</v>
      </c>
      <c r="AY165" s="17" t="s">
        <v>130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7" t="s">
        <v>80</v>
      </c>
      <c r="BK165" s="192">
        <f>ROUND(I165*H165,2)</f>
        <v>0</v>
      </c>
      <c r="BL165" s="17" t="s">
        <v>135</v>
      </c>
      <c r="BM165" s="191" t="s">
        <v>1284</v>
      </c>
    </row>
    <row r="166" spans="1:65" s="2" customFormat="1" ht="19.5">
      <c r="A166" s="34"/>
      <c r="B166" s="35"/>
      <c r="C166" s="36"/>
      <c r="D166" s="193" t="s">
        <v>137</v>
      </c>
      <c r="E166" s="36"/>
      <c r="F166" s="194" t="s">
        <v>1283</v>
      </c>
      <c r="G166" s="36"/>
      <c r="H166" s="36"/>
      <c r="I166" s="195"/>
      <c r="J166" s="36"/>
      <c r="K166" s="36"/>
      <c r="L166" s="39"/>
      <c r="M166" s="196"/>
      <c r="N166" s="197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137</v>
      </c>
      <c r="AU166" s="17" t="s">
        <v>82</v>
      </c>
    </row>
    <row r="167" spans="1:65" s="12" customFormat="1">
      <c r="B167" s="198"/>
      <c r="C167" s="199"/>
      <c r="D167" s="193" t="s">
        <v>138</v>
      </c>
      <c r="E167" s="200" t="s">
        <v>1</v>
      </c>
      <c r="F167" s="201" t="s">
        <v>443</v>
      </c>
      <c r="G167" s="199"/>
      <c r="H167" s="200" t="s">
        <v>1</v>
      </c>
      <c r="I167" s="202"/>
      <c r="J167" s="199"/>
      <c r="K167" s="199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138</v>
      </c>
      <c r="AU167" s="207" t="s">
        <v>82</v>
      </c>
      <c r="AV167" s="12" t="s">
        <v>80</v>
      </c>
      <c r="AW167" s="12" t="s">
        <v>30</v>
      </c>
      <c r="AX167" s="12" t="s">
        <v>73</v>
      </c>
      <c r="AY167" s="207" t="s">
        <v>130</v>
      </c>
    </row>
    <row r="168" spans="1:65" s="13" customFormat="1">
      <c r="B168" s="208"/>
      <c r="C168" s="209"/>
      <c r="D168" s="193" t="s">
        <v>138</v>
      </c>
      <c r="E168" s="210" t="s">
        <v>1</v>
      </c>
      <c r="F168" s="211" t="s">
        <v>1285</v>
      </c>
      <c r="G168" s="209"/>
      <c r="H168" s="212">
        <v>25.18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138</v>
      </c>
      <c r="AU168" s="218" t="s">
        <v>82</v>
      </c>
      <c r="AV168" s="13" t="s">
        <v>82</v>
      </c>
      <c r="AW168" s="13" t="s">
        <v>30</v>
      </c>
      <c r="AX168" s="13" t="s">
        <v>73</v>
      </c>
      <c r="AY168" s="218" t="s">
        <v>130</v>
      </c>
    </row>
    <row r="169" spans="1:65" s="14" customFormat="1">
      <c r="B169" s="219"/>
      <c r="C169" s="220"/>
      <c r="D169" s="193" t="s">
        <v>138</v>
      </c>
      <c r="E169" s="221" t="s">
        <v>1</v>
      </c>
      <c r="F169" s="222" t="s">
        <v>143</v>
      </c>
      <c r="G169" s="220"/>
      <c r="H169" s="223">
        <v>25.18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138</v>
      </c>
      <c r="AU169" s="229" t="s">
        <v>82</v>
      </c>
      <c r="AV169" s="14" t="s">
        <v>135</v>
      </c>
      <c r="AW169" s="14" t="s">
        <v>30</v>
      </c>
      <c r="AX169" s="14" t="s">
        <v>80</v>
      </c>
      <c r="AY169" s="229" t="s">
        <v>130</v>
      </c>
    </row>
    <row r="170" spans="1:65" s="2" customFormat="1" ht="24.2" customHeight="1">
      <c r="A170" s="34"/>
      <c r="B170" s="35"/>
      <c r="C170" s="179" t="s">
        <v>212</v>
      </c>
      <c r="D170" s="179" t="s">
        <v>131</v>
      </c>
      <c r="E170" s="180" t="s">
        <v>1286</v>
      </c>
      <c r="F170" s="181" t="s">
        <v>1287</v>
      </c>
      <c r="G170" s="182" t="s">
        <v>157</v>
      </c>
      <c r="H170" s="183">
        <v>8.0579999999999998</v>
      </c>
      <c r="I170" s="184"/>
      <c r="J170" s="185">
        <f>ROUND(I170*H170,2)</f>
        <v>0</v>
      </c>
      <c r="K170" s="186"/>
      <c r="L170" s="39"/>
      <c r="M170" s="187" t="s">
        <v>1</v>
      </c>
      <c r="N170" s="188" t="s">
        <v>38</v>
      </c>
      <c r="O170" s="71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1" t="s">
        <v>135</v>
      </c>
      <c r="AT170" s="191" t="s">
        <v>131</v>
      </c>
      <c r="AU170" s="191" t="s">
        <v>82</v>
      </c>
      <c r="AY170" s="17" t="s">
        <v>130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7" t="s">
        <v>80</v>
      </c>
      <c r="BK170" s="192">
        <f>ROUND(I170*H170,2)</f>
        <v>0</v>
      </c>
      <c r="BL170" s="17" t="s">
        <v>135</v>
      </c>
      <c r="BM170" s="191" t="s">
        <v>1288</v>
      </c>
    </row>
    <row r="171" spans="1:65" s="2" customFormat="1" ht="19.5">
      <c r="A171" s="34"/>
      <c r="B171" s="35"/>
      <c r="C171" s="36"/>
      <c r="D171" s="193" t="s">
        <v>137</v>
      </c>
      <c r="E171" s="36"/>
      <c r="F171" s="194" t="s">
        <v>1287</v>
      </c>
      <c r="G171" s="36"/>
      <c r="H171" s="36"/>
      <c r="I171" s="195"/>
      <c r="J171" s="36"/>
      <c r="K171" s="36"/>
      <c r="L171" s="39"/>
      <c r="M171" s="196"/>
      <c r="N171" s="197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137</v>
      </c>
      <c r="AU171" s="17" t="s">
        <v>82</v>
      </c>
    </row>
    <row r="172" spans="1:65" s="13" customFormat="1">
      <c r="B172" s="208"/>
      <c r="C172" s="209"/>
      <c r="D172" s="193" t="s">
        <v>138</v>
      </c>
      <c r="E172" s="210" t="s">
        <v>1</v>
      </c>
      <c r="F172" s="211" t="s">
        <v>1289</v>
      </c>
      <c r="G172" s="209"/>
      <c r="H172" s="212">
        <v>8.0579999999999998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138</v>
      </c>
      <c r="AU172" s="218" t="s">
        <v>82</v>
      </c>
      <c r="AV172" s="13" t="s">
        <v>82</v>
      </c>
      <c r="AW172" s="13" t="s">
        <v>30</v>
      </c>
      <c r="AX172" s="13" t="s">
        <v>73</v>
      </c>
      <c r="AY172" s="218" t="s">
        <v>130</v>
      </c>
    </row>
    <row r="173" spans="1:65" s="14" customFormat="1">
      <c r="B173" s="219"/>
      <c r="C173" s="220"/>
      <c r="D173" s="193" t="s">
        <v>138</v>
      </c>
      <c r="E173" s="221" t="s">
        <v>1</v>
      </c>
      <c r="F173" s="222" t="s">
        <v>143</v>
      </c>
      <c r="G173" s="220"/>
      <c r="H173" s="223">
        <v>8.0579999999999998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138</v>
      </c>
      <c r="AU173" s="229" t="s">
        <v>82</v>
      </c>
      <c r="AV173" s="14" t="s">
        <v>135</v>
      </c>
      <c r="AW173" s="14" t="s">
        <v>30</v>
      </c>
      <c r="AX173" s="14" t="s">
        <v>80</v>
      </c>
      <c r="AY173" s="229" t="s">
        <v>130</v>
      </c>
    </row>
    <row r="174" spans="1:65" s="2" customFormat="1" ht="14.45" customHeight="1">
      <c r="A174" s="34"/>
      <c r="B174" s="35"/>
      <c r="C174" s="179" t="s">
        <v>219</v>
      </c>
      <c r="D174" s="179" t="s">
        <v>131</v>
      </c>
      <c r="E174" s="180" t="s">
        <v>1290</v>
      </c>
      <c r="F174" s="181" t="s">
        <v>1291</v>
      </c>
      <c r="G174" s="182" t="s">
        <v>146</v>
      </c>
      <c r="H174" s="183">
        <v>21</v>
      </c>
      <c r="I174" s="184"/>
      <c r="J174" s="185">
        <f>ROUND(I174*H174,2)</f>
        <v>0</v>
      </c>
      <c r="K174" s="186"/>
      <c r="L174" s="39"/>
      <c r="M174" s="187" t="s">
        <v>1</v>
      </c>
      <c r="N174" s="188" t="s">
        <v>38</v>
      </c>
      <c r="O174" s="71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1" t="s">
        <v>135</v>
      </c>
      <c r="AT174" s="191" t="s">
        <v>131</v>
      </c>
      <c r="AU174" s="191" t="s">
        <v>82</v>
      </c>
      <c r="AY174" s="17" t="s">
        <v>130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7" t="s">
        <v>80</v>
      </c>
      <c r="BK174" s="192">
        <f>ROUND(I174*H174,2)</f>
        <v>0</v>
      </c>
      <c r="BL174" s="17" t="s">
        <v>135</v>
      </c>
      <c r="BM174" s="191" t="s">
        <v>1292</v>
      </c>
    </row>
    <row r="175" spans="1:65" s="2" customFormat="1">
      <c r="A175" s="34"/>
      <c r="B175" s="35"/>
      <c r="C175" s="36"/>
      <c r="D175" s="193" t="s">
        <v>137</v>
      </c>
      <c r="E175" s="36"/>
      <c r="F175" s="194" t="s">
        <v>1293</v>
      </c>
      <c r="G175" s="36"/>
      <c r="H175" s="36"/>
      <c r="I175" s="195"/>
      <c r="J175" s="36"/>
      <c r="K175" s="36"/>
      <c r="L175" s="39"/>
      <c r="M175" s="196"/>
      <c r="N175" s="197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137</v>
      </c>
      <c r="AU175" s="17" t="s">
        <v>82</v>
      </c>
    </row>
    <row r="176" spans="1:65" s="2" customFormat="1" ht="14.45" customHeight="1">
      <c r="A176" s="34"/>
      <c r="B176" s="35"/>
      <c r="C176" s="230" t="s">
        <v>223</v>
      </c>
      <c r="D176" s="230" t="s">
        <v>169</v>
      </c>
      <c r="E176" s="231" t="s">
        <v>1294</v>
      </c>
      <c r="F176" s="232" t="s">
        <v>1295</v>
      </c>
      <c r="G176" s="233" t="s">
        <v>726</v>
      </c>
      <c r="H176" s="234">
        <v>0.52500000000000002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38</v>
      </c>
      <c r="O176" s="71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1" t="s">
        <v>172</v>
      </c>
      <c r="AT176" s="191" t="s">
        <v>169</v>
      </c>
      <c r="AU176" s="191" t="s">
        <v>82</v>
      </c>
      <c r="AY176" s="17" t="s">
        <v>130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7" t="s">
        <v>80</v>
      </c>
      <c r="BK176" s="192">
        <f>ROUND(I176*H176,2)</f>
        <v>0</v>
      </c>
      <c r="BL176" s="17" t="s">
        <v>135</v>
      </c>
      <c r="BM176" s="191" t="s">
        <v>1296</v>
      </c>
    </row>
    <row r="177" spans="1:65" s="2" customFormat="1">
      <c r="A177" s="34"/>
      <c r="B177" s="35"/>
      <c r="C177" s="36"/>
      <c r="D177" s="193" t="s">
        <v>137</v>
      </c>
      <c r="E177" s="36"/>
      <c r="F177" s="194" t="s">
        <v>1295</v>
      </c>
      <c r="G177" s="36"/>
      <c r="H177" s="36"/>
      <c r="I177" s="195"/>
      <c r="J177" s="36"/>
      <c r="K177" s="36"/>
      <c r="L177" s="39"/>
      <c r="M177" s="196"/>
      <c r="N177" s="197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137</v>
      </c>
      <c r="AU177" s="17" t="s">
        <v>82</v>
      </c>
    </row>
    <row r="178" spans="1:65" s="13" customFormat="1">
      <c r="B178" s="208"/>
      <c r="C178" s="209"/>
      <c r="D178" s="193" t="s">
        <v>138</v>
      </c>
      <c r="E178" s="210" t="s">
        <v>1</v>
      </c>
      <c r="F178" s="211" t="s">
        <v>1297</v>
      </c>
      <c r="G178" s="209"/>
      <c r="H178" s="212">
        <v>0.52500000000000002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138</v>
      </c>
      <c r="AU178" s="218" t="s">
        <v>82</v>
      </c>
      <c r="AV178" s="13" t="s">
        <v>82</v>
      </c>
      <c r="AW178" s="13" t="s">
        <v>30</v>
      </c>
      <c r="AX178" s="13" t="s">
        <v>73</v>
      </c>
      <c r="AY178" s="218" t="s">
        <v>130</v>
      </c>
    </row>
    <row r="179" spans="1:65" s="14" customFormat="1">
      <c r="B179" s="219"/>
      <c r="C179" s="220"/>
      <c r="D179" s="193" t="s">
        <v>138</v>
      </c>
      <c r="E179" s="221" t="s">
        <v>1</v>
      </c>
      <c r="F179" s="222" t="s">
        <v>143</v>
      </c>
      <c r="G179" s="220"/>
      <c r="H179" s="223">
        <v>0.52500000000000002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138</v>
      </c>
      <c r="AU179" s="229" t="s">
        <v>82</v>
      </c>
      <c r="AV179" s="14" t="s">
        <v>135</v>
      </c>
      <c r="AW179" s="14" t="s">
        <v>30</v>
      </c>
      <c r="AX179" s="14" t="s">
        <v>80</v>
      </c>
      <c r="AY179" s="229" t="s">
        <v>130</v>
      </c>
    </row>
    <row r="180" spans="1:65" s="11" customFormat="1" ht="22.9" customHeight="1">
      <c r="B180" s="165"/>
      <c r="C180" s="166"/>
      <c r="D180" s="167" t="s">
        <v>72</v>
      </c>
      <c r="E180" s="252" t="s">
        <v>128</v>
      </c>
      <c r="F180" s="252" t="s">
        <v>1298</v>
      </c>
      <c r="G180" s="166"/>
      <c r="H180" s="166"/>
      <c r="I180" s="169"/>
      <c r="J180" s="253">
        <f>BK180</f>
        <v>0</v>
      </c>
      <c r="K180" s="166"/>
      <c r="L180" s="171"/>
      <c r="M180" s="172"/>
      <c r="N180" s="173"/>
      <c r="O180" s="173"/>
      <c r="P180" s="174">
        <f>SUM(P181:P185)</f>
        <v>0</v>
      </c>
      <c r="Q180" s="173"/>
      <c r="R180" s="174">
        <f>SUM(R181:R185)</f>
        <v>0</v>
      </c>
      <c r="S180" s="173"/>
      <c r="T180" s="175">
        <f>SUM(T181:T185)</f>
        <v>0</v>
      </c>
      <c r="AR180" s="176" t="s">
        <v>80</v>
      </c>
      <c r="AT180" s="177" t="s">
        <v>72</v>
      </c>
      <c r="AU180" s="177" t="s">
        <v>80</v>
      </c>
      <c r="AY180" s="176" t="s">
        <v>130</v>
      </c>
      <c r="BK180" s="178">
        <f>SUM(BK181:BK185)</f>
        <v>0</v>
      </c>
    </row>
    <row r="181" spans="1:65" s="2" customFormat="1" ht="14.45" customHeight="1">
      <c r="A181" s="34"/>
      <c r="B181" s="35"/>
      <c r="C181" s="179" t="s">
        <v>229</v>
      </c>
      <c r="D181" s="179" t="s">
        <v>131</v>
      </c>
      <c r="E181" s="180" t="s">
        <v>1299</v>
      </c>
      <c r="F181" s="181" t="s">
        <v>1300</v>
      </c>
      <c r="G181" s="182" t="s">
        <v>134</v>
      </c>
      <c r="H181" s="183">
        <v>0.59599999999999997</v>
      </c>
      <c r="I181" s="184"/>
      <c r="J181" s="185">
        <f>ROUND(I181*H181,2)</f>
        <v>0</v>
      </c>
      <c r="K181" s="186"/>
      <c r="L181" s="39"/>
      <c r="M181" s="187" t="s">
        <v>1</v>
      </c>
      <c r="N181" s="188" t="s">
        <v>38</v>
      </c>
      <c r="O181" s="71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1" t="s">
        <v>135</v>
      </c>
      <c r="AT181" s="191" t="s">
        <v>131</v>
      </c>
      <c r="AU181" s="191" t="s">
        <v>82</v>
      </c>
      <c r="AY181" s="17" t="s">
        <v>130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7" t="s">
        <v>80</v>
      </c>
      <c r="BK181" s="192">
        <f>ROUND(I181*H181,2)</f>
        <v>0</v>
      </c>
      <c r="BL181" s="17" t="s">
        <v>135</v>
      </c>
      <c r="BM181" s="191" t="s">
        <v>1301</v>
      </c>
    </row>
    <row r="182" spans="1:65" s="2" customFormat="1">
      <c r="A182" s="34"/>
      <c r="B182" s="35"/>
      <c r="C182" s="36"/>
      <c r="D182" s="193" t="s">
        <v>137</v>
      </c>
      <c r="E182" s="36"/>
      <c r="F182" s="194" t="s">
        <v>1300</v>
      </c>
      <c r="G182" s="36"/>
      <c r="H182" s="36"/>
      <c r="I182" s="195"/>
      <c r="J182" s="36"/>
      <c r="K182" s="36"/>
      <c r="L182" s="39"/>
      <c r="M182" s="196"/>
      <c r="N182" s="197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137</v>
      </c>
      <c r="AU182" s="17" t="s">
        <v>82</v>
      </c>
    </row>
    <row r="183" spans="1:65" s="12" customFormat="1">
      <c r="B183" s="198"/>
      <c r="C183" s="199"/>
      <c r="D183" s="193" t="s">
        <v>138</v>
      </c>
      <c r="E183" s="200" t="s">
        <v>1</v>
      </c>
      <c r="F183" s="201" t="s">
        <v>1302</v>
      </c>
      <c r="G183" s="199"/>
      <c r="H183" s="200" t="s">
        <v>1</v>
      </c>
      <c r="I183" s="202"/>
      <c r="J183" s="199"/>
      <c r="K183" s="199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138</v>
      </c>
      <c r="AU183" s="207" t="s">
        <v>82</v>
      </c>
      <c r="AV183" s="12" t="s">
        <v>80</v>
      </c>
      <c r="AW183" s="12" t="s">
        <v>30</v>
      </c>
      <c r="AX183" s="12" t="s">
        <v>73</v>
      </c>
      <c r="AY183" s="207" t="s">
        <v>130</v>
      </c>
    </row>
    <row r="184" spans="1:65" s="13" customFormat="1">
      <c r="B184" s="208"/>
      <c r="C184" s="209"/>
      <c r="D184" s="193" t="s">
        <v>138</v>
      </c>
      <c r="E184" s="210" t="s">
        <v>1</v>
      </c>
      <c r="F184" s="211" t="s">
        <v>1303</v>
      </c>
      <c r="G184" s="209"/>
      <c r="H184" s="212">
        <v>0.59599999999999997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138</v>
      </c>
      <c r="AU184" s="218" t="s">
        <v>82</v>
      </c>
      <c r="AV184" s="13" t="s">
        <v>82</v>
      </c>
      <c r="AW184" s="13" t="s">
        <v>30</v>
      </c>
      <c r="AX184" s="13" t="s">
        <v>73</v>
      </c>
      <c r="AY184" s="218" t="s">
        <v>130</v>
      </c>
    </row>
    <row r="185" spans="1:65" s="14" customFormat="1">
      <c r="B185" s="219"/>
      <c r="C185" s="220"/>
      <c r="D185" s="193" t="s">
        <v>138</v>
      </c>
      <c r="E185" s="221" t="s">
        <v>1</v>
      </c>
      <c r="F185" s="222" t="s">
        <v>143</v>
      </c>
      <c r="G185" s="220"/>
      <c r="H185" s="223">
        <v>0.59599999999999997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138</v>
      </c>
      <c r="AU185" s="229" t="s">
        <v>82</v>
      </c>
      <c r="AV185" s="14" t="s">
        <v>135</v>
      </c>
      <c r="AW185" s="14" t="s">
        <v>30</v>
      </c>
      <c r="AX185" s="14" t="s">
        <v>80</v>
      </c>
      <c r="AY185" s="229" t="s">
        <v>130</v>
      </c>
    </row>
    <row r="186" spans="1:65" s="11" customFormat="1" ht="22.9" customHeight="1">
      <c r="B186" s="165"/>
      <c r="C186" s="166"/>
      <c r="D186" s="167" t="s">
        <v>72</v>
      </c>
      <c r="E186" s="252" t="s">
        <v>152</v>
      </c>
      <c r="F186" s="252" t="s">
        <v>1304</v>
      </c>
      <c r="G186" s="166"/>
      <c r="H186" s="166"/>
      <c r="I186" s="169"/>
      <c r="J186" s="253">
        <f>BK186</f>
        <v>0</v>
      </c>
      <c r="K186" s="166"/>
      <c r="L186" s="171"/>
      <c r="M186" s="172"/>
      <c r="N186" s="173"/>
      <c r="O186" s="173"/>
      <c r="P186" s="174">
        <f>SUM(P187:P194)</f>
        <v>0</v>
      </c>
      <c r="Q186" s="173"/>
      <c r="R186" s="174">
        <f>SUM(R187:R194)</f>
        <v>0</v>
      </c>
      <c r="S186" s="173"/>
      <c r="T186" s="175">
        <f>SUM(T187:T194)</f>
        <v>0</v>
      </c>
      <c r="AR186" s="176" t="s">
        <v>80</v>
      </c>
      <c r="AT186" s="177" t="s">
        <v>72</v>
      </c>
      <c r="AU186" s="177" t="s">
        <v>80</v>
      </c>
      <c r="AY186" s="176" t="s">
        <v>130</v>
      </c>
      <c r="BK186" s="178">
        <f>SUM(BK187:BK194)</f>
        <v>0</v>
      </c>
    </row>
    <row r="187" spans="1:65" s="2" customFormat="1" ht="24.2" customHeight="1">
      <c r="A187" s="34"/>
      <c r="B187" s="35"/>
      <c r="C187" s="179" t="s">
        <v>234</v>
      </c>
      <c r="D187" s="179" t="s">
        <v>131</v>
      </c>
      <c r="E187" s="180" t="s">
        <v>1305</v>
      </c>
      <c r="F187" s="181" t="s">
        <v>1306</v>
      </c>
      <c r="G187" s="182" t="s">
        <v>146</v>
      </c>
      <c r="H187" s="183">
        <v>56.656999999999996</v>
      </c>
      <c r="I187" s="184"/>
      <c r="J187" s="185">
        <f>ROUND(I187*H187,2)</f>
        <v>0</v>
      </c>
      <c r="K187" s="186"/>
      <c r="L187" s="39"/>
      <c r="M187" s="187" t="s">
        <v>1</v>
      </c>
      <c r="N187" s="188" t="s">
        <v>38</v>
      </c>
      <c r="O187" s="71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1" t="s">
        <v>135</v>
      </c>
      <c r="AT187" s="191" t="s">
        <v>131</v>
      </c>
      <c r="AU187" s="191" t="s">
        <v>82</v>
      </c>
      <c r="AY187" s="17" t="s">
        <v>130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7" t="s">
        <v>80</v>
      </c>
      <c r="BK187" s="192">
        <f>ROUND(I187*H187,2)</f>
        <v>0</v>
      </c>
      <c r="BL187" s="17" t="s">
        <v>135</v>
      </c>
      <c r="BM187" s="191" t="s">
        <v>1307</v>
      </c>
    </row>
    <row r="188" spans="1:65" s="2" customFormat="1" ht="19.5">
      <c r="A188" s="34"/>
      <c r="B188" s="35"/>
      <c r="C188" s="36"/>
      <c r="D188" s="193" t="s">
        <v>137</v>
      </c>
      <c r="E188" s="36"/>
      <c r="F188" s="194" t="s">
        <v>1306</v>
      </c>
      <c r="G188" s="36"/>
      <c r="H188" s="36"/>
      <c r="I188" s="195"/>
      <c r="J188" s="36"/>
      <c r="K188" s="36"/>
      <c r="L188" s="39"/>
      <c r="M188" s="196"/>
      <c r="N188" s="197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137</v>
      </c>
      <c r="AU188" s="17" t="s">
        <v>82</v>
      </c>
    </row>
    <row r="189" spans="1:65" s="13" customFormat="1">
      <c r="B189" s="208"/>
      <c r="C189" s="209"/>
      <c r="D189" s="193" t="s">
        <v>138</v>
      </c>
      <c r="E189" s="210" t="s">
        <v>1</v>
      </c>
      <c r="F189" s="211" t="s">
        <v>1308</v>
      </c>
      <c r="G189" s="209"/>
      <c r="H189" s="212">
        <v>56.656999999999996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138</v>
      </c>
      <c r="AU189" s="218" t="s">
        <v>82</v>
      </c>
      <c r="AV189" s="13" t="s">
        <v>82</v>
      </c>
      <c r="AW189" s="13" t="s">
        <v>30</v>
      </c>
      <c r="AX189" s="13" t="s">
        <v>73</v>
      </c>
      <c r="AY189" s="218" t="s">
        <v>130</v>
      </c>
    </row>
    <row r="190" spans="1:65" s="14" customFormat="1">
      <c r="B190" s="219"/>
      <c r="C190" s="220"/>
      <c r="D190" s="193" t="s">
        <v>138</v>
      </c>
      <c r="E190" s="221" t="s">
        <v>1</v>
      </c>
      <c r="F190" s="222" t="s">
        <v>143</v>
      </c>
      <c r="G190" s="220"/>
      <c r="H190" s="223">
        <v>56.656999999999996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138</v>
      </c>
      <c r="AU190" s="229" t="s">
        <v>82</v>
      </c>
      <c r="AV190" s="14" t="s">
        <v>135</v>
      </c>
      <c r="AW190" s="14" t="s">
        <v>30</v>
      </c>
      <c r="AX190" s="14" t="s">
        <v>80</v>
      </c>
      <c r="AY190" s="229" t="s">
        <v>130</v>
      </c>
    </row>
    <row r="191" spans="1:65" s="2" customFormat="1" ht="14.45" customHeight="1">
      <c r="A191" s="34"/>
      <c r="B191" s="35"/>
      <c r="C191" s="230" t="s">
        <v>8</v>
      </c>
      <c r="D191" s="230" t="s">
        <v>169</v>
      </c>
      <c r="E191" s="231" t="s">
        <v>1309</v>
      </c>
      <c r="F191" s="232" t="s">
        <v>1310</v>
      </c>
      <c r="G191" s="233" t="s">
        <v>146</v>
      </c>
      <c r="H191" s="234">
        <v>62.323</v>
      </c>
      <c r="I191" s="235"/>
      <c r="J191" s="236">
        <f>ROUND(I191*H191,2)</f>
        <v>0</v>
      </c>
      <c r="K191" s="237"/>
      <c r="L191" s="238"/>
      <c r="M191" s="239" t="s">
        <v>1</v>
      </c>
      <c r="N191" s="240" t="s">
        <v>38</v>
      </c>
      <c r="O191" s="71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1" t="s">
        <v>172</v>
      </c>
      <c r="AT191" s="191" t="s">
        <v>169</v>
      </c>
      <c r="AU191" s="191" t="s">
        <v>82</v>
      </c>
      <c r="AY191" s="17" t="s">
        <v>130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7" t="s">
        <v>80</v>
      </c>
      <c r="BK191" s="192">
        <f>ROUND(I191*H191,2)</f>
        <v>0</v>
      </c>
      <c r="BL191" s="17" t="s">
        <v>135</v>
      </c>
      <c r="BM191" s="191" t="s">
        <v>1311</v>
      </c>
    </row>
    <row r="192" spans="1:65" s="2" customFormat="1">
      <c r="A192" s="34"/>
      <c r="B192" s="35"/>
      <c r="C192" s="36"/>
      <c r="D192" s="193" t="s">
        <v>137</v>
      </c>
      <c r="E192" s="36"/>
      <c r="F192" s="194" t="s">
        <v>1310</v>
      </c>
      <c r="G192" s="36"/>
      <c r="H192" s="36"/>
      <c r="I192" s="195"/>
      <c r="J192" s="36"/>
      <c r="K192" s="36"/>
      <c r="L192" s="39"/>
      <c r="M192" s="196"/>
      <c r="N192" s="197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137</v>
      </c>
      <c r="AU192" s="17" t="s">
        <v>82</v>
      </c>
    </row>
    <row r="193" spans="1:65" s="13" customFormat="1">
      <c r="B193" s="208"/>
      <c r="C193" s="209"/>
      <c r="D193" s="193" t="s">
        <v>138</v>
      </c>
      <c r="E193" s="210" t="s">
        <v>1</v>
      </c>
      <c r="F193" s="211" t="s">
        <v>1312</v>
      </c>
      <c r="G193" s="209"/>
      <c r="H193" s="212">
        <v>62.323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138</v>
      </c>
      <c r="AU193" s="218" t="s">
        <v>82</v>
      </c>
      <c r="AV193" s="13" t="s">
        <v>82</v>
      </c>
      <c r="AW193" s="13" t="s">
        <v>30</v>
      </c>
      <c r="AX193" s="13" t="s">
        <v>73</v>
      </c>
      <c r="AY193" s="218" t="s">
        <v>130</v>
      </c>
    </row>
    <row r="194" spans="1:65" s="14" customFormat="1">
      <c r="B194" s="219"/>
      <c r="C194" s="220"/>
      <c r="D194" s="193" t="s">
        <v>138</v>
      </c>
      <c r="E194" s="221" t="s">
        <v>1</v>
      </c>
      <c r="F194" s="222" t="s">
        <v>143</v>
      </c>
      <c r="G194" s="220"/>
      <c r="H194" s="223">
        <v>62.323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138</v>
      </c>
      <c r="AU194" s="229" t="s">
        <v>82</v>
      </c>
      <c r="AV194" s="14" t="s">
        <v>135</v>
      </c>
      <c r="AW194" s="14" t="s">
        <v>30</v>
      </c>
      <c r="AX194" s="14" t="s">
        <v>80</v>
      </c>
      <c r="AY194" s="229" t="s">
        <v>130</v>
      </c>
    </row>
    <row r="195" spans="1:65" s="11" customFormat="1" ht="22.9" customHeight="1">
      <c r="B195" s="165"/>
      <c r="C195" s="166"/>
      <c r="D195" s="167" t="s">
        <v>72</v>
      </c>
      <c r="E195" s="252" t="s">
        <v>217</v>
      </c>
      <c r="F195" s="252" t="s">
        <v>218</v>
      </c>
      <c r="G195" s="166"/>
      <c r="H195" s="166"/>
      <c r="I195" s="169"/>
      <c r="J195" s="253">
        <f>BK195</f>
        <v>0</v>
      </c>
      <c r="K195" s="166"/>
      <c r="L195" s="171"/>
      <c r="M195" s="172"/>
      <c r="N195" s="173"/>
      <c r="O195" s="173"/>
      <c r="P195" s="174">
        <f>SUM(P196:P213)</f>
        <v>0</v>
      </c>
      <c r="Q195" s="173"/>
      <c r="R195" s="174">
        <f>SUM(R196:R213)</f>
        <v>0</v>
      </c>
      <c r="S195" s="173"/>
      <c r="T195" s="175">
        <f>SUM(T196:T213)</f>
        <v>0</v>
      </c>
      <c r="AR195" s="176" t="s">
        <v>80</v>
      </c>
      <c r="AT195" s="177" t="s">
        <v>72</v>
      </c>
      <c r="AU195" s="177" t="s">
        <v>80</v>
      </c>
      <c r="AY195" s="176" t="s">
        <v>130</v>
      </c>
      <c r="BK195" s="178">
        <f>SUM(BK196:BK213)</f>
        <v>0</v>
      </c>
    </row>
    <row r="196" spans="1:65" s="2" customFormat="1" ht="37.9" customHeight="1">
      <c r="A196" s="34"/>
      <c r="B196" s="35"/>
      <c r="C196" s="179" t="s">
        <v>244</v>
      </c>
      <c r="D196" s="179" t="s">
        <v>131</v>
      </c>
      <c r="E196" s="180" t="s">
        <v>1313</v>
      </c>
      <c r="F196" s="181" t="s">
        <v>1314</v>
      </c>
      <c r="G196" s="182" t="s">
        <v>404</v>
      </c>
      <c r="H196" s="183">
        <v>7.2</v>
      </c>
      <c r="I196" s="184"/>
      <c r="J196" s="185">
        <f>ROUND(I196*H196,2)</f>
        <v>0</v>
      </c>
      <c r="K196" s="186"/>
      <c r="L196" s="39"/>
      <c r="M196" s="187" t="s">
        <v>1</v>
      </c>
      <c r="N196" s="188" t="s">
        <v>38</v>
      </c>
      <c r="O196" s="71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1" t="s">
        <v>135</v>
      </c>
      <c r="AT196" s="191" t="s">
        <v>131</v>
      </c>
      <c r="AU196" s="191" t="s">
        <v>82</v>
      </c>
      <c r="AY196" s="17" t="s">
        <v>130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7" t="s">
        <v>80</v>
      </c>
      <c r="BK196" s="192">
        <f>ROUND(I196*H196,2)</f>
        <v>0</v>
      </c>
      <c r="BL196" s="17" t="s">
        <v>135</v>
      </c>
      <c r="BM196" s="191" t="s">
        <v>1315</v>
      </c>
    </row>
    <row r="197" spans="1:65" s="2" customFormat="1" ht="19.5">
      <c r="A197" s="34"/>
      <c r="B197" s="35"/>
      <c r="C197" s="36"/>
      <c r="D197" s="193" t="s">
        <v>137</v>
      </c>
      <c r="E197" s="36"/>
      <c r="F197" s="194" t="s">
        <v>1314</v>
      </c>
      <c r="G197" s="36"/>
      <c r="H197" s="36"/>
      <c r="I197" s="195"/>
      <c r="J197" s="36"/>
      <c r="K197" s="36"/>
      <c r="L197" s="39"/>
      <c r="M197" s="196"/>
      <c r="N197" s="197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137</v>
      </c>
      <c r="AU197" s="17" t="s">
        <v>82</v>
      </c>
    </row>
    <row r="198" spans="1:65" s="13" customFormat="1">
      <c r="B198" s="208"/>
      <c r="C198" s="209"/>
      <c r="D198" s="193" t="s">
        <v>138</v>
      </c>
      <c r="E198" s="210" t="s">
        <v>1</v>
      </c>
      <c r="F198" s="211" t="s">
        <v>1316</v>
      </c>
      <c r="G198" s="209"/>
      <c r="H198" s="212">
        <v>7.2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138</v>
      </c>
      <c r="AU198" s="218" t="s">
        <v>82</v>
      </c>
      <c r="AV198" s="13" t="s">
        <v>82</v>
      </c>
      <c r="AW198" s="13" t="s">
        <v>30</v>
      </c>
      <c r="AX198" s="13" t="s">
        <v>73</v>
      </c>
      <c r="AY198" s="218" t="s">
        <v>130</v>
      </c>
    </row>
    <row r="199" spans="1:65" s="14" customFormat="1">
      <c r="B199" s="219"/>
      <c r="C199" s="220"/>
      <c r="D199" s="193" t="s">
        <v>138</v>
      </c>
      <c r="E199" s="221" t="s">
        <v>1</v>
      </c>
      <c r="F199" s="222" t="s">
        <v>143</v>
      </c>
      <c r="G199" s="220"/>
      <c r="H199" s="223">
        <v>7.2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138</v>
      </c>
      <c r="AU199" s="229" t="s">
        <v>82</v>
      </c>
      <c r="AV199" s="14" t="s">
        <v>135</v>
      </c>
      <c r="AW199" s="14" t="s">
        <v>30</v>
      </c>
      <c r="AX199" s="14" t="s">
        <v>80</v>
      </c>
      <c r="AY199" s="229" t="s">
        <v>130</v>
      </c>
    </row>
    <row r="200" spans="1:65" s="2" customFormat="1" ht="37.9" customHeight="1">
      <c r="A200" s="34"/>
      <c r="B200" s="35"/>
      <c r="C200" s="179" t="s">
        <v>250</v>
      </c>
      <c r="D200" s="179" t="s">
        <v>131</v>
      </c>
      <c r="E200" s="180" t="s">
        <v>1317</v>
      </c>
      <c r="F200" s="181" t="s">
        <v>1318</v>
      </c>
      <c r="G200" s="182" t="s">
        <v>226</v>
      </c>
      <c r="H200" s="183">
        <v>12</v>
      </c>
      <c r="I200" s="184"/>
      <c r="J200" s="185">
        <f>ROUND(I200*H200,2)</f>
        <v>0</v>
      </c>
      <c r="K200" s="186"/>
      <c r="L200" s="39"/>
      <c r="M200" s="187" t="s">
        <v>1</v>
      </c>
      <c r="N200" s="188" t="s">
        <v>38</v>
      </c>
      <c r="O200" s="71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1" t="s">
        <v>135</v>
      </c>
      <c r="AT200" s="191" t="s">
        <v>131</v>
      </c>
      <c r="AU200" s="191" t="s">
        <v>82</v>
      </c>
      <c r="AY200" s="17" t="s">
        <v>130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7" t="s">
        <v>80</v>
      </c>
      <c r="BK200" s="192">
        <f>ROUND(I200*H200,2)</f>
        <v>0</v>
      </c>
      <c r="BL200" s="17" t="s">
        <v>135</v>
      </c>
      <c r="BM200" s="191" t="s">
        <v>1319</v>
      </c>
    </row>
    <row r="201" spans="1:65" s="2" customFormat="1" ht="19.5">
      <c r="A201" s="34"/>
      <c r="B201" s="35"/>
      <c r="C201" s="36"/>
      <c r="D201" s="193" t="s">
        <v>137</v>
      </c>
      <c r="E201" s="36"/>
      <c r="F201" s="194" t="s">
        <v>1318</v>
      </c>
      <c r="G201" s="36"/>
      <c r="H201" s="36"/>
      <c r="I201" s="195"/>
      <c r="J201" s="36"/>
      <c r="K201" s="36"/>
      <c r="L201" s="39"/>
      <c r="M201" s="196"/>
      <c r="N201" s="197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137</v>
      </c>
      <c r="AU201" s="17" t="s">
        <v>82</v>
      </c>
    </row>
    <row r="202" spans="1:65" s="12" customFormat="1">
      <c r="B202" s="198"/>
      <c r="C202" s="199"/>
      <c r="D202" s="193" t="s">
        <v>138</v>
      </c>
      <c r="E202" s="200" t="s">
        <v>1</v>
      </c>
      <c r="F202" s="201" t="s">
        <v>1320</v>
      </c>
      <c r="G202" s="199"/>
      <c r="H202" s="200" t="s">
        <v>1</v>
      </c>
      <c r="I202" s="202"/>
      <c r="J202" s="199"/>
      <c r="K202" s="199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138</v>
      </c>
      <c r="AU202" s="207" t="s">
        <v>82</v>
      </c>
      <c r="AV202" s="12" t="s">
        <v>80</v>
      </c>
      <c r="AW202" s="12" t="s">
        <v>30</v>
      </c>
      <c r="AX202" s="12" t="s">
        <v>73</v>
      </c>
      <c r="AY202" s="207" t="s">
        <v>130</v>
      </c>
    </row>
    <row r="203" spans="1:65" s="13" customFormat="1">
      <c r="B203" s="208"/>
      <c r="C203" s="209"/>
      <c r="D203" s="193" t="s">
        <v>138</v>
      </c>
      <c r="E203" s="210" t="s">
        <v>1</v>
      </c>
      <c r="F203" s="211" t="s">
        <v>223</v>
      </c>
      <c r="G203" s="209"/>
      <c r="H203" s="212">
        <v>12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138</v>
      </c>
      <c r="AU203" s="218" t="s">
        <v>82</v>
      </c>
      <c r="AV203" s="13" t="s">
        <v>82</v>
      </c>
      <c r="AW203" s="13" t="s">
        <v>30</v>
      </c>
      <c r="AX203" s="13" t="s">
        <v>73</v>
      </c>
      <c r="AY203" s="218" t="s">
        <v>130</v>
      </c>
    </row>
    <row r="204" spans="1:65" s="14" customFormat="1">
      <c r="B204" s="219"/>
      <c r="C204" s="220"/>
      <c r="D204" s="193" t="s">
        <v>138</v>
      </c>
      <c r="E204" s="221" t="s">
        <v>1</v>
      </c>
      <c r="F204" s="222" t="s">
        <v>143</v>
      </c>
      <c r="G204" s="220"/>
      <c r="H204" s="223">
        <v>12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138</v>
      </c>
      <c r="AU204" s="229" t="s">
        <v>82</v>
      </c>
      <c r="AV204" s="14" t="s">
        <v>135</v>
      </c>
      <c r="AW204" s="14" t="s">
        <v>30</v>
      </c>
      <c r="AX204" s="14" t="s">
        <v>80</v>
      </c>
      <c r="AY204" s="229" t="s">
        <v>130</v>
      </c>
    </row>
    <row r="205" spans="1:65" s="2" customFormat="1" ht="24.2" customHeight="1">
      <c r="A205" s="34"/>
      <c r="B205" s="35"/>
      <c r="C205" s="230" t="s">
        <v>255</v>
      </c>
      <c r="D205" s="230" t="s">
        <v>169</v>
      </c>
      <c r="E205" s="231" t="s">
        <v>1321</v>
      </c>
      <c r="F205" s="232" t="s">
        <v>1322</v>
      </c>
      <c r="G205" s="233" t="s">
        <v>146</v>
      </c>
      <c r="H205" s="234">
        <v>0.32400000000000001</v>
      </c>
      <c r="I205" s="235"/>
      <c r="J205" s="236">
        <f>ROUND(I205*H205,2)</f>
        <v>0</v>
      </c>
      <c r="K205" s="237"/>
      <c r="L205" s="238"/>
      <c r="M205" s="239" t="s">
        <v>1</v>
      </c>
      <c r="N205" s="240" t="s">
        <v>38</v>
      </c>
      <c r="O205" s="71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1" t="s">
        <v>172</v>
      </c>
      <c r="AT205" s="191" t="s">
        <v>169</v>
      </c>
      <c r="AU205" s="191" t="s">
        <v>82</v>
      </c>
      <c r="AY205" s="17" t="s">
        <v>130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7" t="s">
        <v>80</v>
      </c>
      <c r="BK205" s="192">
        <f>ROUND(I205*H205,2)</f>
        <v>0</v>
      </c>
      <c r="BL205" s="17" t="s">
        <v>135</v>
      </c>
      <c r="BM205" s="191" t="s">
        <v>1323</v>
      </c>
    </row>
    <row r="206" spans="1:65" s="2" customFormat="1">
      <c r="A206" s="34"/>
      <c r="B206" s="35"/>
      <c r="C206" s="36"/>
      <c r="D206" s="193" t="s">
        <v>137</v>
      </c>
      <c r="E206" s="36"/>
      <c r="F206" s="194" t="s">
        <v>1322</v>
      </c>
      <c r="G206" s="36"/>
      <c r="H206" s="36"/>
      <c r="I206" s="195"/>
      <c r="J206" s="36"/>
      <c r="K206" s="36"/>
      <c r="L206" s="39"/>
      <c r="M206" s="196"/>
      <c r="N206" s="197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137</v>
      </c>
      <c r="AU206" s="17" t="s">
        <v>82</v>
      </c>
    </row>
    <row r="207" spans="1:65" s="13" customFormat="1">
      <c r="B207" s="208"/>
      <c r="C207" s="209"/>
      <c r="D207" s="193" t="s">
        <v>138</v>
      </c>
      <c r="E207" s="210" t="s">
        <v>1</v>
      </c>
      <c r="F207" s="211" t="s">
        <v>1324</v>
      </c>
      <c r="G207" s="209"/>
      <c r="H207" s="212">
        <v>0.32400000000000001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138</v>
      </c>
      <c r="AU207" s="218" t="s">
        <v>82</v>
      </c>
      <c r="AV207" s="13" t="s">
        <v>82</v>
      </c>
      <c r="AW207" s="13" t="s">
        <v>30</v>
      </c>
      <c r="AX207" s="13" t="s">
        <v>73</v>
      </c>
      <c r="AY207" s="218" t="s">
        <v>130</v>
      </c>
    </row>
    <row r="208" spans="1:65" s="14" customFormat="1">
      <c r="B208" s="219"/>
      <c r="C208" s="220"/>
      <c r="D208" s="193" t="s">
        <v>138</v>
      </c>
      <c r="E208" s="221" t="s">
        <v>1</v>
      </c>
      <c r="F208" s="222" t="s">
        <v>143</v>
      </c>
      <c r="G208" s="220"/>
      <c r="H208" s="223">
        <v>0.32400000000000001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138</v>
      </c>
      <c r="AU208" s="229" t="s">
        <v>82</v>
      </c>
      <c r="AV208" s="14" t="s">
        <v>135</v>
      </c>
      <c r="AW208" s="14" t="s">
        <v>30</v>
      </c>
      <c r="AX208" s="14" t="s">
        <v>80</v>
      </c>
      <c r="AY208" s="229" t="s">
        <v>130</v>
      </c>
    </row>
    <row r="209" spans="1:65" s="2" customFormat="1" ht="14.45" customHeight="1">
      <c r="A209" s="34"/>
      <c r="B209" s="35"/>
      <c r="C209" s="179" t="s">
        <v>261</v>
      </c>
      <c r="D209" s="179" t="s">
        <v>131</v>
      </c>
      <c r="E209" s="180" t="s">
        <v>1325</v>
      </c>
      <c r="F209" s="181" t="s">
        <v>1326</v>
      </c>
      <c r="G209" s="182" t="s">
        <v>146</v>
      </c>
      <c r="H209" s="183">
        <v>9.3000000000000007</v>
      </c>
      <c r="I209" s="184"/>
      <c r="J209" s="185">
        <f>ROUND(I209*H209,2)</f>
        <v>0</v>
      </c>
      <c r="K209" s="186"/>
      <c r="L209" s="39"/>
      <c r="M209" s="187" t="s">
        <v>1</v>
      </c>
      <c r="N209" s="188" t="s">
        <v>38</v>
      </c>
      <c r="O209" s="71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1" t="s">
        <v>135</v>
      </c>
      <c r="AT209" s="191" t="s">
        <v>131</v>
      </c>
      <c r="AU209" s="191" t="s">
        <v>82</v>
      </c>
      <c r="AY209" s="17" t="s">
        <v>130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7" t="s">
        <v>80</v>
      </c>
      <c r="BK209" s="192">
        <f>ROUND(I209*H209,2)</f>
        <v>0</v>
      </c>
      <c r="BL209" s="17" t="s">
        <v>135</v>
      </c>
      <c r="BM209" s="191" t="s">
        <v>1327</v>
      </c>
    </row>
    <row r="210" spans="1:65" s="2" customFormat="1">
      <c r="A210" s="34"/>
      <c r="B210" s="35"/>
      <c r="C210" s="36"/>
      <c r="D210" s="193" t="s">
        <v>137</v>
      </c>
      <c r="E210" s="36"/>
      <c r="F210" s="194" t="s">
        <v>1326</v>
      </c>
      <c r="G210" s="36"/>
      <c r="H210" s="36"/>
      <c r="I210" s="195"/>
      <c r="J210" s="36"/>
      <c r="K210" s="36"/>
      <c r="L210" s="39"/>
      <c r="M210" s="196"/>
      <c r="N210" s="197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137</v>
      </c>
      <c r="AU210" s="17" t="s">
        <v>82</v>
      </c>
    </row>
    <row r="211" spans="1:65" s="12" customFormat="1">
      <c r="B211" s="198"/>
      <c r="C211" s="199"/>
      <c r="D211" s="193" t="s">
        <v>138</v>
      </c>
      <c r="E211" s="200" t="s">
        <v>1</v>
      </c>
      <c r="F211" s="201" t="s">
        <v>1328</v>
      </c>
      <c r="G211" s="199"/>
      <c r="H211" s="200" t="s">
        <v>1</v>
      </c>
      <c r="I211" s="202"/>
      <c r="J211" s="199"/>
      <c r="K211" s="199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138</v>
      </c>
      <c r="AU211" s="207" t="s">
        <v>82</v>
      </c>
      <c r="AV211" s="12" t="s">
        <v>80</v>
      </c>
      <c r="AW211" s="12" t="s">
        <v>30</v>
      </c>
      <c r="AX211" s="12" t="s">
        <v>73</v>
      </c>
      <c r="AY211" s="207" t="s">
        <v>130</v>
      </c>
    </row>
    <row r="212" spans="1:65" s="13" customFormat="1">
      <c r="B212" s="208"/>
      <c r="C212" s="209"/>
      <c r="D212" s="193" t="s">
        <v>138</v>
      </c>
      <c r="E212" s="210" t="s">
        <v>1</v>
      </c>
      <c r="F212" s="211" t="s">
        <v>1329</v>
      </c>
      <c r="G212" s="209"/>
      <c r="H212" s="212">
        <v>9.3000000000000007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138</v>
      </c>
      <c r="AU212" s="218" t="s">
        <v>82</v>
      </c>
      <c r="AV212" s="13" t="s">
        <v>82</v>
      </c>
      <c r="AW212" s="13" t="s">
        <v>30</v>
      </c>
      <c r="AX212" s="13" t="s">
        <v>73</v>
      </c>
      <c r="AY212" s="218" t="s">
        <v>130</v>
      </c>
    </row>
    <row r="213" spans="1:65" s="14" customFormat="1">
      <c r="B213" s="219"/>
      <c r="C213" s="220"/>
      <c r="D213" s="193" t="s">
        <v>138</v>
      </c>
      <c r="E213" s="221" t="s">
        <v>1</v>
      </c>
      <c r="F213" s="222" t="s">
        <v>143</v>
      </c>
      <c r="G213" s="220"/>
      <c r="H213" s="223">
        <v>9.3000000000000007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138</v>
      </c>
      <c r="AU213" s="229" t="s">
        <v>82</v>
      </c>
      <c r="AV213" s="14" t="s">
        <v>135</v>
      </c>
      <c r="AW213" s="14" t="s">
        <v>30</v>
      </c>
      <c r="AX213" s="14" t="s">
        <v>80</v>
      </c>
      <c r="AY213" s="229" t="s">
        <v>130</v>
      </c>
    </row>
    <row r="214" spans="1:65" s="11" customFormat="1" ht="22.9" customHeight="1">
      <c r="B214" s="165"/>
      <c r="C214" s="166"/>
      <c r="D214" s="167" t="s">
        <v>72</v>
      </c>
      <c r="E214" s="252" t="s">
        <v>296</v>
      </c>
      <c r="F214" s="252" t="s">
        <v>297</v>
      </c>
      <c r="G214" s="166"/>
      <c r="H214" s="166"/>
      <c r="I214" s="169"/>
      <c r="J214" s="253">
        <f>BK214</f>
        <v>0</v>
      </c>
      <c r="K214" s="166"/>
      <c r="L214" s="171"/>
      <c r="M214" s="172"/>
      <c r="N214" s="173"/>
      <c r="O214" s="173"/>
      <c r="P214" s="174">
        <f>SUM(P215:P216)</f>
        <v>0</v>
      </c>
      <c r="Q214" s="173"/>
      <c r="R214" s="174">
        <f>SUM(R215:R216)</f>
        <v>0</v>
      </c>
      <c r="S214" s="173"/>
      <c r="T214" s="175">
        <f>SUM(T215:T216)</f>
        <v>0</v>
      </c>
      <c r="AR214" s="176" t="s">
        <v>80</v>
      </c>
      <c r="AT214" s="177" t="s">
        <v>72</v>
      </c>
      <c r="AU214" s="177" t="s">
        <v>80</v>
      </c>
      <c r="AY214" s="176" t="s">
        <v>130</v>
      </c>
      <c r="BK214" s="178">
        <f>SUM(BK215:BK216)</f>
        <v>0</v>
      </c>
    </row>
    <row r="215" spans="1:65" s="2" customFormat="1" ht="24.2" customHeight="1">
      <c r="A215" s="34"/>
      <c r="B215" s="35"/>
      <c r="C215" s="179" t="s">
        <v>267</v>
      </c>
      <c r="D215" s="179" t="s">
        <v>131</v>
      </c>
      <c r="E215" s="180" t="s">
        <v>430</v>
      </c>
      <c r="F215" s="181" t="s">
        <v>431</v>
      </c>
      <c r="G215" s="182" t="s">
        <v>146</v>
      </c>
      <c r="H215" s="183">
        <v>100</v>
      </c>
      <c r="I215" s="184"/>
      <c r="J215" s="185">
        <f>ROUND(I215*H215,2)</f>
        <v>0</v>
      </c>
      <c r="K215" s="186"/>
      <c r="L215" s="39"/>
      <c r="M215" s="187" t="s">
        <v>1</v>
      </c>
      <c r="N215" s="188" t="s">
        <v>38</v>
      </c>
      <c r="O215" s="71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1" t="s">
        <v>135</v>
      </c>
      <c r="AT215" s="191" t="s">
        <v>131</v>
      </c>
      <c r="AU215" s="191" t="s">
        <v>82</v>
      </c>
      <c r="AY215" s="17" t="s">
        <v>130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7" t="s">
        <v>80</v>
      </c>
      <c r="BK215" s="192">
        <f>ROUND(I215*H215,2)</f>
        <v>0</v>
      </c>
      <c r="BL215" s="17" t="s">
        <v>135</v>
      </c>
      <c r="BM215" s="191" t="s">
        <v>1330</v>
      </c>
    </row>
    <row r="216" spans="1:65" s="2" customFormat="1" ht="19.5">
      <c r="A216" s="34"/>
      <c r="B216" s="35"/>
      <c r="C216" s="36"/>
      <c r="D216" s="193" t="s">
        <v>137</v>
      </c>
      <c r="E216" s="36"/>
      <c r="F216" s="194" t="s">
        <v>431</v>
      </c>
      <c r="G216" s="36"/>
      <c r="H216" s="36"/>
      <c r="I216" s="195"/>
      <c r="J216" s="36"/>
      <c r="K216" s="36"/>
      <c r="L216" s="39"/>
      <c r="M216" s="196"/>
      <c r="N216" s="197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137</v>
      </c>
      <c r="AU216" s="17" t="s">
        <v>82</v>
      </c>
    </row>
    <row r="217" spans="1:65" s="11" customFormat="1" ht="22.9" customHeight="1">
      <c r="B217" s="165"/>
      <c r="C217" s="166"/>
      <c r="D217" s="167" t="s">
        <v>72</v>
      </c>
      <c r="E217" s="252" t="s">
        <v>433</v>
      </c>
      <c r="F217" s="252" t="s">
        <v>434</v>
      </c>
      <c r="G217" s="166"/>
      <c r="H217" s="166"/>
      <c r="I217" s="169"/>
      <c r="J217" s="253">
        <f>BK217</f>
        <v>0</v>
      </c>
      <c r="K217" s="166"/>
      <c r="L217" s="171"/>
      <c r="M217" s="172"/>
      <c r="N217" s="173"/>
      <c r="O217" s="173"/>
      <c r="P217" s="174">
        <f>SUM(P218:P234)</f>
        <v>0</v>
      </c>
      <c r="Q217" s="173"/>
      <c r="R217" s="174">
        <f>SUM(R218:R234)</f>
        <v>0</v>
      </c>
      <c r="S217" s="173"/>
      <c r="T217" s="175">
        <f>SUM(T218:T234)</f>
        <v>0</v>
      </c>
      <c r="AR217" s="176" t="s">
        <v>80</v>
      </c>
      <c r="AT217" s="177" t="s">
        <v>72</v>
      </c>
      <c r="AU217" s="177" t="s">
        <v>80</v>
      </c>
      <c r="AY217" s="176" t="s">
        <v>130</v>
      </c>
      <c r="BK217" s="178">
        <f>SUM(BK218:BK234)</f>
        <v>0</v>
      </c>
    </row>
    <row r="218" spans="1:65" s="2" customFormat="1" ht="24.2" customHeight="1">
      <c r="A218" s="34"/>
      <c r="B218" s="35"/>
      <c r="C218" s="179" t="s">
        <v>7</v>
      </c>
      <c r="D218" s="179" t="s">
        <v>131</v>
      </c>
      <c r="E218" s="180" t="s">
        <v>436</v>
      </c>
      <c r="F218" s="181" t="s">
        <v>437</v>
      </c>
      <c r="G218" s="182" t="s">
        <v>157</v>
      </c>
      <c r="H218" s="183">
        <v>16.318999999999999</v>
      </c>
      <c r="I218" s="184"/>
      <c r="J218" s="185">
        <f>ROUND(I218*H218,2)</f>
        <v>0</v>
      </c>
      <c r="K218" s="186"/>
      <c r="L218" s="39"/>
      <c r="M218" s="187" t="s">
        <v>1</v>
      </c>
      <c r="N218" s="188" t="s">
        <v>38</v>
      </c>
      <c r="O218" s="71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1" t="s">
        <v>135</v>
      </c>
      <c r="AT218" s="191" t="s">
        <v>131</v>
      </c>
      <c r="AU218" s="191" t="s">
        <v>82</v>
      </c>
      <c r="AY218" s="17" t="s">
        <v>130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7" t="s">
        <v>80</v>
      </c>
      <c r="BK218" s="192">
        <f>ROUND(I218*H218,2)</f>
        <v>0</v>
      </c>
      <c r="BL218" s="17" t="s">
        <v>135</v>
      </c>
      <c r="BM218" s="191" t="s">
        <v>1331</v>
      </c>
    </row>
    <row r="219" spans="1:65" s="2" customFormat="1" ht="19.5">
      <c r="A219" s="34"/>
      <c r="B219" s="35"/>
      <c r="C219" s="36"/>
      <c r="D219" s="193" t="s">
        <v>137</v>
      </c>
      <c r="E219" s="36"/>
      <c r="F219" s="194" t="s">
        <v>437</v>
      </c>
      <c r="G219" s="36"/>
      <c r="H219" s="36"/>
      <c r="I219" s="195"/>
      <c r="J219" s="36"/>
      <c r="K219" s="36"/>
      <c r="L219" s="39"/>
      <c r="M219" s="196"/>
      <c r="N219" s="197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137</v>
      </c>
      <c r="AU219" s="17" t="s">
        <v>82</v>
      </c>
    </row>
    <row r="220" spans="1:65" s="2" customFormat="1" ht="14.45" customHeight="1">
      <c r="A220" s="34"/>
      <c r="B220" s="35"/>
      <c r="C220" s="179" t="s">
        <v>279</v>
      </c>
      <c r="D220" s="179" t="s">
        <v>131</v>
      </c>
      <c r="E220" s="180" t="s">
        <v>440</v>
      </c>
      <c r="F220" s="181" t="s">
        <v>441</v>
      </c>
      <c r="G220" s="182" t="s">
        <v>157</v>
      </c>
      <c r="H220" s="183">
        <v>218.386</v>
      </c>
      <c r="I220" s="184"/>
      <c r="J220" s="185">
        <f>ROUND(I220*H220,2)</f>
        <v>0</v>
      </c>
      <c r="K220" s="186"/>
      <c r="L220" s="39"/>
      <c r="M220" s="187" t="s">
        <v>1</v>
      </c>
      <c r="N220" s="188" t="s">
        <v>38</v>
      </c>
      <c r="O220" s="71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1" t="s">
        <v>135</v>
      </c>
      <c r="AT220" s="191" t="s">
        <v>131</v>
      </c>
      <c r="AU220" s="191" t="s">
        <v>82</v>
      </c>
      <c r="AY220" s="17" t="s">
        <v>130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7" t="s">
        <v>80</v>
      </c>
      <c r="BK220" s="192">
        <f>ROUND(I220*H220,2)</f>
        <v>0</v>
      </c>
      <c r="BL220" s="17" t="s">
        <v>135</v>
      </c>
      <c r="BM220" s="191" t="s">
        <v>1332</v>
      </c>
    </row>
    <row r="221" spans="1:65" s="2" customFormat="1">
      <c r="A221" s="34"/>
      <c r="B221" s="35"/>
      <c r="C221" s="36"/>
      <c r="D221" s="193" t="s">
        <v>137</v>
      </c>
      <c r="E221" s="36"/>
      <c r="F221" s="194" t="s">
        <v>441</v>
      </c>
      <c r="G221" s="36"/>
      <c r="H221" s="36"/>
      <c r="I221" s="195"/>
      <c r="J221" s="36"/>
      <c r="K221" s="36"/>
      <c r="L221" s="39"/>
      <c r="M221" s="196"/>
      <c r="N221" s="197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137</v>
      </c>
      <c r="AU221" s="17" t="s">
        <v>82</v>
      </c>
    </row>
    <row r="222" spans="1:65" s="12" customFormat="1">
      <c r="B222" s="198"/>
      <c r="C222" s="199"/>
      <c r="D222" s="193" t="s">
        <v>138</v>
      </c>
      <c r="E222" s="200" t="s">
        <v>1</v>
      </c>
      <c r="F222" s="201" t="s">
        <v>443</v>
      </c>
      <c r="G222" s="199"/>
      <c r="H222" s="200" t="s">
        <v>1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138</v>
      </c>
      <c r="AU222" s="207" t="s">
        <v>82</v>
      </c>
      <c r="AV222" s="12" t="s">
        <v>80</v>
      </c>
      <c r="AW222" s="12" t="s">
        <v>30</v>
      </c>
      <c r="AX222" s="12" t="s">
        <v>73</v>
      </c>
      <c r="AY222" s="207" t="s">
        <v>130</v>
      </c>
    </row>
    <row r="223" spans="1:65" s="13" customFormat="1">
      <c r="B223" s="208"/>
      <c r="C223" s="209"/>
      <c r="D223" s="193" t="s">
        <v>138</v>
      </c>
      <c r="E223" s="210" t="s">
        <v>1</v>
      </c>
      <c r="F223" s="211" t="s">
        <v>1333</v>
      </c>
      <c r="G223" s="209"/>
      <c r="H223" s="212">
        <v>218.386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138</v>
      </c>
      <c r="AU223" s="218" t="s">
        <v>82</v>
      </c>
      <c r="AV223" s="13" t="s">
        <v>82</v>
      </c>
      <c r="AW223" s="13" t="s">
        <v>30</v>
      </c>
      <c r="AX223" s="13" t="s">
        <v>73</v>
      </c>
      <c r="AY223" s="218" t="s">
        <v>130</v>
      </c>
    </row>
    <row r="224" spans="1:65" s="14" customFormat="1">
      <c r="B224" s="219"/>
      <c r="C224" s="220"/>
      <c r="D224" s="193" t="s">
        <v>138</v>
      </c>
      <c r="E224" s="221" t="s">
        <v>1</v>
      </c>
      <c r="F224" s="222" t="s">
        <v>143</v>
      </c>
      <c r="G224" s="220"/>
      <c r="H224" s="223">
        <v>218.386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138</v>
      </c>
      <c r="AU224" s="229" t="s">
        <v>82</v>
      </c>
      <c r="AV224" s="14" t="s">
        <v>135</v>
      </c>
      <c r="AW224" s="14" t="s">
        <v>30</v>
      </c>
      <c r="AX224" s="14" t="s">
        <v>80</v>
      </c>
      <c r="AY224" s="229" t="s">
        <v>130</v>
      </c>
    </row>
    <row r="225" spans="1:65" s="2" customFormat="1" ht="14.45" customHeight="1">
      <c r="A225" s="34"/>
      <c r="B225" s="35"/>
      <c r="C225" s="179" t="s">
        <v>285</v>
      </c>
      <c r="D225" s="179" t="s">
        <v>131</v>
      </c>
      <c r="E225" s="180" t="s">
        <v>446</v>
      </c>
      <c r="F225" s="181" t="s">
        <v>447</v>
      </c>
      <c r="G225" s="182" t="s">
        <v>157</v>
      </c>
      <c r="H225" s="183">
        <v>16.318999999999999</v>
      </c>
      <c r="I225" s="184"/>
      <c r="J225" s="185">
        <f>ROUND(I225*H225,2)</f>
        <v>0</v>
      </c>
      <c r="K225" s="186"/>
      <c r="L225" s="39"/>
      <c r="M225" s="187" t="s">
        <v>1</v>
      </c>
      <c r="N225" s="188" t="s">
        <v>38</v>
      </c>
      <c r="O225" s="71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1" t="s">
        <v>135</v>
      </c>
      <c r="AT225" s="191" t="s">
        <v>131</v>
      </c>
      <c r="AU225" s="191" t="s">
        <v>82</v>
      </c>
      <c r="AY225" s="17" t="s">
        <v>130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7" t="s">
        <v>80</v>
      </c>
      <c r="BK225" s="192">
        <f>ROUND(I225*H225,2)</f>
        <v>0</v>
      </c>
      <c r="BL225" s="17" t="s">
        <v>135</v>
      </c>
      <c r="BM225" s="191" t="s">
        <v>1334</v>
      </c>
    </row>
    <row r="226" spans="1:65" s="2" customFormat="1">
      <c r="A226" s="34"/>
      <c r="B226" s="35"/>
      <c r="C226" s="36"/>
      <c r="D226" s="193" t="s">
        <v>137</v>
      </c>
      <c r="E226" s="36"/>
      <c r="F226" s="194" t="s">
        <v>447</v>
      </c>
      <c r="G226" s="36"/>
      <c r="H226" s="36"/>
      <c r="I226" s="195"/>
      <c r="J226" s="36"/>
      <c r="K226" s="36"/>
      <c r="L226" s="39"/>
      <c r="M226" s="196"/>
      <c r="N226" s="197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137</v>
      </c>
      <c r="AU226" s="17" t="s">
        <v>82</v>
      </c>
    </row>
    <row r="227" spans="1:65" s="2" customFormat="1" ht="24.2" customHeight="1">
      <c r="A227" s="34"/>
      <c r="B227" s="35"/>
      <c r="C227" s="179" t="s">
        <v>290</v>
      </c>
      <c r="D227" s="179" t="s">
        <v>131</v>
      </c>
      <c r="E227" s="180" t="s">
        <v>450</v>
      </c>
      <c r="F227" s="181" t="s">
        <v>451</v>
      </c>
      <c r="G227" s="182" t="s">
        <v>157</v>
      </c>
      <c r="H227" s="183">
        <v>16.318999999999999</v>
      </c>
      <c r="I227" s="184"/>
      <c r="J227" s="185">
        <f>ROUND(I227*H227,2)</f>
        <v>0</v>
      </c>
      <c r="K227" s="186"/>
      <c r="L227" s="39"/>
      <c r="M227" s="187" t="s">
        <v>1</v>
      </c>
      <c r="N227" s="188" t="s">
        <v>38</v>
      </c>
      <c r="O227" s="71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1" t="s">
        <v>135</v>
      </c>
      <c r="AT227" s="191" t="s">
        <v>131</v>
      </c>
      <c r="AU227" s="191" t="s">
        <v>82</v>
      </c>
      <c r="AY227" s="17" t="s">
        <v>130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7" t="s">
        <v>80</v>
      </c>
      <c r="BK227" s="192">
        <f>ROUND(I227*H227,2)</f>
        <v>0</v>
      </c>
      <c r="BL227" s="17" t="s">
        <v>135</v>
      </c>
      <c r="BM227" s="191" t="s">
        <v>1335</v>
      </c>
    </row>
    <row r="228" spans="1:65" s="2" customFormat="1" ht="19.5">
      <c r="A228" s="34"/>
      <c r="B228" s="35"/>
      <c r="C228" s="36"/>
      <c r="D228" s="193" t="s">
        <v>137</v>
      </c>
      <c r="E228" s="36"/>
      <c r="F228" s="194" t="s">
        <v>451</v>
      </c>
      <c r="G228" s="36"/>
      <c r="H228" s="36"/>
      <c r="I228" s="195"/>
      <c r="J228" s="36"/>
      <c r="K228" s="36"/>
      <c r="L228" s="39"/>
      <c r="M228" s="196"/>
      <c r="N228" s="197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137</v>
      </c>
      <c r="AU228" s="17" t="s">
        <v>82</v>
      </c>
    </row>
    <row r="229" spans="1:65" s="2" customFormat="1" ht="24.2" customHeight="1">
      <c r="A229" s="34"/>
      <c r="B229" s="35"/>
      <c r="C229" s="179" t="s">
        <v>298</v>
      </c>
      <c r="D229" s="179" t="s">
        <v>131</v>
      </c>
      <c r="E229" s="180" t="s">
        <v>454</v>
      </c>
      <c r="F229" s="181" t="s">
        <v>455</v>
      </c>
      <c r="G229" s="182" t="s">
        <v>157</v>
      </c>
      <c r="H229" s="183">
        <v>77.995000000000005</v>
      </c>
      <c r="I229" s="184"/>
      <c r="J229" s="185">
        <f>ROUND(I229*H229,2)</f>
        <v>0</v>
      </c>
      <c r="K229" s="186"/>
      <c r="L229" s="39"/>
      <c r="M229" s="187" t="s">
        <v>1</v>
      </c>
      <c r="N229" s="188" t="s">
        <v>38</v>
      </c>
      <c r="O229" s="71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1" t="s">
        <v>135</v>
      </c>
      <c r="AT229" s="191" t="s">
        <v>131</v>
      </c>
      <c r="AU229" s="191" t="s">
        <v>82</v>
      </c>
      <c r="AY229" s="17" t="s">
        <v>130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7" t="s">
        <v>80</v>
      </c>
      <c r="BK229" s="192">
        <f>ROUND(I229*H229,2)</f>
        <v>0</v>
      </c>
      <c r="BL229" s="17" t="s">
        <v>135</v>
      </c>
      <c r="BM229" s="191" t="s">
        <v>1336</v>
      </c>
    </row>
    <row r="230" spans="1:65" s="2" customFormat="1" ht="19.5">
      <c r="A230" s="34"/>
      <c r="B230" s="35"/>
      <c r="C230" s="36"/>
      <c r="D230" s="193" t="s">
        <v>137</v>
      </c>
      <c r="E230" s="36"/>
      <c r="F230" s="194" t="s">
        <v>455</v>
      </c>
      <c r="G230" s="36"/>
      <c r="H230" s="36"/>
      <c r="I230" s="195"/>
      <c r="J230" s="36"/>
      <c r="K230" s="36"/>
      <c r="L230" s="39"/>
      <c r="M230" s="196"/>
      <c r="N230" s="197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137</v>
      </c>
      <c r="AU230" s="17" t="s">
        <v>82</v>
      </c>
    </row>
    <row r="231" spans="1:65" s="13" customFormat="1">
      <c r="B231" s="208"/>
      <c r="C231" s="209"/>
      <c r="D231" s="193" t="s">
        <v>138</v>
      </c>
      <c r="E231" s="210" t="s">
        <v>1</v>
      </c>
      <c r="F231" s="211" t="s">
        <v>1337</v>
      </c>
      <c r="G231" s="209"/>
      <c r="H231" s="212">
        <v>77.995000000000005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138</v>
      </c>
      <c r="AU231" s="218" t="s">
        <v>82</v>
      </c>
      <c r="AV231" s="13" t="s">
        <v>82</v>
      </c>
      <c r="AW231" s="13" t="s">
        <v>30</v>
      </c>
      <c r="AX231" s="13" t="s">
        <v>73</v>
      </c>
      <c r="AY231" s="218" t="s">
        <v>130</v>
      </c>
    </row>
    <row r="232" spans="1:65" s="14" customFormat="1">
      <c r="B232" s="219"/>
      <c r="C232" s="220"/>
      <c r="D232" s="193" t="s">
        <v>138</v>
      </c>
      <c r="E232" s="221" t="s">
        <v>1</v>
      </c>
      <c r="F232" s="222" t="s">
        <v>143</v>
      </c>
      <c r="G232" s="220"/>
      <c r="H232" s="223">
        <v>77.995000000000005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138</v>
      </c>
      <c r="AU232" s="229" t="s">
        <v>82</v>
      </c>
      <c r="AV232" s="14" t="s">
        <v>135</v>
      </c>
      <c r="AW232" s="14" t="s">
        <v>30</v>
      </c>
      <c r="AX232" s="14" t="s">
        <v>80</v>
      </c>
      <c r="AY232" s="229" t="s">
        <v>130</v>
      </c>
    </row>
    <row r="233" spans="1:65" s="2" customFormat="1" ht="24.2" customHeight="1">
      <c r="A233" s="34"/>
      <c r="B233" s="35"/>
      <c r="C233" s="179" t="s">
        <v>318</v>
      </c>
      <c r="D233" s="179" t="s">
        <v>131</v>
      </c>
      <c r="E233" s="180" t="s">
        <v>459</v>
      </c>
      <c r="F233" s="181" t="s">
        <v>460</v>
      </c>
      <c r="G233" s="182" t="s">
        <v>157</v>
      </c>
      <c r="H233" s="183">
        <v>54.719000000000001</v>
      </c>
      <c r="I233" s="184"/>
      <c r="J233" s="185">
        <f>ROUND(I233*H233,2)</f>
        <v>0</v>
      </c>
      <c r="K233" s="186"/>
      <c r="L233" s="39"/>
      <c r="M233" s="187" t="s">
        <v>1</v>
      </c>
      <c r="N233" s="188" t="s">
        <v>38</v>
      </c>
      <c r="O233" s="71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1" t="s">
        <v>135</v>
      </c>
      <c r="AT233" s="191" t="s">
        <v>131</v>
      </c>
      <c r="AU233" s="191" t="s">
        <v>82</v>
      </c>
      <c r="AY233" s="17" t="s">
        <v>130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7" t="s">
        <v>80</v>
      </c>
      <c r="BK233" s="192">
        <f>ROUND(I233*H233,2)</f>
        <v>0</v>
      </c>
      <c r="BL233" s="17" t="s">
        <v>135</v>
      </c>
      <c r="BM233" s="191" t="s">
        <v>1338</v>
      </c>
    </row>
    <row r="234" spans="1:65" s="2" customFormat="1" ht="19.5">
      <c r="A234" s="34"/>
      <c r="B234" s="35"/>
      <c r="C234" s="36"/>
      <c r="D234" s="193" t="s">
        <v>137</v>
      </c>
      <c r="E234" s="36"/>
      <c r="F234" s="194" t="s">
        <v>460</v>
      </c>
      <c r="G234" s="36"/>
      <c r="H234" s="36"/>
      <c r="I234" s="195"/>
      <c r="J234" s="36"/>
      <c r="K234" s="36"/>
      <c r="L234" s="39"/>
      <c r="M234" s="196"/>
      <c r="N234" s="197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137</v>
      </c>
      <c r="AU234" s="17" t="s">
        <v>82</v>
      </c>
    </row>
    <row r="235" spans="1:65" s="11" customFormat="1" ht="22.9" customHeight="1">
      <c r="B235" s="165"/>
      <c r="C235" s="166"/>
      <c r="D235" s="167" t="s">
        <v>72</v>
      </c>
      <c r="E235" s="252" t="s">
        <v>467</v>
      </c>
      <c r="F235" s="252" t="s">
        <v>1339</v>
      </c>
      <c r="G235" s="166"/>
      <c r="H235" s="166"/>
      <c r="I235" s="169"/>
      <c r="J235" s="253">
        <f>BK235</f>
        <v>0</v>
      </c>
      <c r="K235" s="166"/>
      <c r="L235" s="171"/>
      <c r="M235" s="172"/>
      <c r="N235" s="173"/>
      <c r="O235" s="173"/>
      <c r="P235" s="174">
        <f>SUM(P236:P242)</f>
        <v>0</v>
      </c>
      <c r="Q235" s="173"/>
      <c r="R235" s="174">
        <f>SUM(R236:R242)</f>
        <v>0</v>
      </c>
      <c r="S235" s="173"/>
      <c r="T235" s="175">
        <f>SUM(T236:T242)</f>
        <v>0</v>
      </c>
      <c r="AR235" s="176" t="s">
        <v>80</v>
      </c>
      <c r="AT235" s="177" t="s">
        <v>72</v>
      </c>
      <c r="AU235" s="177" t="s">
        <v>80</v>
      </c>
      <c r="AY235" s="176" t="s">
        <v>130</v>
      </c>
      <c r="BK235" s="178">
        <f>SUM(BK236:BK242)</f>
        <v>0</v>
      </c>
    </row>
    <row r="236" spans="1:65" s="2" customFormat="1" ht="14.45" customHeight="1">
      <c r="A236" s="34"/>
      <c r="B236" s="35"/>
      <c r="C236" s="179" t="s">
        <v>329</v>
      </c>
      <c r="D236" s="179" t="s">
        <v>131</v>
      </c>
      <c r="E236" s="180" t="s">
        <v>1340</v>
      </c>
      <c r="F236" s="181" t="s">
        <v>1341</v>
      </c>
      <c r="G236" s="182" t="s">
        <v>146</v>
      </c>
      <c r="H236" s="183">
        <v>9.3000000000000007</v>
      </c>
      <c r="I236" s="184"/>
      <c r="J236" s="185">
        <f>ROUND(I236*H236,2)</f>
        <v>0</v>
      </c>
      <c r="K236" s="186"/>
      <c r="L236" s="39"/>
      <c r="M236" s="187" t="s">
        <v>1</v>
      </c>
      <c r="N236" s="188" t="s">
        <v>38</v>
      </c>
      <c r="O236" s="71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1" t="s">
        <v>135</v>
      </c>
      <c r="AT236" s="191" t="s">
        <v>131</v>
      </c>
      <c r="AU236" s="191" t="s">
        <v>82</v>
      </c>
      <c r="AY236" s="17" t="s">
        <v>130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7" t="s">
        <v>80</v>
      </c>
      <c r="BK236" s="192">
        <f>ROUND(I236*H236,2)</f>
        <v>0</v>
      </c>
      <c r="BL236" s="17" t="s">
        <v>135</v>
      </c>
      <c r="BM236" s="191" t="s">
        <v>1342</v>
      </c>
    </row>
    <row r="237" spans="1:65" s="2" customFormat="1">
      <c r="A237" s="34"/>
      <c r="B237" s="35"/>
      <c r="C237" s="36"/>
      <c r="D237" s="193" t="s">
        <v>137</v>
      </c>
      <c r="E237" s="36"/>
      <c r="F237" s="194" t="s">
        <v>1341</v>
      </c>
      <c r="G237" s="36"/>
      <c r="H237" s="36"/>
      <c r="I237" s="195"/>
      <c r="J237" s="36"/>
      <c r="K237" s="36"/>
      <c r="L237" s="39"/>
      <c r="M237" s="196"/>
      <c r="N237" s="197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137</v>
      </c>
      <c r="AU237" s="17" t="s">
        <v>82</v>
      </c>
    </row>
    <row r="238" spans="1:65" s="12" customFormat="1">
      <c r="B238" s="198"/>
      <c r="C238" s="199"/>
      <c r="D238" s="193" t="s">
        <v>138</v>
      </c>
      <c r="E238" s="200" t="s">
        <v>1</v>
      </c>
      <c r="F238" s="201" t="s">
        <v>1343</v>
      </c>
      <c r="G238" s="199"/>
      <c r="H238" s="200" t="s">
        <v>1</v>
      </c>
      <c r="I238" s="202"/>
      <c r="J238" s="199"/>
      <c r="K238" s="199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138</v>
      </c>
      <c r="AU238" s="207" t="s">
        <v>82</v>
      </c>
      <c r="AV238" s="12" t="s">
        <v>80</v>
      </c>
      <c r="AW238" s="12" t="s">
        <v>30</v>
      </c>
      <c r="AX238" s="12" t="s">
        <v>73</v>
      </c>
      <c r="AY238" s="207" t="s">
        <v>130</v>
      </c>
    </row>
    <row r="239" spans="1:65" s="13" customFormat="1">
      <c r="B239" s="208"/>
      <c r="C239" s="209"/>
      <c r="D239" s="193" t="s">
        <v>138</v>
      </c>
      <c r="E239" s="210" t="s">
        <v>1</v>
      </c>
      <c r="F239" s="211" t="s">
        <v>1329</v>
      </c>
      <c r="G239" s="209"/>
      <c r="H239" s="212">
        <v>9.3000000000000007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138</v>
      </c>
      <c r="AU239" s="218" t="s">
        <v>82</v>
      </c>
      <c r="AV239" s="13" t="s">
        <v>82</v>
      </c>
      <c r="AW239" s="13" t="s">
        <v>30</v>
      </c>
      <c r="AX239" s="13" t="s">
        <v>73</v>
      </c>
      <c r="AY239" s="218" t="s">
        <v>130</v>
      </c>
    </row>
    <row r="240" spans="1:65" s="14" customFormat="1">
      <c r="B240" s="219"/>
      <c r="C240" s="220"/>
      <c r="D240" s="193" t="s">
        <v>138</v>
      </c>
      <c r="E240" s="221" t="s">
        <v>1</v>
      </c>
      <c r="F240" s="222" t="s">
        <v>143</v>
      </c>
      <c r="G240" s="220"/>
      <c r="H240" s="223">
        <v>9.3000000000000007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138</v>
      </c>
      <c r="AU240" s="229" t="s">
        <v>82</v>
      </c>
      <c r="AV240" s="14" t="s">
        <v>135</v>
      </c>
      <c r="AW240" s="14" t="s">
        <v>30</v>
      </c>
      <c r="AX240" s="14" t="s">
        <v>80</v>
      </c>
      <c r="AY240" s="229" t="s">
        <v>130</v>
      </c>
    </row>
    <row r="241" spans="1:65" s="2" customFormat="1" ht="24.2" customHeight="1">
      <c r="A241" s="34"/>
      <c r="B241" s="35"/>
      <c r="C241" s="179" t="s">
        <v>337</v>
      </c>
      <c r="D241" s="179" t="s">
        <v>131</v>
      </c>
      <c r="E241" s="180" t="s">
        <v>1344</v>
      </c>
      <c r="F241" s="181" t="s">
        <v>1345</v>
      </c>
      <c r="G241" s="182" t="s">
        <v>486</v>
      </c>
      <c r="H241" s="241"/>
      <c r="I241" s="184"/>
      <c r="J241" s="185">
        <f>ROUND(I241*H241,2)</f>
        <v>0</v>
      </c>
      <c r="K241" s="186"/>
      <c r="L241" s="39"/>
      <c r="M241" s="187" t="s">
        <v>1</v>
      </c>
      <c r="N241" s="188" t="s">
        <v>38</v>
      </c>
      <c r="O241" s="71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1" t="s">
        <v>135</v>
      </c>
      <c r="AT241" s="191" t="s">
        <v>131</v>
      </c>
      <c r="AU241" s="191" t="s">
        <v>82</v>
      </c>
      <c r="AY241" s="17" t="s">
        <v>130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7" t="s">
        <v>80</v>
      </c>
      <c r="BK241" s="192">
        <f>ROUND(I241*H241,2)</f>
        <v>0</v>
      </c>
      <c r="BL241" s="17" t="s">
        <v>135</v>
      </c>
      <c r="BM241" s="191" t="s">
        <v>1346</v>
      </c>
    </row>
    <row r="242" spans="1:65" s="2" customFormat="1" ht="19.5">
      <c r="A242" s="34"/>
      <c r="B242" s="35"/>
      <c r="C242" s="36"/>
      <c r="D242" s="193" t="s">
        <v>137</v>
      </c>
      <c r="E242" s="36"/>
      <c r="F242" s="194" t="s">
        <v>1345</v>
      </c>
      <c r="G242" s="36"/>
      <c r="H242" s="36"/>
      <c r="I242" s="195"/>
      <c r="J242" s="36"/>
      <c r="K242" s="36"/>
      <c r="L242" s="39"/>
      <c r="M242" s="196"/>
      <c r="N242" s="197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137</v>
      </c>
      <c r="AU242" s="17" t="s">
        <v>82</v>
      </c>
    </row>
    <row r="243" spans="1:65" s="11" customFormat="1" ht="22.9" customHeight="1">
      <c r="B243" s="165"/>
      <c r="C243" s="166"/>
      <c r="D243" s="167" t="s">
        <v>72</v>
      </c>
      <c r="E243" s="252" t="s">
        <v>488</v>
      </c>
      <c r="F243" s="252" t="s">
        <v>489</v>
      </c>
      <c r="G243" s="166"/>
      <c r="H243" s="166"/>
      <c r="I243" s="169"/>
      <c r="J243" s="253">
        <f>BK243</f>
        <v>0</v>
      </c>
      <c r="K243" s="166"/>
      <c r="L243" s="171"/>
      <c r="M243" s="172"/>
      <c r="N243" s="173"/>
      <c r="O243" s="173"/>
      <c r="P243" s="174">
        <f>SUM(P244:P251)</f>
        <v>0</v>
      </c>
      <c r="Q243" s="173"/>
      <c r="R243" s="174">
        <f>SUM(R244:R251)</f>
        <v>0</v>
      </c>
      <c r="S243" s="173"/>
      <c r="T243" s="175">
        <f>SUM(T244:T251)</f>
        <v>0</v>
      </c>
      <c r="AR243" s="176" t="s">
        <v>80</v>
      </c>
      <c r="AT243" s="177" t="s">
        <v>72</v>
      </c>
      <c r="AU243" s="177" t="s">
        <v>80</v>
      </c>
      <c r="AY243" s="176" t="s">
        <v>130</v>
      </c>
      <c r="BK243" s="178">
        <f>SUM(BK244:BK251)</f>
        <v>0</v>
      </c>
    </row>
    <row r="244" spans="1:65" s="2" customFormat="1" ht="14.45" customHeight="1">
      <c r="A244" s="34"/>
      <c r="B244" s="35"/>
      <c r="C244" s="179" t="s">
        <v>345</v>
      </c>
      <c r="D244" s="179" t="s">
        <v>131</v>
      </c>
      <c r="E244" s="180" t="s">
        <v>1347</v>
      </c>
      <c r="F244" s="181" t="s">
        <v>1348</v>
      </c>
      <c r="G244" s="182" t="s">
        <v>404</v>
      </c>
      <c r="H244" s="183">
        <v>34</v>
      </c>
      <c r="I244" s="184"/>
      <c r="J244" s="185">
        <f>ROUND(I244*H244,2)</f>
        <v>0</v>
      </c>
      <c r="K244" s="186"/>
      <c r="L244" s="39"/>
      <c r="M244" s="187" t="s">
        <v>1</v>
      </c>
      <c r="N244" s="188" t="s">
        <v>38</v>
      </c>
      <c r="O244" s="71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1" t="s">
        <v>135</v>
      </c>
      <c r="AT244" s="191" t="s">
        <v>131</v>
      </c>
      <c r="AU244" s="191" t="s">
        <v>82</v>
      </c>
      <c r="AY244" s="17" t="s">
        <v>130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7" t="s">
        <v>80</v>
      </c>
      <c r="BK244" s="192">
        <f>ROUND(I244*H244,2)</f>
        <v>0</v>
      </c>
      <c r="BL244" s="17" t="s">
        <v>135</v>
      </c>
      <c r="BM244" s="191" t="s">
        <v>1349</v>
      </c>
    </row>
    <row r="245" spans="1:65" s="2" customFormat="1">
      <c r="A245" s="34"/>
      <c r="B245" s="35"/>
      <c r="C245" s="36"/>
      <c r="D245" s="193" t="s">
        <v>137</v>
      </c>
      <c r="E245" s="36"/>
      <c r="F245" s="194" t="s">
        <v>1348</v>
      </c>
      <c r="G245" s="36"/>
      <c r="H245" s="36"/>
      <c r="I245" s="195"/>
      <c r="J245" s="36"/>
      <c r="K245" s="36"/>
      <c r="L245" s="39"/>
      <c r="M245" s="196"/>
      <c r="N245" s="197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137</v>
      </c>
      <c r="AU245" s="17" t="s">
        <v>82</v>
      </c>
    </row>
    <row r="246" spans="1:65" s="13" customFormat="1">
      <c r="B246" s="208"/>
      <c r="C246" s="209"/>
      <c r="D246" s="193" t="s">
        <v>138</v>
      </c>
      <c r="E246" s="210" t="s">
        <v>1</v>
      </c>
      <c r="F246" s="211" t="s">
        <v>1350</v>
      </c>
      <c r="G246" s="209"/>
      <c r="H246" s="212">
        <v>34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138</v>
      </c>
      <c r="AU246" s="218" t="s">
        <v>82</v>
      </c>
      <c r="AV246" s="13" t="s">
        <v>82</v>
      </c>
      <c r="AW246" s="13" t="s">
        <v>30</v>
      </c>
      <c r="AX246" s="13" t="s">
        <v>73</v>
      </c>
      <c r="AY246" s="218" t="s">
        <v>130</v>
      </c>
    </row>
    <row r="247" spans="1:65" s="14" customFormat="1">
      <c r="B247" s="219"/>
      <c r="C247" s="220"/>
      <c r="D247" s="193" t="s">
        <v>138</v>
      </c>
      <c r="E247" s="221" t="s">
        <v>1</v>
      </c>
      <c r="F247" s="222" t="s">
        <v>143</v>
      </c>
      <c r="G247" s="220"/>
      <c r="H247" s="223">
        <v>34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138</v>
      </c>
      <c r="AU247" s="229" t="s">
        <v>82</v>
      </c>
      <c r="AV247" s="14" t="s">
        <v>135</v>
      </c>
      <c r="AW247" s="14" t="s">
        <v>30</v>
      </c>
      <c r="AX247" s="14" t="s">
        <v>80</v>
      </c>
      <c r="AY247" s="229" t="s">
        <v>130</v>
      </c>
    </row>
    <row r="248" spans="1:65" s="2" customFormat="1" ht="14.45" customHeight="1">
      <c r="A248" s="34"/>
      <c r="B248" s="35"/>
      <c r="C248" s="179" t="s">
        <v>350</v>
      </c>
      <c r="D248" s="179" t="s">
        <v>131</v>
      </c>
      <c r="E248" s="180" t="s">
        <v>496</v>
      </c>
      <c r="F248" s="181" t="s">
        <v>497</v>
      </c>
      <c r="G248" s="182" t="s">
        <v>493</v>
      </c>
      <c r="H248" s="183">
        <v>1</v>
      </c>
      <c r="I248" s="184"/>
      <c r="J248" s="185">
        <f>ROUND(I248*H248,2)</f>
        <v>0</v>
      </c>
      <c r="K248" s="186"/>
      <c r="L248" s="39"/>
      <c r="M248" s="187" t="s">
        <v>1</v>
      </c>
      <c r="N248" s="188" t="s">
        <v>38</v>
      </c>
      <c r="O248" s="71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1" t="s">
        <v>135</v>
      </c>
      <c r="AT248" s="191" t="s">
        <v>131</v>
      </c>
      <c r="AU248" s="191" t="s">
        <v>82</v>
      </c>
      <c r="AY248" s="17" t="s">
        <v>130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7" t="s">
        <v>80</v>
      </c>
      <c r="BK248" s="192">
        <f>ROUND(I248*H248,2)</f>
        <v>0</v>
      </c>
      <c r="BL248" s="17" t="s">
        <v>135</v>
      </c>
      <c r="BM248" s="191" t="s">
        <v>1351</v>
      </c>
    </row>
    <row r="249" spans="1:65" s="2" customFormat="1">
      <c r="A249" s="34"/>
      <c r="B249" s="35"/>
      <c r="C249" s="36"/>
      <c r="D249" s="193" t="s">
        <v>137</v>
      </c>
      <c r="E249" s="36"/>
      <c r="F249" s="194" t="s">
        <v>497</v>
      </c>
      <c r="G249" s="36"/>
      <c r="H249" s="36"/>
      <c r="I249" s="195"/>
      <c r="J249" s="36"/>
      <c r="K249" s="36"/>
      <c r="L249" s="39"/>
      <c r="M249" s="196"/>
      <c r="N249" s="197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137</v>
      </c>
      <c r="AU249" s="17" t="s">
        <v>82</v>
      </c>
    </row>
    <row r="250" spans="1:65" s="2" customFormat="1" ht="14.45" customHeight="1">
      <c r="A250" s="34"/>
      <c r="B250" s="35"/>
      <c r="C250" s="179" t="s">
        <v>356</v>
      </c>
      <c r="D250" s="179" t="s">
        <v>131</v>
      </c>
      <c r="E250" s="180" t="s">
        <v>500</v>
      </c>
      <c r="F250" s="181" t="s">
        <v>501</v>
      </c>
      <c r="G250" s="182" t="s">
        <v>493</v>
      </c>
      <c r="H250" s="183">
        <v>1</v>
      </c>
      <c r="I250" s="184"/>
      <c r="J250" s="185">
        <f>ROUND(I250*H250,2)</f>
        <v>0</v>
      </c>
      <c r="K250" s="186"/>
      <c r="L250" s="39"/>
      <c r="M250" s="187" t="s">
        <v>1</v>
      </c>
      <c r="N250" s="188" t="s">
        <v>38</v>
      </c>
      <c r="O250" s="71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1" t="s">
        <v>135</v>
      </c>
      <c r="AT250" s="191" t="s">
        <v>131</v>
      </c>
      <c r="AU250" s="191" t="s">
        <v>82</v>
      </c>
      <c r="AY250" s="17" t="s">
        <v>130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7" t="s">
        <v>80</v>
      </c>
      <c r="BK250" s="192">
        <f>ROUND(I250*H250,2)</f>
        <v>0</v>
      </c>
      <c r="BL250" s="17" t="s">
        <v>135</v>
      </c>
      <c r="BM250" s="191" t="s">
        <v>1352</v>
      </c>
    </row>
    <row r="251" spans="1:65" s="2" customFormat="1">
      <c r="A251" s="34"/>
      <c r="B251" s="35"/>
      <c r="C251" s="36"/>
      <c r="D251" s="193" t="s">
        <v>137</v>
      </c>
      <c r="E251" s="36"/>
      <c r="F251" s="194" t="s">
        <v>501</v>
      </c>
      <c r="G251" s="36"/>
      <c r="H251" s="36"/>
      <c r="I251" s="195"/>
      <c r="J251" s="36"/>
      <c r="K251" s="36"/>
      <c r="L251" s="39"/>
      <c r="M251" s="196"/>
      <c r="N251" s="197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137</v>
      </c>
      <c r="AU251" s="17" t="s">
        <v>82</v>
      </c>
    </row>
    <row r="252" spans="1:65" s="11" customFormat="1" ht="22.9" customHeight="1">
      <c r="B252" s="165"/>
      <c r="C252" s="166"/>
      <c r="D252" s="167" t="s">
        <v>72</v>
      </c>
      <c r="E252" s="252" t="s">
        <v>626</v>
      </c>
      <c r="F252" s="252" t="s">
        <v>715</v>
      </c>
      <c r="G252" s="166"/>
      <c r="H252" s="166"/>
      <c r="I252" s="169"/>
      <c r="J252" s="253">
        <f>BK252</f>
        <v>0</v>
      </c>
      <c r="K252" s="166"/>
      <c r="L252" s="171"/>
      <c r="M252" s="172"/>
      <c r="N252" s="173"/>
      <c r="O252" s="173"/>
      <c r="P252" s="174">
        <f>SUM(P253:P259)</f>
        <v>0</v>
      </c>
      <c r="Q252" s="173"/>
      <c r="R252" s="174">
        <f>SUM(R253:R259)</f>
        <v>0</v>
      </c>
      <c r="S252" s="173"/>
      <c r="T252" s="175">
        <f>SUM(T253:T259)</f>
        <v>0</v>
      </c>
      <c r="AR252" s="176" t="s">
        <v>80</v>
      </c>
      <c r="AT252" s="177" t="s">
        <v>72</v>
      </c>
      <c r="AU252" s="177" t="s">
        <v>80</v>
      </c>
      <c r="AY252" s="176" t="s">
        <v>130</v>
      </c>
      <c r="BK252" s="178">
        <f>SUM(BK253:BK259)</f>
        <v>0</v>
      </c>
    </row>
    <row r="253" spans="1:65" s="2" customFormat="1" ht="76.349999999999994" customHeight="1">
      <c r="A253" s="34"/>
      <c r="B253" s="35"/>
      <c r="C253" s="179" t="s">
        <v>362</v>
      </c>
      <c r="D253" s="179" t="s">
        <v>131</v>
      </c>
      <c r="E253" s="180" t="s">
        <v>1353</v>
      </c>
      <c r="F253" s="181" t="s">
        <v>1354</v>
      </c>
      <c r="G253" s="182" t="s">
        <v>493</v>
      </c>
      <c r="H253" s="183">
        <v>1</v>
      </c>
      <c r="I253" s="184"/>
      <c r="J253" s="185">
        <f>ROUND(I253*H253,2)</f>
        <v>0</v>
      </c>
      <c r="K253" s="186"/>
      <c r="L253" s="39"/>
      <c r="M253" s="187" t="s">
        <v>1</v>
      </c>
      <c r="N253" s="188" t="s">
        <v>38</v>
      </c>
      <c r="O253" s="71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1" t="s">
        <v>135</v>
      </c>
      <c r="AT253" s="191" t="s">
        <v>131</v>
      </c>
      <c r="AU253" s="191" t="s">
        <v>82</v>
      </c>
      <c r="AY253" s="17" t="s">
        <v>130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7" t="s">
        <v>80</v>
      </c>
      <c r="BK253" s="192">
        <f>ROUND(I253*H253,2)</f>
        <v>0</v>
      </c>
      <c r="BL253" s="17" t="s">
        <v>135</v>
      </c>
      <c r="BM253" s="191" t="s">
        <v>1355</v>
      </c>
    </row>
    <row r="254" spans="1:65" s="2" customFormat="1" ht="58.5">
      <c r="A254" s="34"/>
      <c r="B254" s="35"/>
      <c r="C254" s="36"/>
      <c r="D254" s="193" t="s">
        <v>137</v>
      </c>
      <c r="E254" s="36"/>
      <c r="F254" s="194" t="s">
        <v>1356</v>
      </c>
      <c r="G254" s="36"/>
      <c r="H254" s="36"/>
      <c r="I254" s="195"/>
      <c r="J254" s="36"/>
      <c r="K254" s="36"/>
      <c r="L254" s="39"/>
      <c r="M254" s="196"/>
      <c r="N254" s="197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137</v>
      </c>
      <c r="AU254" s="17" t="s">
        <v>82</v>
      </c>
    </row>
    <row r="255" spans="1:65" s="13" customFormat="1">
      <c r="B255" s="208"/>
      <c r="C255" s="209"/>
      <c r="D255" s="193" t="s">
        <v>138</v>
      </c>
      <c r="E255" s="210" t="s">
        <v>1</v>
      </c>
      <c r="F255" s="211" t="s">
        <v>80</v>
      </c>
      <c r="G255" s="209"/>
      <c r="H255" s="212">
        <v>1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138</v>
      </c>
      <c r="AU255" s="218" t="s">
        <v>82</v>
      </c>
      <c r="AV255" s="13" t="s">
        <v>82</v>
      </c>
      <c r="AW255" s="13" t="s">
        <v>30</v>
      </c>
      <c r="AX255" s="13" t="s">
        <v>80</v>
      </c>
      <c r="AY255" s="218" t="s">
        <v>130</v>
      </c>
    </row>
    <row r="256" spans="1:65" s="2" customFormat="1" ht="24.2" customHeight="1">
      <c r="A256" s="34"/>
      <c r="B256" s="35"/>
      <c r="C256" s="179" t="s">
        <v>367</v>
      </c>
      <c r="D256" s="179" t="s">
        <v>131</v>
      </c>
      <c r="E256" s="180" t="s">
        <v>1357</v>
      </c>
      <c r="F256" s="181" t="s">
        <v>1358</v>
      </c>
      <c r="G256" s="182" t="s">
        <v>404</v>
      </c>
      <c r="H256" s="183">
        <v>38.4</v>
      </c>
      <c r="I256" s="184"/>
      <c r="J256" s="185">
        <f>ROUND(I256*H256,2)</f>
        <v>0</v>
      </c>
      <c r="K256" s="186"/>
      <c r="L256" s="39"/>
      <c r="M256" s="187" t="s">
        <v>1</v>
      </c>
      <c r="N256" s="188" t="s">
        <v>38</v>
      </c>
      <c r="O256" s="71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1" t="s">
        <v>135</v>
      </c>
      <c r="AT256" s="191" t="s">
        <v>131</v>
      </c>
      <c r="AU256" s="191" t="s">
        <v>82</v>
      </c>
      <c r="AY256" s="17" t="s">
        <v>130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7" t="s">
        <v>80</v>
      </c>
      <c r="BK256" s="192">
        <f>ROUND(I256*H256,2)</f>
        <v>0</v>
      </c>
      <c r="BL256" s="17" t="s">
        <v>135</v>
      </c>
      <c r="BM256" s="191" t="s">
        <v>1359</v>
      </c>
    </row>
    <row r="257" spans="1:65" s="2" customFormat="1" ht="19.5">
      <c r="A257" s="34"/>
      <c r="B257" s="35"/>
      <c r="C257" s="36"/>
      <c r="D257" s="193" t="s">
        <v>137</v>
      </c>
      <c r="E257" s="36"/>
      <c r="F257" s="194" t="s">
        <v>1358</v>
      </c>
      <c r="G257" s="36"/>
      <c r="H257" s="36"/>
      <c r="I257" s="195"/>
      <c r="J257" s="36"/>
      <c r="K257" s="36"/>
      <c r="L257" s="39"/>
      <c r="M257" s="196"/>
      <c r="N257" s="197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137</v>
      </c>
      <c r="AU257" s="17" t="s">
        <v>82</v>
      </c>
    </row>
    <row r="258" spans="1:65" s="2" customFormat="1" ht="24.2" customHeight="1">
      <c r="A258" s="34"/>
      <c r="B258" s="35"/>
      <c r="C258" s="179" t="s">
        <v>371</v>
      </c>
      <c r="D258" s="179" t="s">
        <v>131</v>
      </c>
      <c r="E258" s="180" t="s">
        <v>1360</v>
      </c>
      <c r="F258" s="181" t="s">
        <v>1361</v>
      </c>
      <c r="G258" s="182" t="s">
        <v>486</v>
      </c>
      <c r="H258" s="241"/>
      <c r="I258" s="184"/>
      <c r="J258" s="185">
        <f>ROUND(I258*H258,2)</f>
        <v>0</v>
      </c>
      <c r="K258" s="186"/>
      <c r="L258" s="39"/>
      <c r="M258" s="187" t="s">
        <v>1</v>
      </c>
      <c r="N258" s="188" t="s">
        <v>38</v>
      </c>
      <c r="O258" s="71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1" t="s">
        <v>135</v>
      </c>
      <c r="AT258" s="191" t="s">
        <v>131</v>
      </c>
      <c r="AU258" s="191" t="s">
        <v>82</v>
      </c>
      <c r="AY258" s="17" t="s">
        <v>130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7" t="s">
        <v>80</v>
      </c>
      <c r="BK258" s="192">
        <f>ROUND(I258*H258,2)</f>
        <v>0</v>
      </c>
      <c r="BL258" s="17" t="s">
        <v>135</v>
      </c>
      <c r="BM258" s="191" t="s">
        <v>1362</v>
      </c>
    </row>
    <row r="259" spans="1:65" s="2" customFormat="1" ht="19.5">
      <c r="A259" s="34"/>
      <c r="B259" s="35"/>
      <c r="C259" s="36"/>
      <c r="D259" s="193" t="s">
        <v>137</v>
      </c>
      <c r="E259" s="36"/>
      <c r="F259" s="194" t="s">
        <v>1361</v>
      </c>
      <c r="G259" s="36"/>
      <c r="H259" s="36"/>
      <c r="I259" s="195"/>
      <c r="J259" s="36"/>
      <c r="K259" s="36"/>
      <c r="L259" s="39"/>
      <c r="M259" s="196"/>
      <c r="N259" s="197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137</v>
      </c>
      <c r="AU259" s="17" t="s">
        <v>82</v>
      </c>
    </row>
    <row r="260" spans="1:65" s="11" customFormat="1" ht="22.9" customHeight="1">
      <c r="B260" s="165"/>
      <c r="C260" s="166"/>
      <c r="D260" s="167" t="s">
        <v>72</v>
      </c>
      <c r="E260" s="252" t="s">
        <v>714</v>
      </c>
      <c r="F260" s="252" t="s">
        <v>964</v>
      </c>
      <c r="G260" s="166"/>
      <c r="H260" s="166"/>
      <c r="I260" s="169"/>
      <c r="J260" s="253">
        <f>BK260</f>
        <v>0</v>
      </c>
      <c r="K260" s="166"/>
      <c r="L260" s="171"/>
      <c r="M260" s="172"/>
      <c r="N260" s="173"/>
      <c r="O260" s="173"/>
      <c r="P260" s="174">
        <f>SUM(P261:P262)</f>
        <v>0</v>
      </c>
      <c r="Q260" s="173"/>
      <c r="R260" s="174">
        <f>SUM(R261:R262)</f>
        <v>0</v>
      </c>
      <c r="S260" s="173"/>
      <c r="T260" s="175">
        <f>SUM(T261:T262)</f>
        <v>0</v>
      </c>
      <c r="AR260" s="176" t="s">
        <v>80</v>
      </c>
      <c r="AT260" s="177" t="s">
        <v>72</v>
      </c>
      <c r="AU260" s="177" t="s">
        <v>80</v>
      </c>
      <c r="AY260" s="176" t="s">
        <v>130</v>
      </c>
      <c r="BK260" s="178">
        <f>SUM(BK261:BK262)</f>
        <v>0</v>
      </c>
    </row>
    <row r="261" spans="1:65" s="2" customFormat="1" ht="14.45" customHeight="1">
      <c r="A261" s="34"/>
      <c r="B261" s="35"/>
      <c r="C261" s="179" t="s">
        <v>379</v>
      </c>
      <c r="D261" s="179" t="s">
        <v>131</v>
      </c>
      <c r="E261" s="180" t="s">
        <v>522</v>
      </c>
      <c r="F261" s="181" t="s">
        <v>966</v>
      </c>
      <c r="G261" s="182" t="s">
        <v>493</v>
      </c>
      <c r="H261" s="183">
        <v>1</v>
      </c>
      <c r="I261" s="184"/>
      <c r="J261" s="185">
        <f>ROUND(I261*H261,2)</f>
        <v>0</v>
      </c>
      <c r="K261" s="186"/>
      <c r="L261" s="39"/>
      <c r="M261" s="187" t="s">
        <v>1</v>
      </c>
      <c r="N261" s="188" t="s">
        <v>38</v>
      </c>
      <c r="O261" s="71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1" t="s">
        <v>135</v>
      </c>
      <c r="AT261" s="191" t="s">
        <v>131</v>
      </c>
      <c r="AU261" s="191" t="s">
        <v>82</v>
      </c>
      <c r="AY261" s="17" t="s">
        <v>130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7" t="s">
        <v>80</v>
      </c>
      <c r="BK261" s="192">
        <f>ROUND(I261*H261,2)</f>
        <v>0</v>
      </c>
      <c r="BL261" s="17" t="s">
        <v>135</v>
      </c>
      <c r="BM261" s="191" t="s">
        <v>1363</v>
      </c>
    </row>
    <row r="262" spans="1:65" s="2" customFormat="1">
      <c r="A262" s="34"/>
      <c r="B262" s="35"/>
      <c r="C262" s="36"/>
      <c r="D262" s="193" t="s">
        <v>137</v>
      </c>
      <c r="E262" s="36"/>
      <c r="F262" s="194" t="s">
        <v>966</v>
      </c>
      <c r="G262" s="36"/>
      <c r="H262" s="36"/>
      <c r="I262" s="195"/>
      <c r="J262" s="36"/>
      <c r="K262" s="36"/>
      <c r="L262" s="39"/>
      <c r="M262" s="196"/>
      <c r="N262" s="197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137</v>
      </c>
      <c r="AU262" s="17" t="s">
        <v>82</v>
      </c>
    </row>
    <row r="263" spans="1:65" s="11" customFormat="1" ht="22.9" customHeight="1">
      <c r="B263" s="165"/>
      <c r="C263" s="166"/>
      <c r="D263" s="167" t="s">
        <v>72</v>
      </c>
      <c r="E263" s="252" t="s">
        <v>840</v>
      </c>
      <c r="F263" s="252" t="s">
        <v>980</v>
      </c>
      <c r="G263" s="166"/>
      <c r="H263" s="166"/>
      <c r="I263" s="169"/>
      <c r="J263" s="253">
        <f>BK263</f>
        <v>0</v>
      </c>
      <c r="K263" s="166"/>
      <c r="L263" s="171"/>
      <c r="M263" s="172"/>
      <c r="N263" s="173"/>
      <c r="O263" s="173"/>
      <c r="P263" s="174">
        <f>SUM(P264:P265)</f>
        <v>0</v>
      </c>
      <c r="Q263" s="173"/>
      <c r="R263" s="174">
        <f>SUM(R264:R265)</f>
        <v>0</v>
      </c>
      <c r="S263" s="173"/>
      <c r="T263" s="175">
        <f>SUM(T264:T265)</f>
        <v>0</v>
      </c>
      <c r="AR263" s="176" t="s">
        <v>80</v>
      </c>
      <c r="AT263" s="177" t="s">
        <v>72</v>
      </c>
      <c r="AU263" s="177" t="s">
        <v>80</v>
      </c>
      <c r="AY263" s="176" t="s">
        <v>130</v>
      </c>
      <c r="BK263" s="178">
        <f>SUM(BK264:BK265)</f>
        <v>0</v>
      </c>
    </row>
    <row r="264" spans="1:65" s="2" customFormat="1" ht="14.45" customHeight="1">
      <c r="A264" s="34"/>
      <c r="B264" s="35"/>
      <c r="C264" s="179" t="s">
        <v>384</v>
      </c>
      <c r="D264" s="179" t="s">
        <v>131</v>
      </c>
      <c r="E264" s="180" t="s">
        <v>982</v>
      </c>
      <c r="F264" s="181" t="s">
        <v>983</v>
      </c>
      <c r="G264" s="182" t="s">
        <v>382</v>
      </c>
      <c r="H264" s="183">
        <v>20</v>
      </c>
      <c r="I264" s="184"/>
      <c r="J264" s="185">
        <f>ROUND(I264*H264,2)</f>
        <v>0</v>
      </c>
      <c r="K264" s="186"/>
      <c r="L264" s="39"/>
      <c r="M264" s="187" t="s">
        <v>1</v>
      </c>
      <c r="N264" s="188" t="s">
        <v>38</v>
      </c>
      <c r="O264" s="71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1" t="s">
        <v>135</v>
      </c>
      <c r="AT264" s="191" t="s">
        <v>131</v>
      </c>
      <c r="AU264" s="191" t="s">
        <v>82</v>
      </c>
      <c r="AY264" s="17" t="s">
        <v>130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7" t="s">
        <v>80</v>
      </c>
      <c r="BK264" s="192">
        <f>ROUND(I264*H264,2)</f>
        <v>0</v>
      </c>
      <c r="BL264" s="17" t="s">
        <v>135</v>
      </c>
      <c r="BM264" s="191" t="s">
        <v>1364</v>
      </c>
    </row>
    <row r="265" spans="1:65" s="2" customFormat="1">
      <c r="A265" s="34"/>
      <c r="B265" s="35"/>
      <c r="C265" s="36"/>
      <c r="D265" s="193" t="s">
        <v>137</v>
      </c>
      <c r="E265" s="36"/>
      <c r="F265" s="194" t="s">
        <v>983</v>
      </c>
      <c r="G265" s="36"/>
      <c r="H265" s="36"/>
      <c r="I265" s="195"/>
      <c r="J265" s="36"/>
      <c r="K265" s="36"/>
      <c r="L265" s="39"/>
      <c r="M265" s="242"/>
      <c r="N265" s="243"/>
      <c r="O265" s="244"/>
      <c r="P265" s="244"/>
      <c r="Q265" s="244"/>
      <c r="R265" s="244"/>
      <c r="S265" s="244"/>
      <c r="T265" s="24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137</v>
      </c>
      <c r="AU265" s="17" t="s">
        <v>82</v>
      </c>
    </row>
    <row r="266" spans="1:65" s="2" customFormat="1" ht="6.95" customHeight="1">
      <c r="A266" s="34"/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39"/>
      <c r="M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</row>
  </sheetData>
  <sheetProtection algorithmName="SHA-512" hashValue="PAk7RZvYj9qDBerbu2Lxo6qtmJshcDuZxXLOno9bpuOS3+Scv8y1iYZEBOe9Et2i6F0VEMORuEmtVlReI1/g3g==" saltValue="1F7gbUfO5Ds484T7xNzGSoZQZ5Vg+919C66L5wsdkLRa8sUNSY4b17L4DhNETfw0R/djDT2qfCRH4ive82+hUA==" spinCount="100000" sheet="1" objects="1" scenarios="1" formatColumns="0" formatRows="0" autoFilter="0"/>
  <autoFilter ref="C127:K265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Ostravska univerzita-9.6.2020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1365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8. 6. 2020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21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21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21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ROUND((SUM(BE120:BE138)),  2)</f>
        <v>0</v>
      </c>
      <c r="G33" s="34"/>
      <c r="H33" s="34"/>
      <c r="I33" s="124">
        <v>0.21</v>
      </c>
      <c r="J33" s="123">
        <f>ROUND(((SUM(BE120:BE138))*I33),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ROUND((SUM(BF120:BF138)),  2)</f>
        <v>0</v>
      </c>
      <c r="G34" s="34"/>
      <c r="H34" s="34"/>
      <c r="I34" s="124">
        <v>0.15</v>
      </c>
      <c r="J34" s="123">
        <f>ROUND(((SUM(BF120:BF138))*I34),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ROUND((SUM(BG120:BG138)),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ROUND((SUM(BH120:BH138)),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ROUND((SUM(BI120:BI138)),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Ostravska univerzita-9.6.2020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SO 00 - Vedlejší rozpočtové náklady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8. 6. 2020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1366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5" customFormat="1" ht="19.899999999999999" customHeight="1">
      <c r="B98" s="246"/>
      <c r="C98" s="247"/>
      <c r="D98" s="248" t="s">
        <v>1367</v>
      </c>
      <c r="E98" s="249"/>
      <c r="F98" s="249"/>
      <c r="G98" s="249"/>
      <c r="H98" s="249"/>
      <c r="I98" s="249"/>
      <c r="J98" s="250">
        <f>J122</f>
        <v>0</v>
      </c>
      <c r="K98" s="247"/>
      <c r="L98" s="251"/>
    </row>
    <row r="99" spans="1:31" s="15" customFormat="1" ht="19.899999999999999" customHeight="1">
      <c r="B99" s="246"/>
      <c r="C99" s="247"/>
      <c r="D99" s="248" t="s">
        <v>1242</v>
      </c>
      <c r="E99" s="249"/>
      <c r="F99" s="249"/>
      <c r="G99" s="249"/>
      <c r="H99" s="249"/>
      <c r="I99" s="249"/>
      <c r="J99" s="250">
        <f>J129</f>
        <v>0</v>
      </c>
      <c r="K99" s="247"/>
      <c r="L99" s="251"/>
    </row>
    <row r="100" spans="1:31" s="15" customFormat="1" ht="19.899999999999999" customHeight="1">
      <c r="B100" s="246"/>
      <c r="C100" s="247"/>
      <c r="D100" s="248" t="s">
        <v>1368</v>
      </c>
      <c r="E100" s="249"/>
      <c r="F100" s="249"/>
      <c r="G100" s="249"/>
      <c r="H100" s="249"/>
      <c r="I100" s="249"/>
      <c r="J100" s="250">
        <f>J132</f>
        <v>0</v>
      </c>
      <c r="K100" s="247"/>
      <c r="L100" s="251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115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6" t="str">
        <f>E7</f>
        <v>Ostravska univerzita-9.6.2020</v>
      </c>
      <c r="F110" s="297"/>
      <c r="G110" s="297"/>
      <c r="H110" s="29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4" t="str">
        <f>E9</f>
        <v>SO 00 - Vedlejší rozpočtové náklady</v>
      </c>
      <c r="F112" s="295"/>
      <c r="G112" s="295"/>
      <c r="H112" s="29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8. 6. 2020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0" customFormat="1" ht="29.25" customHeight="1">
      <c r="A119" s="153"/>
      <c r="B119" s="154"/>
      <c r="C119" s="155" t="s">
        <v>116</v>
      </c>
      <c r="D119" s="156" t="s">
        <v>58</v>
      </c>
      <c r="E119" s="156" t="s">
        <v>54</v>
      </c>
      <c r="F119" s="156" t="s">
        <v>55</v>
      </c>
      <c r="G119" s="156" t="s">
        <v>117</v>
      </c>
      <c r="H119" s="156" t="s">
        <v>118</v>
      </c>
      <c r="I119" s="156" t="s">
        <v>119</v>
      </c>
      <c r="J119" s="157" t="s">
        <v>95</v>
      </c>
      <c r="K119" s="158" t="s">
        <v>120</v>
      </c>
      <c r="L119" s="159"/>
      <c r="M119" s="75" t="s">
        <v>1</v>
      </c>
      <c r="N119" s="76" t="s">
        <v>37</v>
      </c>
      <c r="O119" s="76" t="s">
        <v>121</v>
      </c>
      <c r="P119" s="76" t="s">
        <v>122</v>
      </c>
      <c r="Q119" s="76" t="s">
        <v>123</v>
      </c>
      <c r="R119" s="76" t="s">
        <v>124</v>
      </c>
      <c r="S119" s="76" t="s">
        <v>125</v>
      </c>
      <c r="T119" s="77" t="s">
        <v>126</v>
      </c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</row>
    <row r="120" spans="1:65" s="2" customFormat="1" ht="22.9" customHeight="1">
      <c r="A120" s="34"/>
      <c r="B120" s="35"/>
      <c r="C120" s="82" t="s">
        <v>127</v>
      </c>
      <c r="D120" s="36"/>
      <c r="E120" s="36"/>
      <c r="F120" s="36"/>
      <c r="G120" s="36"/>
      <c r="H120" s="36"/>
      <c r="I120" s="36"/>
      <c r="J120" s="160">
        <f>BK120</f>
        <v>0</v>
      </c>
      <c r="K120" s="36"/>
      <c r="L120" s="39"/>
      <c r="M120" s="78"/>
      <c r="N120" s="161"/>
      <c r="O120" s="79"/>
      <c r="P120" s="162">
        <f>P121</f>
        <v>0</v>
      </c>
      <c r="Q120" s="79"/>
      <c r="R120" s="162">
        <f>R121</f>
        <v>0</v>
      </c>
      <c r="S120" s="79"/>
      <c r="T120" s="16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97</v>
      </c>
      <c r="BK120" s="164">
        <f>BK121</f>
        <v>0</v>
      </c>
    </row>
    <row r="121" spans="1:65" s="11" customFormat="1" ht="25.9" customHeight="1">
      <c r="B121" s="165"/>
      <c r="C121" s="166"/>
      <c r="D121" s="167" t="s">
        <v>72</v>
      </c>
      <c r="E121" s="168" t="s">
        <v>1001</v>
      </c>
      <c r="F121" s="168" t="s">
        <v>1369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P122+P129+P132</f>
        <v>0</v>
      </c>
      <c r="Q121" s="173"/>
      <c r="R121" s="174">
        <f>R122+R129+R132</f>
        <v>0</v>
      </c>
      <c r="S121" s="173"/>
      <c r="T121" s="175">
        <f>T122+T129+T132</f>
        <v>0</v>
      </c>
      <c r="AR121" s="176" t="s">
        <v>80</v>
      </c>
      <c r="AT121" s="177" t="s">
        <v>72</v>
      </c>
      <c r="AU121" s="177" t="s">
        <v>73</v>
      </c>
      <c r="AY121" s="176" t="s">
        <v>130</v>
      </c>
      <c r="BK121" s="178">
        <f>BK122+BK129+BK132</f>
        <v>0</v>
      </c>
    </row>
    <row r="122" spans="1:65" s="11" customFormat="1" ht="22.9" customHeight="1">
      <c r="B122" s="165"/>
      <c r="C122" s="166"/>
      <c r="D122" s="167" t="s">
        <v>72</v>
      </c>
      <c r="E122" s="252" t="s">
        <v>811</v>
      </c>
      <c r="F122" s="252" t="s">
        <v>1370</v>
      </c>
      <c r="G122" s="166"/>
      <c r="H122" s="166"/>
      <c r="I122" s="169"/>
      <c r="J122" s="253">
        <f>BK122</f>
        <v>0</v>
      </c>
      <c r="K122" s="166"/>
      <c r="L122" s="171"/>
      <c r="M122" s="172"/>
      <c r="N122" s="173"/>
      <c r="O122" s="173"/>
      <c r="P122" s="174">
        <f>SUM(P123:P128)</f>
        <v>0</v>
      </c>
      <c r="Q122" s="173"/>
      <c r="R122" s="174">
        <f>SUM(R123:R128)</f>
        <v>0</v>
      </c>
      <c r="S122" s="173"/>
      <c r="T122" s="175">
        <f>SUM(T123:T128)</f>
        <v>0</v>
      </c>
      <c r="AR122" s="176" t="s">
        <v>80</v>
      </c>
      <c r="AT122" s="177" t="s">
        <v>72</v>
      </c>
      <c r="AU122" s="177" t="s">
        <v>80</v>
      </c>
      <c r="AY122" s="176" t="s">
        <v>130</v>
      </c>
      <c r="BK122" s="178">
        <f>SUM(BK123:BK128)</f>
        <v>0</v>
      </c>
    </row>
    <row r="123" spans="1:65" s="2" customFormat="1" ht="14.45" customHeight="1">
      <c r="A123" s="34"/>
      <c r="B123" s="35"/>
      <c r="C123" s="179" t="s">
        <v>80</v>
      </c>
      <c r="D123" s="179" t="s">
        <v>131</v>
      </c>
      <c r="E123" s="180" t="s">
        <v>1371</v>
      </c>
      <c r="F123" s="181" t="s">
        <v>1372</v>
      </c>
      <c r="G123" s="182" t="s">
        <v>493</v>
      </c>
      <c r="H123" s="183">
        <v>1</v>
      </c>
      <c r="I123" s="184"/>
      <c r="J123" s="185">
        <f>ROUND(I123*H123,2)</f>
        <v>0</v>
      </c>
      <c r="K123" s="186"/>
      <c r="L123" s="39"/>
      <c r="M123" s="187" t="s">
        <v>1</v>
      </c>
      <c r="N123" s="188" t="s">
        <v>38</v>
      </c>
      <c r="O123" s="71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1" t="s">
        <v>135</v>
      </c>
      <c r="AT123" s="191" t="s">
        <v>131</v>
      </c>
      <c r="AU123" s="191" t="s">
        <v>82</v>
      </c>
      <c r="AY123" s="17" t="s">
        <v>130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7" t="s">
        <v>80</v>
      </c>
      <c r="BK123" s="192">
        <f>ROUND(I123*H123,2)</f>
        <v>0</v>
      </c>
      <c r="BL123" s="17" t="s">
        <v>135</v>
      </c>
      <c r="BM123" s="191" t="s">
        <v>1373</v>
      </c>
    </row>
    <row r="124" spans="1:65" s="2" customFormat="1">
      <c r="A124" s="34"/>
      <c r="B124" s="35"/>
      <c r="C124" s="36"/>
      <c r="D124" s="193" t="s">
        <v>137</v>
      </c>
      <c r="E124" s="36"/>
      <c r="F124" s="194" t="s">
        <v>1372</v>
      </c>
      <c r="G124" s="36"/>
      <c r="H124" s="36"/>
      <c r="I124" s="195"/>
      <c r="J124" s="36"/>
      <c r="K124" s="36"/>
      <c r="L124" s="39"/>
      <c r="M124" s="196"/>
      <c r="N124" s="197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137</v>
      </c>
      <c r="AU124" s="17" t="s">
        <v>82</v>
      </c>
    </row>
    <row r="125" spans="1:65" s="2" customFormat="1" ht="14.45" customHeight="1">
      <c r="A125" s="34"/>
      <c r="B125" s="35"/>
      <c r="C125" s="179" t="s">
        <v>82</v>
      </c>
      <c r="D125" s="179" t="s">
        <v>131</v>
      </c>
      <c r="E125" s="180" t="s">
        <v>1374</v>
      </c>
      <c r="F125" s="181" t="s">
        <v>1375</v>
      </c>
      <c r="G125" s="182" t="s">
        <v>493</v>
      </c>
      <c r="H125" s="183">
        <v>1</v>
      </c>
      <c r="I125" s="184"/>
      <c r="J125" s="185">
        <f>ROUND(I125*H125,2)</f>
        <v>0</v>
      </c>
      <c r="K125" s="186"/>
      <c r="L125" s="39"/>
      <c r="M125" s="187" t="s">
        <v>1</v>
      </c>
      <c r="N125" s="188" t="s">
        <v>38</v>
      </c>
      <c r="O125" s="71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1" t="s">
        <v>135</v>
      </c>
      <c r="AT125" s="191" t="s">
        <v>131</v>
      </c>
      <c r="AU125" s="191" t="s">
        <v>82</v>
      </c>
      <c r="AY125" s="17" t="s">
        <v>130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7" t="s">
        <v>80</v>
      </c>
      <c r="BK125" s="192">
        <f>ROUND(I125*H125,2)</f>
        <v>0</v>
      </c>
      <c r="BL125" s="17" t="s">
        <v>135</v>
      </c>
      <c r="BM125" s="191" t="s">
        <v>1376</v>
      </c>
    </row>
    <row r="126" spans="1:65" s="2" customFormat="1">
      <c r="A126" s="34"/>
      <c r="B126" s="35"/>
      <c r="C126" s="36"/>
      <c r="D126" s="193" t="s">
        <v>137</v>
      </c>
      <c r="E126" s="36"/>
      <c r="F126" s="194" t="s">
        <v>1375</v>
      </c>
      <c r="G126" s="36"/>
      <c r="H126" s="36"/>
      <c r="I126" s="195"/>
      <c r="J126" s="36"/>
      <c r="K126" s="36"/>
      <c r="L126" s="39"/>
      <c r="M126" s="196"/>
      <c r="N126" s="197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137</v>
      </c>
      <c r="AU126" s="17" t="s">
        <v>82</v>
      </c>
    </row>
    <row r="127" spans="1:65" s="2" customFormat="1" ht="14.45" customHeight="1">
      <c r="A127" s="34"/>
      <c r="B127" s="35"/>
      <c r="C127" s="179" t="s">
        <v>154</v>
      </c>
      <c r="D127" s="179" t="s">
        <v>131</v>
      </c>
      <c r="E127" s="180" t="s">
        <v>1377</v>
      </c>
      <c r="F127" s="181" t="s">
        <v>1378</v>
      </c>
      <c r="G127" s="182" t="s">
        <v>493</v>
      </c>
      <c r="H127" s="183">
        <v>1</v>
      </c>
      <c r="I127" s="184"/>
      <c r="J127" s="185">
        <f>ROUND(I127*H127,2)</f>
        <v>0</v>
      </c>
      <c r="K127" s="186"/>
      <c r="L127" s="39"/>
      <c r="M127" s="187" t="s">
        <v>1</v>
      </c>
      <c r="N127" s="188" t="s">
        <v>38</v>
      </c>
      <c r="O127" s="71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1" t="s">
        <v>135</v>
      </c>
      <c r="AT127" s="191" t="s">
        <v>131</v>
      </c>
      <c r="AU127" s="191" t="s">
        <v>82</v>
      </c>
      <c r="AY127" s="17" t="s">
        <v>130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80</v>
      </c>
      <c r="BK127" s="192">
        <f>ROUND(I127*H127,2)</f>
        <v>0</v>
      </c>
      <c r="BL127" s="17" t="s">
        <v>135</v>
      </c>
      <c r="BM127" s="191" t="s">
        <v>1379</v>
      </c>
    </row>
    <row r="128" spans="1:65" s="2" customFormat="1">
      <c r="A128" s="34"/>
      <c r="B128" s="35"/>
      <c r="C128" s="36"/>
      <c r="D128" s="193" t="s">
        <v>137</v>
      </c>
      <c r="E128" s="36"/>
      <c r="F128" s="194" t="s">
        <v>1378</v>
      </c>
      <c r="G128" s="36"/>
      <c r="H128" s="36"/>
      <c r="I128" s="195"/>
      <c r="J128" s="36"/>
      <c r="K128" s="36"/>
      <c r="L128" s="39"/>
      <c r="M128" s="196"/>
      <c r="N128" s="197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137</v>
      </c>
      <c r="AU128" s="17" t="s">
        <v>82</v>
      </c>
    </row>
    <row r="129" spans="1:65" s="11" customFormat="1" ht="22.9" customHeight="1">
      <c r="B129" s="165"/>
      <c r="C129" s="166"/>
      <c r="D129" s="167" t="s">
        <v>72</v>
      </c>
      <c r="E129" s="252" t="s">
        <v>840</v>
      </c>
      <c r="F129" s="252" t="s">
        <v>980</v>
      </c>
      <c r="G129" s="166"/>
      <c r="H129" s="166"/>
      <c r="I129" s="169"/>
      <c r="J129" s="253">
        <f>BK129</f>
        <v>0</v>
      </c>
      <c r="K129" s="166"/>
      <c r="L129" s="171"/>
      <c r="M129" s="172"/>
      <c r="N129" s="173"/>
      <c r="O129" s="173"/>
      <c r="P129" s="174">
        <f>SUM(P130:P131)</f>
        <v>0</v>
      </c>
      <c r="Q129" s="173"/>
      <c r="R129" s="174">
        <f>SUM(R130:R131)</f>
        <v>0</v>
      </c>
      <c r="S129" s="173"/>
      <c r="T129" s="175">
        <f>SUM(T130:T131)</f>
        <v>0</v>
      </c>
      <c r="AR129" s="176" t="s">
        <v>80</v>
      </c>
      <c r="AT129" s="177" t="s">
        <v>72</v>
      </c>
      <c r="AU129" s="177" t="s">
        <v>80</v>
      </c>
      <c r="AY129" s="176" t="s">
        <v>130</v>
      </c>
      <c r="BK129" s="178">
        <f>SUM(BK130:BK131)</f>
        <v>0</v>
      </c>
    </row>
    <row r="130" spans="1:65" s="2" customFormat="1" ht="14.45" customHeight="1">
      <c r="A130" s="34"/>
      <c r="B130" s="35"/>
      <c r="C130" s="179" t="s">
        <v>135</v>
      </c>
      <c r="D130" s="179" t="s">
        <v>131</v>
      </c>
      <c r="E130" s="180" t="s">
        <v>1380</v>
      </c>
      <c r="F130" s="181" t="s">
        <v>1381</v>
      </c>
      <c r="G130" s="182" t="s">
        <v>493</v>
      </c>
      <c r="H130" s="183">
        <v>1</v>
      </c>
      <c r="I130" s="184"/>
      <c r="J130" s="185">
        <f>ROUND(I130*H130,2)</f>
        <v>0</v>
      </c>
      <c r="K130" s="186"/>
      <c r="L130" s="39"/>
      <c r="M130" s="187" t="s">
        <v>1</v>
      </c>
      <c r="N130" s="188" t="s">
        <v>38</v>
      </c>
      <c r="O130" s="71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1" t="s">
        <v>135</v>
      </c>
      <c r="AT130" s="191" t="s">
        <v>131</v>
      </c>
      <c r="AU130" s="191" t="s">
        <v>82</v>
      </c>
      <c r="AY130" s="17" t="s">
        <v>130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7" t="s">
        <v>80</v>
      </c>
      <c r="BK130" s="192">
        <f>ROUND(I130*H130,2)</f>
        <v>0</v>
      </c>
      <c r="BL130" s="17" t="s">
        <v>135</v>
      </c>
      <c r="BM130" s="191" t="s">
        <v>1382</v>
      </c>
    </row>
    <row r="131" spans="1:65" s="2" customFormat="1">
      <c r="A131" s="34"/>
      <c r="B131" s="35"/>
      <c r="C131" s="36"/>
      <c r="D131" s="193" t="s">
        <v>137</v>
      </c>
      <c r="E131" s="36"/>
      <c r="F131" s="194" t="s">
        <v>1381</v>
      </c>
      <c r="G131" s="36"/>
      <c r="H131" s="36"/>
      <c r="I131" s="195"/>
      <c r="J131" s="36"/>
      <c r="K131" s="36"/>
      <c r="L131" s="39"/>
      <c r="M131" s="196"/>
      <c r="N131" s="197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137</v>
      </c>
      <c r="AU131" s="17" t="s">
        <v>82</v>
      </c>
    </row>
    <row r="132" spans="1:65" s="11" customFormat="1" ht="22.9" customHeight="1">
      <c r="B132" s="165"/>
      <c r="C132" s="166"/>
      <c r="D132" s="167" t="s">
        <v>72</v>
      </c>
      <c r="E132" s="252" t="s">
        <v>865</v>
      </c>
      <c r="F132" s="252" t="s">
        <v>1370</v>
      </c>
      <c r="G132" s="166"/>
      <c r="H132" s="166"/>
      <c r="I132" s="169"/>
      <c r="J132" s="253">
        <f>BK132</f>
        <v>0</v>
      </c>
      <c r="K132" s="166"/>
      <c r="L132" s="171"/>
      <c r="M132" s="172"/>
      <c r="N132" s="173"/>
      <c r="O132" s="173"/>
      <c r="P132" s="174">
        <f>SUM(P133:P138)</f>
        <v>0</v>
      </c>
      <c r="Q132" s="173"/>
      <c r="R132" s="174">
        <f>SUM(R133:R138)</f>
        <v>0</v>
      </c>
      <c r="S132" s="173"/>
      <c r="T132" s="175">
        <f>SUM(T133:T138)</f>
        <v>0</v>
      </c>
      <c r="AR132" s="176" t="s">
        <v>80</v>
      </c>
      <c r="AT132" s="177" t="s">
        <v>72</v>
      </c>
      <c r="AU132" s="177" t="s">
        <v>80</v>
      </c>
      <c r="AY132" s="176" t="s">
        <v>130</v>
      </c>
      <c r="BK132" s="178">
        <f>SUM(BK133:BK138)</f>
        <v>0</v>
      </c>
    </row>
    <row r="133" spans="1:65" s="2" customFormat="1" ht="24.2" customHeight="1">
      <c r="A133" s="34"/>
      <c r="B133" s="35"/>
      <c r="C133" s="179" t="s">
        <v>175</v>
      </c>
      <c r="D133" s="179" t="s">
        <v>131</v>
      </c>
      <c r="E133" s="180" t="s">
        <v>1383</v>
      </c>
      <c r="F133" s="181" t="s">
        <v>1384</v>
      </c>
      <c r="G133" s="182" t="s">
        <v>493</v>
      </c>
      <c r="H133" s="183">
        <v>1</v>
      </c>
      <c r="I133" s="184"/>
      <c r="J133" s="185">
        <f>ROUND(I133*H133,2)</f>
        <v>0</v>
      </c>
      <c r="K133" s="186"/>
      <c r="L133" s="39"/>
      <c r="M133" s="187" t="s">
        <v>1</v>
      </c>
      <c r="N133" s="188" t="s">
        <v>38</v>
      </c>
      <c r="O133" s="71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1" t="s">
        <v>135</v>
      </c>
      <c r="AT133" s="191" t="s">
        <v>131</v>
      </c>
      <c r="AU133" s="191" t="s">
        <v>82</v>
      </c>
      <c r="AY133" s="17" t="s">
        <v>130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80</v>
      </c>
      <c r="BK133" s="192">
        <f>ROUND(I133*H133,2)</f>
        <v>0</v>
      </c>
      <c r="BL133" s="17" t="s">
        <v>135</v>
      </c>
      <c r="BM133" s="191" t="s">
        <v>1385</v>
      </c>
    </row>
    <row r="134" spans="1:65" s="2" customFormat="1" ht="19.5">
      <c r="A134" s="34"/>
      <c r="B134" s="35"/>
      <c r="C134" s="36"/>
      <c r="D134" s="193" t="s">
        <v>137</v>
      </c>
      <c r="E134" s="36"/>
      <c r="F134" s="194" t="s">
        <v>1384</v>
      </c>
      <c r="G134" s="36"/>
      <c r="H134" s="36"/>
      <c r="I134" s="195"/>
      <c r="J134" s="36"/>
      <c r="K134" s="36"/>
      <c r="L134" s="39"/>
      <c r="M134" s="196"/>
      <c r="N134" s="197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137</v>
      </c>
      <c r="AU134" s="17" t="s">
        <v>82</v>
      </c>
    </row>
    <row r="135" spans="1:65" s="2" customFormat="1" ht="14.45" customHeight="1">
      <c r="A135" s="34"/>
      <c r="B135" s="35"/>
      <c r="C135" s="179" t="s">
        <v>191</v>
      </c>
      <c r="D135" s="179" t="s">
        <v>131</v>
      </c>
      <c r="E135" s="180" t="s">
        <v>1386</v>
      </c>
      <c r="F135" s="181" t="s">
        <v>1387</v>
      </c>
      <c r="G135" s="182" t="s">
        <v>486</v>
      </c>
      <c r="H135" s="241"/>
      <c r="I135" s="184"/>
      <c r="J135" s="185">
        <f>ROUND(I135*H135,2)</f>
        <v>0</v>
      </c>
      <c r="K135" s="186"/>
      <c r="L135" s="39"/>
      <c r="M135" s="187" t="s">
        <v>1</v>
      </c>
      <c r="N135" s="188" t="s">
        <v>38</v>
      </c>
      <c r="O135" s="71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1" t="s">
        <v>135</v>
      </c>
      <c r="AT135" s="191" t="s">
        <v>131</v>
      </c>
      <c r="AU135" s="191" t="s">
        <v>82</v>
      </c>
      <c r="AY135" s="17" t="s">
        <v>130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7" t="s">
        <v>80</v>
      </c>
      <c r="BK135" s="192">
        <f>ROUND(I135*H135,2)</f>
        <v>0</v>
      </c>
      <c r="BL135" s="17" t="s">
        <v>135</v>
      </c>
      <c r="BM135" s="191" t="s">
        <v>1388</v>
      </c>
    </row>
    <row r="136" spans="1:65" s="2" customFormat="1">
      <c r="A136" s="34"/>
      <c r="B136" s="35"/>
      <c r="C136" s="36"/>
      <c r="D136" s="193" t="s">
        <v>137</v>
      </c>
      <c r="E136" s="36"/>
      <c r="F136" s="194" t="s">
        <v>1389</v>
      </c>
      <c r="G136" s="36"/>
      <c r="H136" s="36"/>
      <c r="I136" s="195"/>
      <c r="J136" s="36"/>
      <c r="K136" s="36"/>
      <c r="L136" s="39"/>
      <c r="M136" s="196"/>
      <c r="N136" s="197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137</v>
      </c>
      <c r="AU136" s="17" t="s">
        <v>82</v>
      </c>
    </row>
    <row r="137" spans="1:65" s="2" customFormat="1" ht="14.45" customHeight="1">
      <c r="A137" s="34"/>
      <c r="B137" s="35"/>
      <c r="C137" s="179" t="s">
        <v>197</v>
      </c>
      <c r="D137" s="179" t="s">
        <v>131</v>
      </c>
      <c r="E137" s="180" t="s">
        <v>1390</v>
      </c>
      <c r="F137" s="181" t="s">
        <v>1391</v>
      </c>
      <c r="G137" s="182" t="s">
        <v>486</v>
      </c>
      <c r="H137" s="241"/>
      <c r="I137" s="184"/>
      <c r="J137" s="185">
        <f>ROUND(I137*H137,2)</f>
        <v>0</v>
      </c>
      <c r="K137" s="186"/>
      <c r="L137" s="39"/>
      <c r="M137" s="187" t="s">
        <v>1</v>
      </c>
      <c r="N137" s="188" t="s">
        <v>38</v>
      </c>
      <c r="O137" s="71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1" t="s">
        <v>135</v>
      </c>
      <c r="AT137" s="191" t="s">
        <v>131</v>
      </c>
      <c r="AU137" s="191" t="s">
        <v>82</v>
      </c>
      <c r="AY137" s="17" t="s">
        <v>130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7" t="s">
        <v>80</v>
      </c>
      <c r="BK137" s="192">
        <f>ROUND(I137*H137,2)</f>
        <v>0</v>
      </c>
      <c r="BL137" s="17" t="s">
        <v>135</v>
      </c>
      <c r="BM137" s="191" t="s">
        <v>1392</v>
      </c>
    </row>
    <row r="138" spans="1:65" s="2" customFormat="1">
      <c r="A138" s="34"/>
      <c r="B138" s="35"/>
      <c r="C138" s="36"/>
      <c r="D138" s="193" t="s">
        <v>137</v>
      </c>
      <c r="E138" s="36"/>
      <c r="F138" s="194" t="s">
        <v>1391</v>
      </c>
      <c r="G138" s="36"/>
      <c r="H138" s="36"/>
      <c r="I138" s="195"/>
      <c r="J138" s="36"/>
      <c r="K138" s="36"/>
      <c r="L138" s="39"/>
      <c r="M138" s="242"/>
      <c r="N138" s="243"/>
      <c r="O138" s="244"/>
      <c r="P138" s="244"/>
      <c r="Q138" s="244"/>
      <c r="R138" s="244"/>
      <c r="S138" s="244"/>
      <c r="T138" s="24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137</v>
      </c>
      <c r="AU138" s="17" t="s">
        <v>82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W06T4vhEldpyQZ2eQpxauWOMwWTPYbjAkwJbDhd4rNPGIqQ1OjIXmzBqSqA9gtPqe7tAHLBSPiqULyV71VLDfQ==" saltValue="2nYVrBTH0heTC0hBHCtXFx4FSAQgMloIs2GEuuNrT+2oipRNGECvGTj5ziIHVsqO+WaJoqGrn8FRnNRCGeYxhg==" spinCount="100000" sheet="1" objects="1" scenarios="1" formatColumns="0" formatRows="0" autoFilter="0"/>
  <autoFilter ref="C119:K13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01 - SO 01</vt:lpstr>
      <vt:lpstr>SO 02 - SO 02</vt:lpstr>
      <vt:lpstr>SO 03 - SO 03</vt:lpstr>
      <vt:lpstr>SO 00 - Vedlejší rozpočto...</vt:lpstr>
      <vt:lpstr>'Rekapitulace stavby'!Názvy_tisku</vt:lpstr>
      <vt:lpstr>'SO 00 - Vedlejší rozpočto...'!Názvy_tisku</vt:lpstr>
      <vt:lpstr>'SO 01 - SO 01'!Názvy_tisku</vt:lpstr>
      <vt:lpstr>'SO 02 - SO 02'!Názvy_tisku</vt:lpstr>
      <vt:lpstr>'SO 03 - SO 03'!Názvy_tisku</vt:lpstr>
      <vt:lpstr>'Rekapitulace stavby'!Oblast_tisku</vt:lpstr>
      <vt:lpstr>'SO 00 - Vedlejší rozpočto...'!Oblast_tisku</vt:lpstr>
      <vt:lpstr>'SO 01 - SO 01'!Oblast_tisku</vt:lpstr>
      <vt:lpstr>'SO 02 - SO 02'!Oblast_tisku</vt:lpstr>
      <vt:lpstr>'SO 03 - SO 03'!Oblast_tisku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STA-168\Podpleska</dc:creator>
  <cp:lastModifiedBy>Sára Bedrunková</cp:lastModifiedBy>
  <dcterms:created xsi:type="dcterms:W3CDTF">2020-08-06T11:57:21Z</dcterms:created>
  <dcterms:modified xsi:type="dcterms:W3CDTF">2020-08-06T16:13:23Z</dcterms:modified>
</cp:coreProperties>
</file>