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/>
  <mc:AlternateContent xmlns:mc="http://schemas.openxmlformats.org/markup-compatibility/2006">
    <mc:Choice Requires="x15">
      <x15ac:absPath xmlns:x15ac="http://schemas.microsoft.com/office/spreadsheetml/2010/11/ac" url="Y:\Sdileni\REKTORAT\Oddělení veřejných zakázek\2020\MR dovo 2020\39-rekonstrukce Mlýnská-ZPŘ\vysvetleni_ZD\"/>
    </mc:Choice>
  </mc:AlternateContent>
  <xr:revisionPtr revIDLastSave="0" documentId="8_{E2ED8BBD-21BD-4F7C-A448-A7CF4D743656}" xr6:coauthVersionLast="36" xr6:coauthVersionMax="36" xr10:uidLastSave="{00000000-0000-0000-0000-000000000000}"/>
  <bookViews>
    <workbookView xWindow="210" yWindow="390" windowWidth="20730" windowHeight="11760" activeTab="1" xr2:uid="{00000000-000D-0000-FFFF-FFFF00000000}"/>
  </bookViews>
  <sheets>
    <sheet name="Rekapitulace stavby" sheetId="1" r:id="rId1"/>
    <sheet name="100-19 Interiér" sheetId="2" r:id="rId2"/>
  </sheets>
  <definedNames>
    <definedName name="_xlnm._FilterDatabase" localSheetId="1" hidden="1">'100-19 Interiér'!$C$119:$L$164</definedName>
    <definedName name="_xlnm.Print_Titles" localSheetId="1">'100-19 Interiér'!$119:$119</definedName>
    <definedName name="_xlnm.Print_Titles" localSheetId="0">'Rekapitulace stavby'!$92:$92</definedName>
    <definedName name="_xlnm.Print_Area" localSheetId="1">'100-19 Interiér'!$C$4:$K$76,'100-19 Interiér'!$C$82:$K$101,'100-19 Interiér'!$C$107:$L$164</definedName>
    <definedName name="_xlnm.Print_Area" localSheetId="0">'Rekapitulace stavby'!$D$4:$AO$76,'Rekapitulace stavby'!$C$82:$AQ$99</definedName>
  </definedNames>
  <calcPr calcId="191029"/>
</workbook>
</file>

<file path=xl/calcChain.xml><?xml version="1.0" encoding="utf-8"?>
<calcChain xmlns="http://schemas.openxmlformats.org/spreadsheetml/2006/main">
  <c r="P121" i="2" l="1"/>
  <c r="Q121" i="2"/>
  <c r="R121" i="2"/>
  <c r="T121" i="2"/>
  <c r="V121" i="2"/>
  <c r="X121" i="2"/>
  <c r="P123" i="2"/>
  <c r="Q123" i="2"/>
  <c r="R123" i="2"/>
  <c r="T123" i="2"/>
  <c r="V123" i="2"/>
  <c r="X123" i="2"/>
  <c r="P125" i="2"/>
  <c r="K125" i="2" s="1"/>
  <c r="BF125" i="2" s="1"/>
  <c r="Q125" i="2"/>
  <c r="R125" i="2"/>
  <c r="T125" i="2"/>
  <c r="V125" i="2"/>
  <c r="X125" i="2"/>
  <c r="P127" i="2"/>
  <c r="Q127" i="2"/>
  <c r="R127" i="2"/>
  <c r="T127" i="2"/>
  <c r="V127" i="2"/>
  <c r="X127" i="2"/>
  <c r="P129" i="2"/>
  <c r="Q129" i="2"/>
  <c r="R129" i="2"/>
  <c r="T129" i="2"/>
  <c r="V129" i="2"/>
  <c r="X129" i="2"/>
  <c r="P131" i="2"/>
  <c r="Q131" i="2"/>
  <c r="R131" i="2"/>
  <c r="T131" i="2"/>
  <c r="V131" i="2"/>
  <c r="X131" i="2"/>
  <c r="P133" i="2"/>
  <c r="Q133" i="2"/>
  <c r="R133" i="2"/>
  <c r="T133" i="2"/>
  <c r="V133" i="2"/>
  <c r="X133" i="2"/>
  <c r="P135" i="2"/>
  <c r="Q135" i="2"/>
  <c r="R135" i="2"/>
  <c r="T135" i="2"/>
  <c r="V135" i="2"/>
  <c r="X135" i="2"/>
  <c r="P137" i="2"/>
  <c r="Q137" i="2"/>
  <c r="R137" i="2"/>
  <c r="T137" i="2"/>
  <c r="V137" i="2"/>
  <c r="X137" i="2"/>
  <c r="P139" i="2"/>
  <c r="Q139" i="2"/>
  <c r="R139" i="2"/>
  <c r="T139" i="2"/>
  <c r="V139" i="2"/>
  <c r="X139" i="2"/>
  <c r="P141" i="2"/>
  <c r="Q141" i="2"/>
  <c r="R141" i="2"/>
  <c r="T141" i="2"/>
  <c r="V141" i="2"/>
  <c r="X141" i="2"/>
  <c r="P143" i="2"/>
  <c r="Q143" i="2"/>
  <c r="R143" i="2"/>
  <c r="T143" i="2"/>
  <c r="V143" i="2"/>
  <c r="X143" i="2"/>
  <c r="P145" i="2"/>
  <c r="BK145" i="2" s="1"/>
  <c r="Q145" i="2"/>
  <c r="R145" i="2"/>
  <c r="T145" i="2"/>
  <c r="V145" i="2"/>
  <c r="X145" i="2"/>
  <c r="P147" i="2"/>
  <c r="K147" i="2" s="1"/>
  <c r="BF147" i="2" s="1"/>
  <c r="Q147" i="2"/>
  <c r="R147" i="2"/>
  <c r="T147" i="2"/>
  <c r="V147" i="2"/>
  <c r="X147" i="2"/>
  <c r="P149" i="2"/>
  <c r="K149" i="2" s="1"/>
  <c r="BF149" i="2" s="1"/>
  <c r="Q149" i="2"/>
  <c r="R149" i="2"/>
  <c r="T149" i="2"/>
  <c r="V149" i="2"/>
  <c r="X149" i="2"/>
  <c r="P151" i="2"/>
  <c r="Q151" i="2"/>
  <c r="R151" i="2"/>
  <c r="T151" i="2"/>
  <c r="V151" i="2"/>
  <c r="X151" i="2"/>
  <c r="P153" i="2"/>
  <c r="Q153" i="2"/>
  <c r="R153" i="2"/>
  <c r="T153" i="2"/>
  <c r="V153" i="2"/>
  <c r="X153" i="2"/>
  <c r="P155" i="2"/>
  <c r="Q155" i="2"/>
  <c r="R155" i="2"/>
  <c r="T155" i="2"/>
  <c r="V155" i="2"/>
  <c r="X155" i="2"/>
  <c r="P157" i="2"/>
  <c r="Q157" i="2"/>
  <c r="R157" i="2"/>
  <c r="T157" i="2"/>
  <c r="V157" i="2"/>
  <c r="X157" i="2"/>
  <c r="P159" i="2"/>
  <c r="Q159" i="2"/>
  <c r="R159" i="2"/>
  <c r="T159" i="2"/>
  <c r="V159" i="2"/>
  <c r="X159" i="2"/>
  <c r="P161" i="2"/>
  <c r="Q161" i="2"/>
  <c r="R161" i="2"/>
  <c r="T161" i="2"/>
  <c r="V161" i="2"/>
  <c r="X161" i="2"/>
  <c r="P163" i="2"/>
  <c r="BK163" i="2" s="1"/>
  <c r="Q163" i="2"/>
  <c r="R163" i="2"/>
  <c r="T163" i="2"/>
  <c r="V163" i="2"/>
  <c r="X163" i="2"/>
  <c r="K41" i="2"/>
  <c r="K40" i="2"/>
  <c r="BA95" i="1" s="1"/>
  <c r="K39" i="2"/>
  <c r="AZ95" i="1" s="1"/>
  <c r="BI163" i="2"/>
  <c r="BH163" i="2"/>
  <c r="BG163" i="2"/>
  <c r="BE163" i="2"/>
  <c r="K163" i="2"/>
  <c r="BF163" i="2" s="1"/>
  <c r="BI161" i="2"/>
  <c r="BH161" i="2"/>
  <c r="BG161" i="2"/>
  <c r="BE161" i="2"/>
  <c r="BK161" i="2"/>
  <c r="K161" i="2"/>
  <c r="BF161" i="2" s="1"/>
  <c r="BI159" i="2"/>
  <c r="BH159" i="2"/>
  <c r="BG159" i="2"/>
  <c r="BE159" i="2"/>
  <c r="BK159" i="2"/>
  <c r="K159" i="2"/>
  <c r="BF159" i="2" s="1"/>
  <c r="BI157" i="2"/>
  <c r="BH157" i="2"/>
  <c r="BG157" i="2"/>
  <c r="BE157" i="2"/>
  <c r="BK157" i="2"/>
  <c r="K157" i="2"/>
  <c r="BF157" i="2" s="1"/>
  <c r="BI155" i="2"/>
  <c r="BH155" i="2"/>
  <c r="BG155" i="2"/>
  <c r="BE155" i="2"/>
  <c r="BK155" i="2"/>
  <c r="K155" i="2"/>
  <c r="BF155" i="2" s="1"/>
  <c r="BI153" i="2"/>
  <c r="BH153" i="2"/>
  <c r="BG153" i="2"/>
  <c r="BE153" i="2"/>
  <c r="BK153" i="2"/>
  <c r="K153" i="2"/>
  <c r="BF153" i="2" s="1"/>
  <c r="BI151" i="2"/>
  <c r="BH151" i="2"/>
  <c r="BG151" i="2"/>
  <c r="BE151" i="2"/>
  <c r="BK151" i="2"/>
  <c r="K151" i="2"/>
  <c r="BF151" i="2" s="1"/>
  <c r="BI149" i="2"/>
  <c r="BH149" i="2"/>
  <c r="BG149" i="2"/>
  <c r="BE149" i="2"/>
  <c r="BK149" i="2"/>
  <c r="BI147" i="2"/>
  <c r="BH147" i="2"/>
  <c r="BG147" i="2"/>
  <c r="BE147" i="2"/>
  <c r="BK147" i="2"/>
  <c r="BI145" i="2"/>
  <c r="BH145" i="2"/>
  <c r="BG145" i="2"/>
  <c r="BE145" i="2"/>
  <c r="K145" i="2"/>
  <c r="BF145" i="2" s="1"/>
  <c r="BI143" i="2"/>
  <c r="BH143" i="2"/>
  <c r="BG143" i="2"/>
  <c r="BE143" i="2"/>
  <c r="BK143" i="2"/>
  <c r="K143" i="2"/>
  <c r="BF143" i="2" s="1"/>
  <c r="BI141" i="2"/>
  <c r="BH141" i="2"/>
  <c r="BG141" i="2"/>
  <c r="BE141" i="2"/>
  <c r="BK141" i="2"/>
  <c r="K141" i="2"/>
  <c r="BF141" i="2" s="1"/>
  <c r="BI139" i="2"/>
  <c r="BH139" i="2"/>
  <c r="BG139" i="2"/>
  <c r="BE139" i="2"/>
  <c r="BK139" i="2"/>
  <c r="K139" i="2"/>
  <c r="BF139" i="2" s="1"/>
  <c r="BI137" i="2"/>
  <c r="BH137" i="2"/>
  <c r="BG137" i="2"/>
  <c r="BE137" i="2"/>
  <c r="BK137" i="2"/>
  <c r="K137" i="2"/>
  <c r="BF137" i="2" s="1"/>
  <c r="BI135" i="2"/>
  <c r="BH135" i="2"/>
  <c r="BG135" i="2"/>
  <c r="BE135" i="2"/>
  <c r="BK135" i="2"/>
  <c r="K135" i="2"/>
  <c r="BF135" i="2" s="1"/>
  <c r="BI133" i="2"/>
  <c r="BH133" i="2"/>
  <c r="BG133" i="2"/>
  <c r="BE133" i="2"/>
  <c r="BK133" i="2"/>
  <c r="K133" i="2"/>
  <c r="BF133" i="2" s="1"/>
  <c r="BI131" i="2"/>
  <c r="BH131" i="2"/>
  <c r="BG131" i="2"/>
  <c r="BE131" i="2"/>
  <c r="BK131" i="2"/>
  <c r="K131" i="2"/>
  <c r="BF131" i="2"/>
  <c r="BI129" i="2"/>
  <c r="BH129" i="2"/>
  <c r="BG129" i="2"/>
  <c r="BE129" i="2"/>
  <c r="BK129" i="2"/>
  <c r="K129" i="2"/>
  <c r="BF129" i="2" s="1"/>
  <c r="BI127" i="2"/>
  <c r="BH127" i="2"/>
  <c r="BG127" i="2"/>
  <c r="BE127" i="2"/>
  <c r="BK127" i="2"/>
  <c r="K127" i="2"/>
  <c r="BF127" i="2" s="1"/>
  <c r="BI125" i="2"/>
  <c r="BH125" i="2"/>
  <c r="BG125" i="2"/>
  <c r="BE125" i="2"/>
  <c r="BK125" i="2"/>
  <c r="BI123" i="2"/>
  <c r="BH123" i="2"/>
  <c r="BG123" i="2"/>
  <c r="BE123" i="2"/>
  <c r="BK123" i="2"/>
  <c r="K123" i="2"/>
  <c r="BF123" i="2" s="1"/>
  <c r="BI121" i="2"/>
  <c r="BH121" i="2"/>
  <c r="BG121" i="2"/>
  <c r="BE121" i="2"/>
  <c r="BK121" i="2"/>
  <c r="F114" i="2"/>
  <c r="K33" i="2"/>
  <c r="F89" i="2"/>
  <c r="J24" i="2"/>
  <c r="E24" i="2"/>
  <c r="J117" i="2" s="1"/>
  <c r="J23" i="2"/>
  <c r="J21" i="2"/>
  <c r="E21" i="2"/>
  <c r="J116" i="2" s="1"/>
  <c r="J20" i="2"/>
  <c r="J18" i="2"/>
  <c r="E18" i="2"/>
  <c r="F117" i="2" s="1"/>
  <c r="F92" i="2"/>
  <c r="J17" i="2"/>
  <c r="J15" i="2"/>
  <c r="E15" i="2"/>
  <c r="F116" i="2" s="1"/>
  <c r="J14" i="2"/>
  <c r="J12" i="2"/>
  <c r="J114" i="2" s="1"/>
  <c r="AK29" i="1"/>
  <c r="AU94" i="1"/>
  <c r="L90" i="1"/>
  <c r="AM90" i="1"/>
  <c r="AM89" i="1"/>
  <c r="L89" i="1"/>
  <c r="AM87" i="1"/>
  <c r="L87" i="1"/>
  <c r="F91" i="2" l="1"/>
  <c r="J91" i="2"/>
  <c r="K37" i="2"/>
  <c r="AX95" i="1" s="1"/>
  <c r="F41" i="2"/>
  <c r="BF95" i="1" s="1"/>
  <c r="BF94" i="1" s="1"/>
  <c r="W38" i="1" s="1"/>
  <c r="T120" i="2"/>
  <c r="AW95" i="1" s="1"/>
  <c r="AW94" i="1" s="1"/>
  <c r="F39" i="2"/>
  <c r="BD95" i="1" s="1"/>
  <c r="BD94" i="1" s="1"/>
  <c r="AZ94" i="1" s="1"/>
  <c r="R120" i="2"/>
  <c r="J96" i="2" s="1"/>
  <c r="K32" i="2" s="1"/>
  <c r="AT95" i="1" s="1"/>
  <c r="AT94" i="1" s="1"/>
  <c r="AK28" i="1" s="1"/>
  <c r="F40" i="2"/>
  <c r="BE95" i="1" s="1"/>
  <c r="BE94" i="1" s="1"/>
  <c r="W37" i="1" s="1"/>
  <c r="X120" i="2"/>
  <c r="Q120" i="2"/>
  <c r="I96" i="2" s="1"/>
  <c r="K31" i="2" s="1"/>
  <c r="AS95" i="1" s="1"/>
  <c r="AS94" i="1" s="1"/>
  <c r="AK27" i="1" s="1"/>
  <c r="BK120" i="2"/>
  <c r="K120" i="2" s="1"/>
  <c r="K96" i="2" s="1"/>
  <c r="K101" i="2" s="1"/>
  <c r="V120" i="2"/>
  <c r="J89" i="2"/>
  <c r="J92" i="2"/>
  <c r="K121" i="2"/>
  <c r="BF121" i="2" s="1"/>
  <c r="F37" i="2"/>
  <c r="BB95" i="1" s="1"/>
  <c r="BB94" i="1" s="1"/>
  <c r="W36" i="1" l="1"/>
  <c r="BA94" i="1"/>
  <c r="K30" i="2"/>
  <c r="K34" i="2" s="1"/>
  <c r="AG95" i="1" s="1"/>
  <c r="AX94" i="1"/>
  <c r="W34" i="1"/>
  <c r="K38" i="2"/>
  <c r="AY95" i="1" s="1"/>
  <c r="AV95" i="1" s="1"/>
  <c r="F38" i="2"/>
  <c r="BC95" i="1" s="1"/>
  <c r="BC94" i="1" s="1"/>
  <c r="AK34" i="1" l="1"/>
  <c r="K43" i="2"/>
  <c r="W35" i="1"/>
  <c r="AY94" i="1"/>
  <c r="AK35" i="1" s="1"/>
  <c r="AN95" i="1"/>
  <c r="AG94" i="1"/>
  <c r="AV94" i="1" l="1"/>
  <c r="AN94" i="1" s="1"/>
  <c r="AN99" i="1" s="1"/>
  <c r="AK26" i="1"/>
  <c r="AK31" i="1" s="1"/>
  <c r="AK40" i="1" s="1"/>
  <c r="AG99" i="1"/>
</calcChain>
</file>

<file path=xl/sharedStrings.xml><?xml version="1.0" encoding="utf-8"?>
<sst xmlns="http://schemas.openxmlformats.org/spreadsheetml/2006/main" count="660" uniqueCount="195">
  <si>
    <t>Export Komplet</t>
  </si>
  <si>
    <t/>
  </si>
  <si>
    <t>2.0</t>
  </si>
  <si>
    <t>False</t>
  </si>
  <si>
    <t>True</t>
  </si>
  <si>
    <t>{8254ee39-5d16-4dba-98a7-dd8840d6666a}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</si>
  <si>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</si>
  <si>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</si>
  <si>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</si>
  <si>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</si>
  <si>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</si>
  <si>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</si>
  <si>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</si>
  <si>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</si>
  <si>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IMPORT</t>
  </si>
  <si>
    <t>Stavba:</t>
  </si>
  <si>
    <t>KSO:</t>
  </si>
  <si>
    <t>CC-CZ:</t>
  </si>
  <si>
    <t>Místo:</t>
  </si>
  <si>
    <t xml:space="preserve"> </t>
  </si>
  <si>
    <t>Datum:</t>
  </si>
  <si>
    <t>18. 11. 2019</t>
  </si>
  <si>
    <t>Zadavatel:</t>
  </si>
  <si>
    <t>IČ:</t>
  </si>
  <si>
    <t>DIČ:</t>
  </si>
  <si>
    <t>Zhotovitel:</t>
  </si>
  <si>
    <t>Projektant:</t>
  </si>
  <si>
    <t>Zpracovatel:</t>
  </si>
  <si>
    <t>Poznámka:</t>
  </si>
  <si>
    <t>Náklady z rozpočtů</t>
  </si>
  <si>
    <t>Materiál</t>
  </si>
  <si>
    <t>Montáž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</si>
  <si>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</si>
  <si>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</si>
  <si>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</si>
  <si>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</si>
  <si>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</si>
  <si>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</si>
  <si>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</si>
  <si>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</si>
  <si>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</si>
  <si>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</si>
  <si>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</si>
  <si>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</si>
  <si>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</si>
  <si>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</si>
  <si>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</si>
  <si>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</si>
  <si>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</si>
  <si>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</si>
  <si>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</si>
  <si>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</si>
  <si>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</si>
  <si>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</si>
  <si>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</si>
  <si>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</si>
  <si>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</si>
  <si>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</si>
  <si>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</si>
  <si>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</si>
  <si>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</si>
  <si>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</si>
  <si>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</si>
  <si>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</si>
  <si>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</si>
  <si>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</si>
  <si>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</si>
  <si>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</si>
  <si>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</si>
  <si>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</si>
  <si>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</si>
  <si>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</si>
  <si>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</si>
  <si>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</si>
  <si>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</si>
  <si>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</si>
  <si>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</si>
  <si>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{00000000-0000-0000-0000-000000000000}</t>
  </si>
  <si>
    <t>/</t>
  </si>
  <si>
    <t>STA</t>
  </si>
  <si>
    <t>1</t>
  </si>
  <si>
    <t>{586d2ab4-31ce-4ae8-aa35-c1014f0f59fd}</t>
  </si>
  <si>
    <t>2) Ostatní náklady ze souhrnného listu</t>
  </si>
  <si>
    <t>Procent. zadání_x000D_
[% nákladů rozpočtu]</t>
  </si>
  <si>
    <t>Zařazení nákladů</t>
  </si>
  <si>
    <t>Celkové náklady za stavbu 1) + 2)</t>
  </si>
  <si>
    <t>KRYCÍ LIST SOUPISU PRACÍ</t>
  </si>
  <si>
    <t>Objekt:</t>
  </si>
  <si>
    <t>Náklady z rozpočtu</t>
  </si>
  <si>
    <t>REKAPITULACE ČLENĚNÍ SOUPISU PRACÍ</t>
  </si>
  <si>
    <t>Kód dílu - Popis</t>
  </si>
  <si>
    <t>Materiál [CZK]</t>
  </si>
  <si>
    <t>Montáž [CZK]</t>
  </si>
  <si>
    <t>Cena celkem [CZK]</t>
  </si>
  <si>
    <t>1) Náklady ze soupisu prací</t>
  </si>
  <si>
    <t>-1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</si>
  <si>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</si>
  <si>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</si>
  <si>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</si>
  <si>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</si>
  <si>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</si>
  <si>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</si>
  <si>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</si>
  <si>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</si>
  <si>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</si>
  <si>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</si>
  <si>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</si>
  <si>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</si>
  <si>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</si>
  <si>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</si>
  <si>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</si>
  <si>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</si>
  <si>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</si>
  <si>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K</t>
  </si>
  <si>
    <t>TO1</t>
  </si>
  <si>
    <t>Kuchyňská linka:- dřez, baterie,d-620-780, v-862+38,600, hl.600/400, DTDL U899 ST9,kosmicky šedá</t>
  </si>
  <si>
    <t>kus</t>
  </si>
  <si>
    <t>4</t>
  </si>
  <si>
    <t>ROZPOCET</t>
  </si>
  <si>
    <t>2</t>
  </si>
  <si>
    <t>PP</t>
  </si>
  <si>
    <t>TO2</t>
  </si>
  <si>
    <t>Skříň spodní 8xdveře-zámeček,nádstavec horní 2x dveře d-835, v-1000/1800/100, hl-580+dv.,DTDL U899 ST9,kosmicky šedá</t>
  </si>
  <si>
    <t>3</t>
  </si>
  <si>
    <t>TO3</t>
  </si>
  <si>
    <t>Skříň spodní 2x šatní tyč,2x police dvojitá síla,nádstavec horní 4xdveře TI-ON,2xpolice, d-900+900, v-1000/1800/100, hl 580+dv, DTDL U899,kosmicky šedá</t>
  </si>
  <si>
    <t>6</t>
  </si>
  <si>
    <t>TO4</t>
  </si>
  <si>
    <t>Kancelářská skříň pro uschování dokumentů-6xdveře+zámeček-úchytka zápustná,6xpolice, d-1300, v-1670+100, hl.-400+dv, DTDL U899,kosmicky šedá</t>
  </si>
  <si>
    <t>8</t>
  </si>
  <si>
    <t>5</t>
  </si>
  <si>
    <t>TO5</t>
  </si>
  <si>
    <t>Kancelářská skříň pro uschování dokumentů-8xdveře+zámeček-úchytka zápustná,8xpolice, d-1800, v-1670+100, hl.-400+dv, DTDL U899,kosmicky šedá</t>
  </si>
  <si>
    <t>10</t>
  </si>
  <si>
    <t>TO6</t>
  </si>
  <si>
    <t>Skříň pro uchování věcí,8xdveře TIP-ON, 14xpolice, d-900+900, v-1450-2ks/100, hl.-400+dv.,DTDL U899,kosmicky šedá</t>
  </si>
  <si>
    <t>12</t>
  </si>
  <si>
    <t>7</t>
  </si>
  <si>
    <t>TO7</t>
  </si>
  <si>
    <t>Šatní skříň pro uschování svršků-4xdveře TIP-ON,2xpolice 18mm,2xpolice 36mm,8x věšák bílý, d-900+900, v-1450-2ks/100, hl.-400+dv.,DTDL U899 ST9,kosmicky šedá</t>
  </si>
  <si>
    <t>14</t>
  </si>
  <si>
    <t>TO8</t>
  </si>
  <si>
    <t>Knihovna,příprava al.lišty+transparentní krytky LED pásku, v-3800, DTDL W980 ST2,platinově bílá</t>
  </si>
  <si>
    <t>16</t>
  </si>
  <si>
    <t>9</t>
  </si>
  <si>
    <t>TO9</t>
  </si>
  <si>
    <t>Prodejní pult bez grafického potisku,elektra+jeho instalaci, d-2590, v-1100, hl.-600, DTDL W980 ST2,platinově bílá</t>
  </si>
  <si>
    <t>18</t>
  </si>
  <si>
    <t>TO10</t>
  </si>
  <si>
    <t>Pojízdný kontejner na knihy, d-1600, v-1100, hl.-500,DTDL W980 ST2,platinově bílá</t>
  </si>
  <si>
    <t>20</t>
  </si>
  <si>
    <t>11</t>
  </si>
  <si>
    <t>TO11</t>
  </si>
  <si>
    <t>Pojízdný kontejner na knihy, d-1200, v-1100, hl.-500,DTDL W980 ST2,platinově bílá</t>
  </si>
  <si>
    <t>22</t>
  </si>
  <si>
    <t>TO12</t>
  </si>
  <si>
    <t>Samonosný obklad výdechu VZT pro sezení,d-500, v-775, hl.-445, DTDL  W980 ST2,platinově bílá</t>
  </si>
  <si>
    <t>24</t>
  </si>
  <si>
    <t>13</t>
  </si>
  <si>
    <t>TO13</t>
  </si>
  <si>
    <t>Stolová deska,2xkabelová průchodka d-1555, v-36, hl.-600,kontejner plechový 4x zásuvka,centrální zámek,d-480, v-700, hl.-610, HPL Polyrey G059 FA(k RAL7024)</t>
  </si>
  <si>
    <t>26</t>
  </si>
  <si>
    <t>TO14</t>
  </si>
  <si>
    <t>Skříň na klíče-3x dveře+zámeček+úchytka zápustná d-1550, v-1020, hl.-180, HPL Polyrey G059 FA(k RAL 7024)</t>
  </si>
  <si>
    <t>28</t>
  </si>
  <si>
    <t>TO15</t>
  </si>
  <si>
    <t>Šatní věšák 7x věšák bílý, d-900, v-2000, hl.-18, HPL Polyrey G059 FA(k RAL 7024)</t>
  </si>
  <si>
    <t>30</t>
  </si>
  <si>
    <t>TO16</t>
  </si>
  <si>
    <t>Obklad stolu(kovové kce)-4x dveře,3x bok,2x police dvojitá síla+příprava pro LED pásek, d-1740, 800/900/50, hl.700x3775,DTDL U899 ST9,kosmicky šedá</t>
  </si>
  <si>
    <t>32</t>
  </si>
  <si>
    <t>17</t>
  </si>
  <si>
    <t>TO17</t>
  </si>
  <si>
    <t>Café bar+knihovna-skříňky posuvné dveře,DTDL U 899 ST9,,kosmicky šedá</t>
  </si>
  <si>
    <t>34</t>
  </si>
  <si>
    <t>TO18</t>
  </si>
  <si>
    <t>Posuvné dveře + kování,d-5000/2875, v-120/3160, hl.-100/54, masiv rám(výplň voština) 38mm+DTDL bílá SM 8mm oboustranně</t>
  </si>
  <si>
    <t>36</t>
  </si>
  <si>
    <t>19</t>
  </si>
  <si>
    <t>TO19</t>
  </si>
  <si>
    <t>Skříň pro skladování knih, d-750+750, v-1900+100, hl.-400,DTDL U899 ST9,kosmicky šedá</t>
  </si>
  <si>
    <t>38</t>
  </si>
  <si>
    <t>Zpracování projektu</t>
  </si>
  <si>
    <t>40</t>
  </si>
  <si>
    <t>Doprava-nákladní vozidlo(65m3)</t>
  </si>
  <si>
    <t>42</t>
  </si>
  <si>
    <t>Vynesení</t>
  </si>
  <si>
    <t>44</t>
  </si>
  <si>
    <t>100-19</t>
  </si>
  <si>
    <t>Interiér</t>
  </si>
  <si>
    <t>Stavební úprava přízemní budovy G,Ostravská univerzita</t>
  </si>
  <si>
    <t>Stavebí úprava přízemní budovy G,Ostravská univerzita</t>
  </si>
  <si>
    <t>Stavební úprava budovy G,Ostravská univerzita</t>
  </si>
  <si>
    <t>Montážní náklady</t>
  </si>
  <si>
    <t>2) Montážní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</si>
</sst>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1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sz val="10"/>
      <color rgb="FF464646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b/>
      <sz val="12"/>
      <color rgb="FF960000"/>
      <name val="Arial CE"/>
      <family val="2"/>
      <charset val="238"/>
    </font>
    <font>
      <b/>
      <sz val="12"/>
      <color rgb="FF969696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sz val="7"/>
      <color rgb="FF969696"/>
      <name val="Arial CE"/>
      <family val="2"/>
      <charset val="238"/>
    </font>
    <font>
      <sz val="7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6" fillId="4" borderId="0" xfId="0" applyFont="1" applyFill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horizontal="right" vertical="center"/>
    </xf>
    <xf numFmtId="4" fontId="18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>
      <alignment vertical="center"/>
    </xf>
    <xf numFmtId="166" fontId="14" fillId="0" borderId="0" xfId="0" applyNumberFormat="1" applyFont="1" applyBorder="1" applyAlignment="1">
      <alignment vertical="center"/>
    </xf>
    <xf numFmtId="4" fontId="14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17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4" fontId="17" fillId="4" borderId="0" xfId="0" applyNumberFormat="1" applyFont="1" applyFill="1" applyAlignment="1">
      <alignment vertical="center"/>
    </xf>
    <xf numFmtId="0" fontId="0" fillId="0" borderId="0" xfId="0" applyProtection="1"/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7" fillId="0" borderId="0" xfId="0" applyNumberFormat="1" applyFont="1" applyAlignment="1"/>
    <xf numFmtId="4" fontId="26" fillId="0" borderId="12" xfId="0" applyNumberFormat="1" applyFont="1" applyBorder="1" applyAlignment="1"/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4" fontId="27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49" fontId="16" fillId="0" borderId="23" xfId="0" applyNumberFormat="1" applyFont="1" applyBorder="1" applyAlignment="1" applyProtection="1">
      <alignment horizontal="left" vertical="center" wrapText="1"/>
      <protection locked="0"/>
    </xf>
    <xf numFmtId="0" fontId="16" fillId="0" borderId="23" xfId="0" applyFont="1" applyBorder="1" applyAlignment="1" applyProtection="1">
      <alignment horizontal="left" vertical="center" wrapText="1"/>
      <protection locked="0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167" fontId="16" fillId="0" borderId="23" xfId="0" applyNumberFormat="1" applyFont="1" applyBorder="1" applyAlignment="1" applyProtection="1">
      <alignment vertical="center"/>
      <protection locked="0"/>
    </xf>
    <xf numFmtId="4" fontId="16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10" fillId="0" borderId="14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vertical="center"/>
    </xf>
    <xf numFmtId="166" fontId="10" fillId="0" borderId="0" xfId="0" applyNumberFormat="1" applyFont="1" applyBorder="1" applyAlignment="1">
      <alignment vertical="center"/>
    </xf>
    <xf numFmtId="166" fontId="10" fillId="0" borderId="15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/>
    <xf numFmtId="0" fontId="21" fillId="0" borderId="0" xfId="0" applyFont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left" vertical="center"/>
    </xf>
    <xf numFmtId="0" fontId="16" fillId="4" borderId="7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" fontId="12" fillId="0" borderId="0" xfId="0" applyNumberFormat="1" applyFont="1" applyAlignment="1">
      <alignment vertical="center"/>
    </xf>
    <xf numFmtId="4" fontId="17" fillId="4" borderId="0" xfId="0" applyNumberFormat="1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7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1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4" borderId="7" xfId="0" applyFont="1" applyFill="1" applyBorder="1" applyAlignment="1">
      <alignment horizontal="right" vertical="center"/>
    </xf>
    <xf numFmtId="0" fontId="16" fillId="4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opLeftCell="A213" workbookViewId="0">
      <selection activeCell="L85" sqref="L85:AO85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9" width="25.83203125" style="1" hidden="1" customWidth="1"/>
    <col min="50" max="51" width="21.6640625" style="1" hidden="1" customWidth="1"/>
    <col min="52" max="53" width="25" style="1" hidden="1" customWidth="1"/>
    <col min="54" max="54" width="21.6640625" style="1" hidden="1" customWidth="1"/>
    <col min="55" max="55" width="19.1640625" style="1" hidden="1" customWidth="1"/>
    <col min="56" max="56" width="25" style="1" hidden="1" customWidth="1"/>
    <col min="57" max="57" width="21.6640625" style="1" hidden="1" customWidth="1"/>
    <col min="58" max="58" width="19.1640625" style="1" hidden="1" customWidth="1"/>
    <col min="59" max="59" width="66.5" style="1" customWidth="1"/>
    <col min="71" max="91" width="9.33203125" style="1" hidden="1"/>
  </cols>
  <sheetData>
    <row r="1" spans="1:74" x14ac:dyDescent="0.2">
      <c r="A1" s="10" t="s">
        <v>0</v>
      </c>
      <c r="AZ1" s="10" t="s">
        <v>1</v>
      </c>
      <c r="BA1" s="10" t="s">
        <v>2</v>
      </c>
      <c r="BB1" s="10" t="s">
        <v>1</v>
      </c>
      <c r="BT1" s="10" t="s">
        <v>3</v>
      </c>
      <c r="BU1" s="10" t="s">
        <v>4</v>
      </c>
      <c r="BV1" s="10" t="s">
        <v>5</v>
      </c>
    </row>
    <row r="2" spans="1:74" s="1" customFormat="1" ht="36.950000000000003" customHeight="1" x14ac:dyDescent="0.2">
      <c r="AR2" s="163" t="s">
        <v>6</v>
      </c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S2" s="11" t="s">
        <v>7</v>
      </c>
      <c r="BT2" s="11" t="s">
        <v>8</v>
      </c>
    </row>
    <row r="3" spans="1:74" s="1" customFormat="1" ht="6.95" customHeight="1" x14ac:dyDescent="0.2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/>
      <c r="BS3" s="11" t="s">
        <v>7</v>
      </c>
      <c r="BT3" s="11" t="s">
        <v>9</v>
      </c>
    </row>
    <row r="4" spans="1:74" s="1" customFormat="1" ht="24.95" customHeight="1" x14ac:dyDescent="0.2">
      <c r="B4" s="14"/>
      <c r="D4" s="15" t="s">
        <v>10</v>
      </c>
      <c r="AR4" s="14"/>
      <c r="AS4" s="16" t="s">
        <v>11</v>
      </c>
      <c r="BS4" s="11" t="s">
        <v>12</v>
      </c>
    </row>
    <row r="5" spans="1:74" s="1" customFormat="1" ht="12" customHeight="1" x14ac:dyDescent="0.2">
      <c r="B5" s="14"/>
      <c r="D5" s="17" t="s">
        <v>13</v>
      </c>
      <c r="K5" s="160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R5" s="14"/>
      <c r="BS5" s="11" t="s">
        <v>7</v>
      </c>
    </row>
    <row r="6" spans="1:74" s="1" customFormat="1" ht="36.950000000000003" customHeight="1" x14ac:dyDescent="0.2">
      <c r="B6" s="14"/>
      <c r="D6" s="19" t="s">
        <v>15</v>
      </c>
      <c r="K6" s="162" t="s">
        <v>190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R6" s="14"/>
      <c r="BS6" s="11" t="s">
        <v>7</v>
      </c>
    </row>
    <row r="7" spans="1:74" s="1" customFormat="1" ht="12" customHeight="1" x14ac:dyDescent="0.2">
      <c r="B7" s="14"/>
      <c r="D7" s="20" t="s">
        <v>16</v>
      </c>
      <c r="K7" s="18" t="s">
        <v>1</v>
      </c>
      <c r="AK7" s="20" t="s">
        <v>17</v>
      </c>
      <c r="AN7" s="18" t="s">
        <v>1</v>
      </c>
      <c r="AR7" s="14"/>
      <c r="BS7" s="11" t="s">
        <v>7</v>
      </c>
    </row>
    <row r="8" spans="1:74" s="1" customFormat="1" ht="12" customHeight="1" x14ac:dyDescent="0.2">
      <c r="B8" s="14"/>
      <c r="D8" s="20" t="s">
        <v>18</v>
      </c>
      <c r="K8" s="18" t="s">
        <v>19</v>
      </c>
      <c r="AK8" s="20" t="s">
        <v>20</v>
      </c>
      <c r="AN8" s="18" t="s">
        <v>21</v>
      </c>
      <c r="AR8" s="14"/>
      <c r="BS8" s="11" t="s">
        <v>7</v>
      </c>
    </row>
    <row r="9" spans="1:74" s="1" customFormat="1" ht="14.45" customHeight="1" x14ac:dyDescent="0.2">
      <c r="B9" s="14"/>
      <c r="AR9" s="14"/>
      <c r="BS9" s="11" t="s">
        <v>7</v>
      </c>
    </row>
    <row r="10" spans="1:74" s="1" customFormat="1" ht="12" customHeight="1" x14ac:dyDescent="0.2">
      <c r="B10" s="14"/>
      <c r="D10" s="20" t="s">
        <v>22</v>
      </c>
      <c r="AK10" s="20" t="s">
        <v>23</v>
      </c>
      <c r="AN10" s="18" t="s">
        <v>1</v>
      </c>
      <c r="AR10" s="14"/>
      <c r="BS10" s="11" t="s">
        <v>7</v>
      </c>
    </row>
    <row r="11" spans="1:74" s="1" customFormat="1" ht="18.399999999999999" customHeight="1" x14ac:dyDescent="0.2">
      <c r="B11" s="14"/>
      <c r="E11" s="18" t="s">
        <v>19</v>
      </c>
      <c r="AK11" s="20" t="s">
        <v>24</v>
      </c>
      <c r="AN11" s="18" t="s">
        <v>1</v>
      </c>
      <c r="AR11" s="14"/>
      <c r="BS11" s="11" t="s">
        <v>7</v>
      </c>
    </row>
    <row r="12" spans="1:74" s="1" customFormat="1" ht="6.95" customHeight="1" x14ac:dyDescent="0.2">
      <c r="B12" s="14"/>
      <c r="AR12" s="14"/>
      <c r="BS12" s="11" t="s">
        <v>7</v>
      </c>
    </row>
    <row r="13" spans="1:74" s="1" customFormat="1" ht="12" customHeight="1" x14ac:dyDescent="0.2">
      <c r="B13" s="14"/>
      <c r="D13" s="20" t="s">
        <v>25</v>
      </c>
      <c r="AK13" s="20" t="s">
        <v>23</v>
      </c>
      <c r="AN13" s="18" t="s">
        <v>1</v>
      </c>
      <c r="AR13" s="14"/>
      <c r="BS13" s="11" t="s">
        <v>7</v>
      </c>
    </row>
    <row r="14" spans="1:74" ht="12.75" x14ac:dyDescent="0.2">
      <c r="B14" s="14"/>
      <c r="E14" s="18" t="s">
        <v>19</v>
      </c>
      <c r="AK14" s="20" t="s">
        <v>24</v>
      </c>
      <c r="AN14" s="18" t="s">
        <v>1</v>
      </c>
      <c r="AR14" s="14"/>
      <c r="BS14" s="11" t="s">
        <v>7</v>
      </c>
    </row>
    <row r="15" spans="1:74" s="1" customFormat="1" ht="6.95" customHeight="1" x14ac:dyDescent="0.2">
      <c r="B15" s="14"/>
      <c r="AR15" s="14"/>
      <c r="BS15" s="11" t="s">
        <v>3</v>
      </c>
    </row>
    <row r="16" spans="1:74" s="1" customFormat="1" ht="12" customHeight="1" x14ac:dyDescent="0.2">
      <c r="B16" s="14"/>
      <c r="D16" s="20" t="s">
        <v>26</v>
      </c>
      <c r="AK16" s="20" t="s">
        <v>23</v>
      </c>
      <c r="AN16" s="18" t="s">
        <v>1</v>
      </c>
      <c r="AR16" s="14"/>
      <c r="BS16" s="11" t="s">
        <v>3</v>
      </c>
    </row>
    <row r="17" spans="1:71" s="1" customFormat="1" ht="18.399999999999999" customHeight="1" x14ac:dyDescent="0.2">
      <c r="B17" s="14"/>
      <c r="E17" s="18" t="s">
        <v>19</v>
      </c>
      <c r="AK17" s="20" t="s">
        <v>24</v>
      </c>
      <c r="AN17" s="18" t="s">
        <v>1</v>
      </c>
      <c r="AR17" s="14"/>
      <c r="BS17" s="11" t="s">
        <v>4</v>
      </c>
    </row>
    <row r="18" spans="1:71" s="1" customFormat="1" ht="6.95" customHeight="1" x14ac:dyDescent="0.2">
      <c r="B18" s="14"/>
      <c r="AR18" s="14"/>
      <c r="BS18" s="11" t="s">
        <v>7</v>
      </c>
    </row>
    <row r="19" spans="1:71" s="1" customFormat="1" ht="12" customHeight="1" x14ac:dyDescent="0.2">
      <c r="B19" s="14"/>
      <c r="D19" s="20" t="s">
        <v>27</v>
      </c>
      <c r="AK19" s="20" t="s">
        <v>23</v>
      </c>
      <c r="AN19" s="18" t="s">
        <v>1</v>
      </c>
      <c r="AR19" s="14"/>
      <c r="BS19" s="11" t="s">
        <v>7</v>
      </c>
    </row>
    <row r="20" spans="1:71" s="1" customFormat="1" ht="18.399999999999999" customHeight="1" x14ac:dyDescent="0.2">
      <c r="B20" s="14"/>
      <c r="E20" s="18" t="s">
        <v>19</v>
      </c>
      <c r="AK20" s="20" t="s">
        <v>24</v>
      </c>
      <c r="AN20" s="18" t="s">
        <v>1</v>
      </c>
      <c r="AR20" s="14"/>
      <c r="BS20" s="11" t="s">
        <v>4</v>
      </c>
    </row>
    <row r="21" spans="1:71" s="1" customFormat="1" ht="6.95" customHeight="1" x14ac:dyDescent="0.2">
      <c r="B21" s="14"/>
      <c r="AR21" s="14"/>
    </row>
    <row r="22" spans="1:71" s="1" customFormat="1" ht="12" customHeight="1" x14ac:dyDescent="0.2">
      <c r="B22" s="14"/>
      <c r="D22" s="20" t="s">
        <v>28</v>
      </c>
      <c r="AR22" s="14"/>
    </row>
    <row r="23" spans="1:71" s="1" customFormat="1" ht="16.5" customHeight="1" x14ac:dyDescent="0.2">
      <c r="B23" s="14"/>
      <c r="E23" s="164" t="s">
        <v>1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R23" s="14"/>
    </row>
    <row r="24" spans="1:71" s="1" customFormat="1" ht="6.95" customHeight="1" x14ac:dyDescent="0.2">
      <c r="B24" s="14"/>
      <c r="AR24" s="14"/>
    </row>
    <row r="25" spans="1:71" s="1" customFormat="1" ht="6.95" customHeight="1" x14ac:dyDescent="0.2">
      <c r="B25" s="14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14"/>
    </row>
    <row r="26" spans="1:71" s="1" customFormat="1" ht="14.45" customHeight="1" x14ac:dyDescent="0.2">
      <c r="B26" s="14"/>
      <c r="D26" s="23" t="s">
        <v>29</v>
      </c>
      <c r="AK26" s="165">
        <f>ROUND(AG94,2)</f>
        <v>0</v>
      </c>
      <c r="AL26" s="161"/>
      <c r="AM26" s="161"/>
      <c r="AN26" s="161"/>
      <c r="AO26" s="161"/>
      <c r="AR26" s="14"/>
    </row>
    <row r="27" spans="1:71" ht="12" x14ac:dyDescent="0.2">
      <c r="B27" s="14"/>
      <c r="E27" s="25" t="s">
        <v>30</v>
      </c>
      <c r="AK27" s="166">
        <f>ROUND(AS94,2)</f>
        <v>0</v>
      </c>
      <c r="AL27" s="166"/>
      <c r="AM27" s="166"/>
      <c r="AN27" s="166"/>
      <c r="AO27" s="166"/>
      <c r="AR27" s="14"/>
    </row>
    <row r="28" spans="1:71" s="2" customFormat="1" ht="12" x14ac:dyDescent="0.2">
      <c r="A28" s="26"/>
      <c r="B28" s="27"/>
      <c r="C28" s="26"/>
      <c r="D28" s="26"/>
      <c r="E28" s="25" t="s">
        <v>31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166">
        <f>ROUND(AT94,2)</f>
        <v>0</v>
      </c>
      <c r="AL28" s="166"/>
      <c r="AM28" s="166"/>
      <c r="AN28" s="166"/>
      <c r="AO28" s="166"/>
      <c r="AP28" s="26"/>
      <c r="AQ28" s="26"/>
      <c r="AR28" s="27"/>
      <c r="BG28" s="26"/>
    </row>
    <row r="29" spans="1:71" s="2" customFormat="1" ht="14.45" customHeight="1" x14ac:dyDescent="0.2">
      <c r="A29" s="26"/>
      <c r="B29" s="27"/>
      <c r="C29" s="26"/>
      <c r="D29" s="23" t="s">
        <v>32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165">
        <f>ROUND(AG97, 2)</f>
        <v>0</v>
      </c>
      <c r="AL29" s="165"/>
      <c r="AM29" s="165"/>
      <c r="AN29" s="165"/>
      <c r="AO29" s="165"/>
      <c r="AP29" s="26"/>
      <c r="AQ29" s="26"/>
      <c r="AR29" s="27"/>
      <c r="BG29" s="26"/>
    </row>
    <row r="30" spans="1:71" s="2" customFormat="1" ht="6.95" customHeight="1" x14ac:dyDescent="0.2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7"/>
      <c r="BG30" s="26"/>
    </row>
    <row r="31" spans="1:71" s="2" customFormat="1" ht="25.9" customHeight="1" x14ac:dyDescent="0.2">
      <c r="A31" s="26"/>
      <c r="B31" s="27"/>
      <c r="C31" s="26"/>
      <c r="D31" s="28" t="s">
        <v>33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167">
        <f>ROUND(AK26 + AK29, 2)</f>
        <v>0</v>
      </c>
      <c r="AL31" s="168"/>
      <c r="AM31" s="168"/>
      <c r="AN31" s="168"/>
      <c r="AO31" s="168"/>
      <c r="AP31" s="26"/>
      <c r="AQ31" s="26"/>
      <c r="AR31" s="27"/>
      <c r="BG31" s="26"/>
    </row>
    <row r="32" spans="1:71" s="2" customFormat="1" ht="6.95" customHeight="1" x14ac:dyDescent="0.2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7"/>
      <c r="BG32" s="26"/>
    </row>
    <row r="33" spans="1:59" s="2" customFormat="1" ht="12.75" x14ac:dyDescent="0.2">
      <c r="A33" s="26"/>
      <c r="B33" s="27"/>
      <c r="C33" s="26"/>
      <c r="D33" s="26"/>
      <c r="E33" s="26"/>
      <c r="F33" s="26"/>
      <c r="G33" s="26"/>
      <c r="H33" s="26"/>
      <c r="I33" s="26"/>
      <c r="J33" s="26"/>
      <c r="K33" s="26"/>
      <c r="L33" s="157" t="s">
        <v>34</v>
      </c>
      <c r="M33" s="157"/>
      <c r="N33" s="157"/>
      <c r="O33" s="157"/>
      <c r="P33" s="157"/>
      <c r="Q33" s="26"/>
      <c r="R33" s="26"/>
      <c r="S33" s="26"/>
      <c r="T33" s="26"/>
      <c r="U33" s="26"/>
      <c r="V33" s="26"/>
      <c r="W33" s="157" t="s">
        <v>35</v>
      </c>
      <c r="X33" s="157"/>
      <c r="Y33" s="157"/>
      <c r="Z33" s="157"/>
      <c r="AA33" s="157"/>
      <c r="AB33" s="157"/>
      <c r="AC33" s="157"/>
      <c r="AD33" s="157"/>
      <c r="AE33" s="157"/>
      <c r="AF33" s="26"/>
      <c r="AG33" s="26"/>
      <c r="AH33" s="26"/>
      <c r="AI33" s="26"/>
      <c r="AJ33" s="26"/>
      <c r="AK33" s="157" t="s">
        <v>36</v>
      </c>
      <c r="AL33" s="157"/>
      <c r="AM33" s="157"/>
      <c r="AN33" s="157"/>
      <c r="AO33" s="157"/>
      <c r="AP33" s="26"/>
      <c r="AQ33" s="26"/>
      <c r="AR33" s="27"/>
      <c r="BG33" s="26"/>
    </row>
    <row r="34" spans="1:59" s="3" customFormat="1" ht="14.45" customHeight="1" x14ac:dyDescent="0.2">
      <c r="B34" s="31"/>
      <c r="D34" s="20" t="s">
        <v>37</v>
      </c>
      <c r="F34" s="20" t="s">
        <v>39</v>
      </c>
      <c r="L34" s="155">
        <v>0.15</v>
      </c>
      <c r="M34" s="156"/>
      <c r="N34" s="156"/>
      <c r="O34" s="156"/>
      <c r="P34" s="156"/>
      <c r="W34" s="158">
        <f>ROUND(BB94 + SUM(CD97), 2)</f>
        <v>0</v>
      </c>
      <c r="X34" s="156"/>
      <c r="Y34" s="156"/>
      <c r="Z34" s="156"/>
      <c r="AA34" s="156"/>
      <c r="AB34" s="156"/>
      <c r="AC34" s="156"/>
      <c r="AD34" s="156"/>
      <c r="AE34" s="156"/>
      <c r="AK34" s="158">
        <f>ROUND(AX94 + SUM(BY97), 2)</f>
        <v>0</v>
      </c>
      <c r="AL34" s="156"/>
      <c r="AM34" s="156"/>
      <c r="AN34" s="156"/>
      <c r="AO34" s="156"/>
      <c r="AR34" s="31"/>
    </row>
    <row r="35" spans="1:59" s="3" customFormat="1" ht="14.45" customHeight="1" x14ac:dyDescent="0.2">
      <c r="B35" s="31"/>
      <c r="F35" s="20" t="s">
        <v>38</v>
      </c>
      <c r="L35" s="155">
        <v>0.21</v>
      </c>
      <c r="M35" s="156"/>
      <c r="N35" s="156"/>
      <c r="O35" s="156"/>
      <c r="P35" s="156"/>
      <c r="W35" s="158">
        <f>ROUND(BC94 + SUM(CE97), 2)</f>
        <v>0</v>
      </c>
      <c r="X35" s="156"/>
      <c r="Y35" s="156"/>
      <c r="Z35" s="156"/>
      <c r="AA35" s="156"/>
      <c r="AB35" s="156"/>
      <c r="AC35" s="156"/>
      <c r="AD35" s="156"/>
      <c r="AE35" s="156"/>
      <c r="AK35" s="158">
        <f>ROUND(AY94 + SUM(BZ97), 2)</f>
        <v>0</v>
      </c>
      <c r="AL35" s="156"/>
      <c r="AM35" s="156"/>
      <c r="AN35" s="156"/>
      <c r="AO35" s="156"/>
      <c r="AR35" s="31"/>
    </row>
    <row r="36" spans="1:59" s="3" customFormat="1" ht="14.45" hidden="1" customHeight="1" x14ac:dyDescent="0.2">
      <c r="B36" s="31"/>
      <c r="F36" s="20" t="s">
        <v>40</v>
      </c>
      <c r="L36" s="155">
        <v>0.21</v>
      </c>
      <c r="M36" s="156"/>
      <c r="N36" s="156"/>
      <c r="O36" s="156"/>
      <c r="P36" s="156"/>
      <c r="W36" s="158">
        <f>ROUND(BD94 + SUM(CF97), 2)</f>
        <v>0</v>
      </c>
      <c r="X36" s="156"/>
      <c r="Y36" s="156"/>
      <c r="Z36" s="156"/>
      <c r="AA36" s="156"/>
      <c r="AB36" s="156"/>
      <c r="AC36" s="156"/>
      <c r="AD36" s="156"/>
      <c r="AE36" s="156"/>
      <c r="AK36" s="158">
        <v>0</v>
      </c>
      <c r="AL36" s="156"/>
      <c r="AM36" s="156"/>
      <c r="AN36" s="156"/>
      <c r="AO36" s="156"/>
      <c r="AR36" s="31"/>
    </row>
    <row r="37" spans="1:59" s="3" customFormat="1" ht="14.45" hidden="1" customHeight="1" x14ac:dyDescent="0.2">
      <c r="B37" s="31"/>
      <c r="F37" s="20" t="s">
        <v>41</v>
      </c>
      <c r="L37" s="155">
        <v>0.15</v>
      </c>
      <c r="M37" s="156"/>
      <c r="N37" s="156"/>
      <c r="O37" s="156"/>
      <c r="P37" s="156"/>
      <c r="W37" s="158">
        <f>ROUND(BE94 + SUM(CG97), 2)</f>
        <v>0</v>
      </c>
      <c r="X37" s="156"/>
      <c r="Y37" s="156"/>
      <c r="Z37" s="156"/>
      <c r="AA37" s="156"/>
      <c r="AB37" s="156"/>
      <c r="AC37" s="156"/>
      <c r="AD37" s="156"/>
      <c r="AE37" s="156"/>
      <c r="AK37" s="158">
        <v>0</v>
      </c>
      <c r="AL37" s="156"/>
      <c r="AM37" s="156"/>
      <c r="AN37" s="156"/>
      <c r="AO37" s="156"/>
      <c r="AR37" s="31"/>
    </row>
    <row r="38" spans="1:59" s="3" customFormat="1" ht="14.45" hidden="1" customHeight="1" x14ac:dyDescent="0.2">
      <c r="B38" s="31"/>
      <c r="F38" s="20" t="s">
        <v>42</v>
      </c>
      <c r="L38" s="155">
        <v>0</v>
      </c>
      <c r="M38" s="156"/>
      <c r="N38" s="156"/>
      <c r="O38" s="156"/>
      <c r="P38" s="156"/>
      <c r="W38" s="158">
        <f>ROUND(BF94 + SUM(CH97), 2)</f>
        <v>0</v>
      </c>
      <c r="X38" s="156"/>
      <c r="Y38" s="156"/>
      <c r="Z38" s="156"/>
      <c r="AA38" s="156"/>
      <c r="AB38" s="156"/>
      <c r="AC38" s="156"/>
      <c r="AD38" s="156"/>
      <c r="AE38" s="156"/>
      <c r="AK38" s="158">
        <v>0</v>
      </c>
      <c r="AL38" s="156"/>
      <c r="AM38" s="156"/>
      <c r="AN38" s="156"/>
      <c r="AO38" s="156"/>
      <c r="AR38" s="31"/>
    </row>
    <row r="39" spans="1:59" s="2" customFormat="1" ht="6.95" customHeight="1" x14ac:dyDescent="0.2">
      <c r="A39" s="26"/>
      <c r="B39" s="27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7"/>
      <c r="BG39" s="26"/>
    </row>
    <row r="40" spans="1:59" s="2" customFormat="1" ht="25.9" customHeight="1" x14ac:dyDescent="0.2">
      <c r="A40" s="26"/>
      <c r="B40" s="27"/>
      <c r="C40" s="32"/>
      <c r="D40" s="33" t="s">
        <v>43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5" t="s">
        <v>44</v>
      </c>
      <c r="U40" s="34"/>
      <c r="V40" s="34"/>
      <c r="W40" s="34"/>
      <c r="X40" s="146" t="s">
        <v>45</v>
      </c>
      <c r="Y40" s="147"/>
      <c r="Z40" s="147"/>
      <c r="AA40" s="147"/>
      <c r="AB40" s="147"/>
      <c r="AC40" s="34"/>
      <c r="AD40" s="34"/>
      <c r="AE40" s="34"/>
      <c r="AF40" s="34"/>
      <c r="AG40" s="34"/>
      <c r="AH40" s="34"/>
      <c r="AI40" s="34"/>
      <c r="AJ40" s="34"/>
      <c r="AK40" s="148">
        <f>SUM(AK31:AK38)</f>
        <v>0</v>
      </c>
      <c r="AL40" s="147"/>
      <c r="AM40" s="147"/>
      <c r="AN40" s="147"/>
      <c r="AO40" s="149"/>
      <c r="AP40" s="32"/>
      <c r="AQ40" s="32"/>
      <c r="AR40" s="27"/>
      <c r="BG40" s="26"/>
    </row>
    <row r="41" spans="1:59" s="2" customFormat="1" ht="6.95" customHeight="1" x14ac:dyDescent="0.2">
      <c r="A41" s="26"/>
      <c r="B41" s="27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7"/>
      <c r="BG41" s="26"/>
    </row>
    <row r="42" spans="1:59" s="2" customFormat="1" ht="14.45" customHeight="1" x14ac:dyDescent="0.2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7"/>
      <c r="BG42" s="26"/>
    </row>
    <row r="43" spans="1:59" s="1" customFormat="1" ht="14.45" customHeight="1" x14ac:dyDescent="0.2">
      <c r="B43" s="14"/>
      <c r="AR43" s="14"/>
    </row>
    <row r="44" spans="1:59" s="1" customFormat="1" ht="14.45" customHeight="1" x14ac:dyDescent="0.2">
      <c r="B44" s="14"/>
      <c r="AR44" s="14"/>
    </row>
    <row r="45" spans="1:59" s="1" customFormat="1" ht="14.45" customHeight="1" x14ac:dyDescent="0.2">
      <c r="B45" s="14"/>
      <c r="AR45" s="14"/>
    </row>
    <row r="46" spans="1:59" s="1" customFormat="1" ht="14.45" customHeight="1" x14ac:dyDescent="0.2">
      <c r="B46" s="14"/>
      <c r="AR46" s="14"/>
    </row>
    <row r="47" spans="1:59" s="1" customFormat="1" ht="14.45" customHeight="1" x14ac:dyDescent="0.2">
      <c r="B47" s="14"/>
      <c r="AR47" s="14"/>
    </row>
    <row r="48" spans="1:59" s="1" customFormat="1" ht="14.45" customHeight="1" x14ac:dyDescent="0.2">
      <c r="B48" s="14"/>
      <c r="AR48" s="14"/>
    </row>
    <row r="49" spans="1:59" s="2" customFormat="1" ht="14.45" customHeight="1" x14ac:dyDescent="0.2">
      <c r="B49" s="36"/>
      <c r="D49" s="37" t="s">
        <v>46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47</v>
      </c>
      <c r="AI49" s="38"/>
      <c r="AJ49" s="38"/>
      <c r="AK49" s="38"/>
      <c r="AL49" s="38"/>
      <c r="AM49" s="38"/>
      <c r="AN49" s="38"/>
      <c r="AO49" s="38"/>
      <c r="AR49" s="36"/>
    </row>
    <row r="50" spans="1:59" x14ac:dyDescent="0.2">
      <c r="B50" s="14"/>
      <c r="AR50" s="14"/>
    </row>
    <row r="51" spans="1:59" x14ac:dyDescent="0.2">
      <c r="B51" s="14"/>
      <c r="AR51" s="14"/>
    </row>
    <row r="52" spans="1:59" x14ac:dyDescent="0.2">
      <c r="B52" s="14"/>
      <c r="AR52" s="14"/>
    </row>
    <row r="53" spans="1:59" x14ac:dyDescent="0.2">
      <c r="B53" s="14"/>
      <c r="AR53" s="14"/>
    </row>
    <row r="54" spans="1:59" x14ac:dyDescent="0.2">
      <c r="B54" s="14"/>
      <c r="AR54" s="14"/>
    </row>
    <row r="55" spans="1:59" x14ac:dyDescent="0.2">
      <c r="B55" s="14"/>
      <c r="AR55" s="14"/>
    </row>
    <row r="56" spans="1:59" x14ac:dyDescent="0.2">
      <c r="B56" s="14"/>
      <c r="AR56" s="14"/>
    </row>
    <row r="57" spans="1:59" x14ac:dyDescent="0.2">
      <c r="B57" s="14"/>
      <c r="AR57" s="14"/>
    </row>
    <row r="58" spans="1:59" x14ac:dyDescent="0.2">
      <c r="B58" s="14"/>
      <c r="AR58" s="14"/>
    </row>
    <row r="59" spans="1:59" x14ac:dyDescent="0.2">
      <c r="B59" s="14"/>
      <c r="AR59" s="14"/>
    </row>
    <row r="60" spans="1:59" s="2" customFormat="1" ht="12.75" x14ac:dyDescent="0.2">
      <c r="A60" s="26"/>
      <c r="B60" s="27"/>
      <c r="C60" s="26"/>
      <c r="D60" s="39" t="s">
        <v>48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49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48</v>
      </c>
      <c r="AI60" s="29"/>
      <c r="AJ60" s="29"/>
      <c r="AK60" s="29"/>
      <c r="AL60" s="29"/>
      <c r="AM60" s="39" t="s">
        <v>49</v>
      </c>
      <c r="AN60" s="29"/>
      <c r="AO60" s="29"/>
      <c r="AP60" s="26"/>
      <c r="AQ60" s="26"/>
      <c r="AR60" s="27"/>
      <c r="BG60" s="26"/>
    </row>
    <row r="61" spans="1:59" x14ac:dyDescent="0.2">
      <c r="B61" s="14"/>
      <c r="AR61" s="14"/>
    </row>
    <row r="62" spans="1:59" x14ac:dyDescent="0.2">
      <c r="B62" s="14"/>
      <c r="AR62" s="14"/>
    </row>
    <row r="63" spans="1:59" x14ac:dyDescent="0.2">
      <c r="B63" s="14"/>
      <c r="AR63" s="14"/>
    </row>
    <row r="64" spans="1:59" s="2" customFormat="1" ht="12.75" x14ac:dyDescent="0.2">
      <c r="A64" s="26"/>
      <c r="B64" s="27"/>
      <c r="C64" s="26"/>
      <c r="D64" s="37" t="s">
        <v>50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51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G64" s="26"/>
    </row>
    <row r="65" spans="1:59" x14ac:dyDescent="0.2">
      <c r="B65" s="14"/>
      <c r="AR65" s="14"/>
    </row>
    <row r="66" spans="1:59" x14ac:dyDescent="0.2">
      <c r="B66" s="14"/>
      <c r="AR66" s="14"/>
    </row>
    <row r="67" spans="1:59" x14ac:dyDescent="0.2">
      <c r="B67" s="14"/>
      <c r="AR67" s="14"/>
    </row>
    <row r="68" spans="1:59" x14ac:dyDescent="0.2">
      <c r="B68" s="14"/>
      <c r="AR68" s="14"/>
    </row>
    <row r="69" spans="1:59" x14ac:dyDescent="0.2">
      <c r="B69" s="14"/>
      <c r="AR69" s="14"/>
    </row>
    <row r="70" spans="1:59" x14ac:dyDescent="0.2">
      <c r="B70" s="14"/>
      <c r="AR70" s="14"/>
    </row>
    <row r="71" spans="1:59" x14ac:dyDescent="0.2">
      <c r="B71" s="14"/>
      <c r="AR71" s="14"/>
    </row>
    <row r="72" spans="1:59" x14ac:dyDescent="0.2">
      <c r="B72" s="14"/>
      <c r="AR72" s="14"/>
    </row>
    <row r="73" spans="1:59" x14ac:dyDescent="0.2">
      <c r="B73" s="14"/>
      <c r="AR73" s="14"/>
    </row>
    <row r="74" spans="1:59" x14ac:dyDescent="0.2">
      <c r="B74" s="14"/>
      <c r="AR74" s="14"/>
    </row>
    <row r="75" spans="1:59" s="2" customFormat="1" ht="12.75" x14ac:dyDescent="0.2">
      <c r="A75" s="26"/>
      <c r="B75" s="27"/>
      <c r="C75" s="26"/>
      <c r="D75" s="39" t="s">
        <v>48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49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48</v>
      </c>
      <c r="AI75" s="29"/>
      <c r="AJ75" s="29"/>
      <c r="AK75" s="29"/>
      <c r="AL75" s="29"/>
      <c r="AM75" s="39" t="s">
        <v>49</v>
      </c>
      <c r="AN75" s="29"/>
      <c r="AO75" s="29"/>
      <c r="AP75" s="26"/>
      <c r="AQ75" s="26"/>
      <c r="AR75" s="27"/>
      <c r="BG75" s="26"/>
    </row>
    <row r="76" spans="1:59" s="2" customFormat="1" x14ac:dyDescent="0.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G76" s="26"/>
    </row>
    <row r="77" spans="1:59" s="2" customFormat="1" ht="6.95" customHeight="1" x14ac:dyDescent="0.2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G77" s="26"/>
    </row>
    <row r="81" spans="1:91" s="2" customFormat="1" ht="6.95" customHeight="1" x14ac:dyDescent="0.2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G81" s="26"/>
    </row>
    <row r="82" spans="1:91" s="2" customFormat="1" ht="24.95" customHeight="1" x14ac:dyDescent="0.2">
      <c r="A82" s="26"/>
      <c r="B82" s="27"/>
      <c r="C82" s="15" t="s">
        <v>52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G82" s="26"/>
    </row>
    <row r="83" spans="1:91" s="2" customFormat="1" ht="6.95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G83" s="26"/>
    </row>
    <row r="84" spans="1:91" s="4" customFormat="1" ht="12" customHeight="1" x14ac:dyDescent="0.2">
      <c r="B84" s="45"/>
      <c r="C84" s="20" t="s">
        <v>13</v>
      </c>
      <c r="AR84" s="45"/>
    </row>
    <row r="85" spans="1:91" s="5" customFormat="1" ht="36.950000000000003" customHeight="1" x14ac:dyDescent="0.2">
      <c r="B85" s="46"/>
      <c r="C85" s="47" t="s">
        <v>15</v>
      </c>
      <c r="L85" s="150" t="s">
        <v>190</v>
      </c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R85" s="46"/>
    </row>
    <row r="86" spans="1:91" s="2" customFormat="1" ht="6.95" customHeight="1" x14ac:dyDescent="0.2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G86" s="26"/>
    </row>
    <row r="87" spans="1:91" s="2" customFormat="1" ht="12" customHeight="1" x14ac:dyDescent="0.2">
      <c r="A87" s="26"/>
      <c r="B87" s="27"/>
      <c r="C87" s="20" t="s">
        <v>18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0" t="s">
        <v>20</v>
      </c>
      <c r="AJ87" s="26"/>
      <c r="AK87" s="26"/>
      <c r="AL87" s="26"/>
      <c r="AM87" s="172" t="str">
        <f>IF(AN8= "","",AN8)</f>
        <v>18. 11. 2019</v>
      </c>
      <c r="AN87" s="172"/>
      <c r="AO87" s="26"/>
      <c r="AP87" s="26"/>
      <c r="AQ87" s="26"/>
      <c r="AR87" s="27"/>
      <c r="BG87" s="26"/>
    </row>
    <row r="88" spans="1:91" s="2" customFormat="1" ht="6.95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G88" s="26"/>
    </row>
    <row r="89" spans="1:91" s="2" customFormat="1" ht="15.2" customHeight="1" x14ac:dyDescent="0.2">
      <c r="A89" s="26"/>
      <c r="B89" s="27"/>
      <c r="C89" s="20" t="s">
        <v>22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0" t="s">
        <v>26</v>
      </c>
      <c r="AJ89" s="26"/>
      <c r="AK89" s="26"/>
      <c r="AL89" s="26"/>
      <c r="AM89" s="170" t="str">
        <f>IF(E17="","",E17)</f>
        <v xml:space="preserve"> </v>
      </c>
      <c r="AN89" s="171"/>
      <c r="AO89" s="171"/>
      <c r="AP89" s="171"/>
      <c r="AQ89" s="26"/>
      <c r="AR89" s="27"/>
      <c r="AS89" s="173" t="s">
        <v>53</v>
      </c>
      <c r="AT89" s="174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1"/>
      <c r="BG89" s="26"/>
    </row>
    <row r="90" spans="1:91" s="2" customFormat="1" ht="15.2" customHeight="1" x14ac:dyDescent="0.2">
      <c r="A90" s="26"/>
      <c r="B90" s="27"/>
      <c r="C90" s="20" t="s">
        <v>25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0" t="s">
        <v>27</v>
      </c>
      <c r="AJ90" s="26"/>
      <c r="AK90" s="26"/>
      <c r="AL90" s="26"/>
      <c r="AM90" s="170" t="str">
        <f>IF(E20="","",E20)</f>
        <v xml:space="preserve"> </v>
      </c>
      <c r="AN90" s="171"/>
      <c r="AO90" s="171"/>
      <c r="AP90" s="171"/>
      <c r="AQ90" s="26"/>
      <c r="AR90" s="27"/>
      <c r="AS90" s="175"/>
      <c r="AT90" s="176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3"/>
      <c r="BG90" s="26"/>
    </row>
    <row r="91" spans="1:91" s="2" customFormat="1" ht="10.9" customHeight="1" x14ac:dyDescent="0.2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75"/>
      <c r="AT91" s="176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3"/>
      <c r="BG91" s="26"/>
    </row>
    <row r="92" spans="1:91" s="2" customFormat="1" ht="29.25" customHeight="1" x14ac:dyDescent="0.2">
      <c r="A92" s="26"/>
      <c r="B92" s="27"/>
      <c r="C92" s="152" t="s">
        <v>54</v>
      </c>
      <c r="D92" s="153"/>
      <c r="E92" s="153"/>
      <c r="F92" s="153"/>
      <c r="G92" s="153"/>
      <c r="H92" s="54"/>
      <c r="I92" s="154" t="s">
        <v>55</v>
      </c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77" t="s">
        <v>56</v>
      </c>
      <c r="AH92" s="153"/>
      <c r="AI92" s="153"/>
      <c r="AJ92" s="153"/>
      <c r="AK92" s="153"/>
      <c r="AL92" s="153"/>
      <c r="AM92" s="153"/>
      <c r="AN92" s="154" t="s">
        <v>57</v>
      </c>
      <c r="AO92" s="153"/>
      <c r="AP92" s="178"/>
      <c r="AQ92" s="55" t="s">
        <v>58</v>
      </c>
      <c r="AR92" s="27"/>
      <c r="AS92" s="56" t="s">
        <v>59</v>
      </c>
      <c r="AT92" s="57" t="s">
        <v>60</v>
      </c>
      <c r="AU92" s="57" t="s">
        <v>61</v>
      </c>
      <c r="AV92" s="57" t="s">
        <v>62</v>
      </c>
      <c r="AW92" s="57" t="s">
        <v>63</v>
      </c>
      <c r="AX92" s="57" t="s">
        <v>64</v>
      </c>
      <c r="AY92" s="57" t="s">
        <v>65</v>
      </c>
      <c r="AZ92" s="57" t="s">
        <v>66</v>
      </c>
      <c r="BA92" s="57" t="s">
        <v>67</v>
      </c>
      <c r="BB92" s="57" t="s">
        <v>68</v>
      </c>
      <c r="BC92" s="57" t="s">
        <v>69</v>
      </c>
      <c r="BD92" s="57" t="s">
        <v>70</v>
      </c>
      <c r="BE92" s="57" t="s">
        <v>71</v>
      </c>
      <c r="BF92" s="58" t="s">
        <v>72</v>
      </c>
      <c r="BG92" s="26"/>
    </row>
    <row r="93" spans="1:91" s="2" customFormat="1" ht="10.9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1"/>
      <c r="BG93" s="26"/>
    </row>
    <row r="94" spans="1:91" s="6" customFormat="1" ht="32.450000000000003" customHeight="1" x14ac:dyDescent="0.2">
      <c r="B94" s="62"/>
      <c r="C94" s="63" t="s">
        <v>73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81">
        <f>ROUND(AG95,2)</f>
        <v>0</v>
      </c>
      <c r="AH94" s="181"/>
      <c r="AI94" s="181"/>
      <c r="AJ94" s="181"/>
      <c r="AK94" s="181"/>
      <c r="AL94" s="181"/>
      <c r="AM94" s="181"/>
      <c r="AN94" s="169">
        <f>SUM(AG94,AV94)</f>
        <v>0</v>
      </c>
      <c r="AO94" s="169"/>
      <c r="AP94" s="169"/>
      <c r="AQ94" s="66" t="s">
        <v>1</v>
      </c>
      <c r="AR94" s="62"/>
      <c r="AS94" s="67">
        <f>ROUND(AS95,2)</f>
        <v>0</v>
      </c>
      <c r="AT94" s="68">
        <f>ROUND(AT95,2)</f>
        <v>0</v>
      </c>
      <c r="AU94" s="69">
        <f>ROUND(AU95,2)</f>
        <v>0</v>
      </c>
      <c r="AV94" s="69">
        <f>ROUND(SUM(AX94:AY94),2)</f>
        <v>0</v>
      </c>
      <c r="AW94" s="70">
        <f>ROUND(AW95,5)</f>
        <v>0</v>
      </c>
      <c r="AX94" s="69">
        <f>ROUND(BB94*L34,2)</f>
        <v>0</v>
      </c>
      <c r="AY94" s="69">
        <f>ROUND(BC94*L35,2)</f>
        <v>0</v>
      </c>
      <c r="AZ94" s="69">
        <f>ROUND(BD94*L34,2)</f>
        <v>0</v>
      </c>
      <c r="BA94" s="69">
        <f>ROUND(BE94*L35,2)</f>
        <v>0</v>
      </c>
      <c r="BB94" s="69">
        <f>ROUND(BB95,2)</f>
        <v>0</v>
      </c>
      <c r="BC94" s="69">
        <f>ROUND(BC95,2)</f>
        <v>0</v>
      </c>
      <c r="BD94" s="69">
        <f>ROUND(BD95,2)</f>
        <v>0</v>
      </c>
      <c r="BE94" s="69">
        <f>ROUND(BE95,2)</f>
        <v>0</v>
      </c>
      <c r="BF94" s="71">
        <f>ROUND(BF95,2)</f>
        <v>0</v>
      </c>
      <c r="BS94" s="72" t="s">
        <v>74</v>
      </c>
      <c r="BT94" s="72" t="s">
        <v>75</v>
      </c>
      <c r="BU94" s="73" t="s">
        <v>76</v>
      </c>
      <c r="BV94" s="72" t="s">
        <v>14</v>
      </c>
      <c r="BW94" s="72" t="s">
        <v>5</v>
      </c>
      <c r="BX94" s="72" t="s">
        <v>77</v>
      </c>
      <c r="CL94" s="72" t="s">
        <v>1</v>
      </c>
    </row>
    <row r="95" spans="1:91" s="7" customFormat="1" ht="16.5" customHeight="1" x14ac:dyDescent="0.2">
      <c r="A95" s="74" t="s">
        <v>78</v>
      </c>
      <c r="B95" s="75"/>
      <c r="C95" s="76"/>
      <c r="D95" s="145" t="s">
        <v>188</v>
      </c>
      <c r="E95" s="145"/>
      <c r="F95" s="145"/>
      <c r="G95" s="145"/>
      <c r="H95" s="145"/>
      <c r="I95" s="77"/>
      <c r="J95" s="145" t="s">
        <v>189</v>
      </c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79">
        <f>'100-19 Interiér'!K34</f>
        <v>0</v>
      </c>
      <c r="AH95" s="180"/>
      <c r="AI95" s="180"/>
      <c r="AJ95" s="180"/>
      <c r="AK95" s="180"/>
      <c r="AL95" s="180"/>
      <c r="AM95" s="180"/>
      <c r="AN95" s="179">
        <f>SUM(AG95,AV95)</f>
        <v>0</v>
      </c>
      <c r="AO95" s="180"/>
      <c r="AP95" s="180"/>
      <c r="AQ95" s="78" t="s">
        <v>79</v>
      </c>
      <c r="AR95" s="75"/>
      <c r="AS95" s="79">
        <f>'100-19 Interiér'!K31</f>
        <v>0</v>
      </c>
      <c r="AT95" s="80">
        <f>'100-19 Interiér'!K32</f>
        <v>0</v>
      </c>
      <c r="AU95" s="80">
        <v>0</v>
      </c>
      <c r="AV95" s="80">
        <f>ROUND(SUM(AX95:AY95),2)</f>
        <v>0</v>
      </c>
      <c r="AW95" s="81">
        <f>'100-19 Interiér'!T120</f>
        <v>0</v>
      </c>
      <c r="AX95" s="80">
        <f>'100-19 Interiér'!K37</f>
        <v>0</v>
      </c>
      <c r="AY95" s="80">
        <f>'100-19 Interiér'!K38</f>
        <v>0</v>
      </c>
      <c r="AZ95" s="80">
        <f>'100-19 Interiér'!K39</f>
        <v>0</v>
      </c>
      <c r="BA95" s="80">
        <f>'100-19 Interiér'!K40</f>
        <v>0</v>
      </c>
      <c r="BB95" s="80">
        <f>'100-19 Interiér'!F37</f>
        <v>0</v>
      </c>
      <c r="BC95" s="80">
        <f>'100-19 Interiér'!F38</f>
        <v>0</v>
      </c>
      <c r="BD95" s="80">
        <f>'100-19 Interiér'!F39</f>
        <v>0</v>
      </c>
      <c r="BE95" s="80">
        <f>'100-19 Interiér'!F40</f>
        <v>0</v>
      </c>
      <c r="BF95" s="82">
        <f>'100-19 Interiér'!F41</f>
        <v>0</v>
      </c>
      <c r="BT95" s="83" t="s">
        <v>80</v>
      </c>
      <c r="BV95" s="83" t="s">
        <v>14</v>
      </c>
      <c r="BW95" s="83" t="s">
        <v>81</v>
      </c>
      <c r="BX95" s="83" t="s">
        <v>5</v>
      </c>
      <c r="CL95" s="83" t="s">
        <v>1</v>
      </c>
      <c r="CM95" s="83" t="s">
        <v>80</v>
      </c>
    </row>
    <row r="96" spans="1:91" x14ac:dyDescent="0.2">
      <c r="B96" s="14"/>
      <c r="AR96" s="14"/>
    </row>
    <row r="97" spans="1:59" s="2" customFormat="1" ht="30" customHeight="1" x14ac:dyDescent="0.2">
      <c r="A97" s="26"/>
      <c r="B97" s="27"/>
      <c r="C97" s="63" t="s">
        <v>82</v>
      </c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169">
        <v>0</v>
      </c>
      <c r="AH97" s="169"/>
      <c r="AI97" s="169"/>
      <c r="AJ97" s="169"/>
      <c r="AK97" s="169"/>
      <c r="AL97" s="169"/>
      <c r="AM97" s="169"/>
      <c r="AN97" s="169">
        <v>0</v>
      </c>
      <c r="AO97" s="169"/>
      <c r="AP97" s="169"/>
      <c r="AQ97" s="84"/>
      <c r="AR97" s="27"/>
      <c r="AS97" s="56" t="s">
        <v>83</v>
      </c>
      <c r="AT97" s="57" t="s">
        <v>84</v>
      </c>
      <c r="AU97" s="57" t="s">
        <v>37</v>
      </c>
      <c r="AV97" s="58" t="s">
        <v>62</v>
      </c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</row>
    <row r="98" spans="1:59" s="2" customFormat="1" ht="10.9" customHeight="1" x14ac:dyDescent="0.2">
      <c r="A98" s="26"/>
      <c r="B98" s="27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7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</row>
    <row r="99" spans="1:59" s="2" customFormat="1" ht="30" customHeight="1" x14ac:dyDescent="0.2">
      <c r="A99" s="26"/>
      <c r="B99" s="27"/>
      <c r="C99" s="85" t="s">
        <v>85</v>
      </c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159">
        <f>ROUND(AG94 + AG97, 2)</f>
        <v>0</v>
      </c>
      <c r="AH99" s="159"/>
      <c r="AI99" s="159"/>
      <c r="AJ99" s="159"/>
      <c r="AK99" s="159"/>
      <c r="AL99" s="159"/>
      <c r="AM99" s="159"/>
      <c r="AN99" s="159">
        <f>ROUND(AN94 + AN97, 2)</f>
        <v>0</v>
      </c>
      <c r="AO99" s="159"/>
      <c r="AP99" s="159"/>
      <c r="AQ99" s="86"/>
      <c r="AR99" s="27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</row>
    <row r="100" spans="1:59" s="2" customFormat="1" ht="6.95" customHeight="1" x14ac:dyDescent="0.2">
      <c r="A100" s="26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27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</row>
  </sheetData>
  <mergeCells count="48">
    <mergeCell ref="AG97:AM97"/>
    <mergeCell ref="AM89:AP89"/>
    <mergeCell ref="AM87:AN87"/>
    <mergeCell ref="AS89:AT91"/>
    <mergeCell ref="AM90:AP90"/>
    <mergeCell ref="AG92:AM92"/>
    <mergeCell ref="AN92:AP92"/>
    <mergeCell ref="AN95:AP95"/>
    <mergeCell ref="AG95:AM95"/>
    <mergeCell ref="AG94:AM94"/>
    <mergeCell ref="AN94:AP94"/>
    <mergeCell ref="AN97:AP97"/>
    <mergeCell ref="AG99:AM99"/>
    <mergeCell ref="AN99:AP99"/>
    <mergeCell ref="K5:AO5"/>
    <mergeCell ref="K6:AO6"/>
    <mergeCell ref="AR2:BG2"/>
    <mergeCell ref="E23:AN23"/>
    <mergeCell ref="AK26:AO26"/>
    <mergeCell ref="AK27:AO27"/>
    <mergeCell ref="AK28:AO28"/>
    <mergeCell ref="AK29:AO29"/>
    <mergeCell ref="AK31:AO31"/>
    <mergeCell ref="L33:P33"/>
    <mergeCell ref="L34:P34"/>
    <mergeCell ref="L35:P35"/>
    <mergeCell ref="L36:P36"/>
    <mergeCell ref="L37:P37"/>
    <mergeCell ref="L38:P38"/>
    <mergeCell ref="AK33:AO33"/>
    <mergeCell ref="W36:AE36"/>
    <mergeCell ref="W35:AE35"/>
    <mergeCell ref="W33:AE33"/>
    <mergeCell ref="W34:AE34"/>
    <mergeCell ref="AK34:AO34"/>
    <mergeCell ref="AK35:AO35"/>
    <mergeCell ref="AK36:AO36"/>
    <mergeCell ref="W37:AE37"/>
    <mergeCell ref="AK37:AO37"/>
    <mergeCell ref="W38:AE38"/>
    <mergeCell ref="AK38:AO38"/>
    <mergeCell ref="D95:H95"/>
    <mergeCell ref="J95:AF95"/>
    <mergeCell ref="X40:AB40"/>
    <mergeCell ref="AK40:AO40"/>
    <mergeCell ref="L85:AO85"/>
    <mergeCell ref="C92:G92"/>
    <mergeCell ref="I92:AF92"/>
  </mergeCells>
  <hyperlinks>
    <hyperlink ref="A95" location="'997-18 - Vsazení kontroln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65"/>
  <sheetViews>
    <sheetView showGridLines="0" tabSelected="1" topLeftCell="A81" workbookViewId="0">
      <selection activeCell="G142" sqref="G142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1" width="20.16406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88"/>
    </row>
    <row r="2" spans="1:46" s="1" customFormat="1" ht="36.950000000000003" customHeight="1" x14ac:dyDescent="0.2">
      <c r="M2" s="163" t="s">
        <v>6</v>
      </c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T2" s="11" t="s">
        <v>81</v>
      </c>
    </row>
    <row r="3" spans="1:46" s="1" customFormat="1" ht="6.95" customHeight="1" x14ac:dyDescent="0.2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  <c r="AT3" s="11" t="s">
        <v>80</v>
      </c>
    </row>
    <row r="4" spans="1:46" s="1" customFormat="1" ht="24.95" customHeight="1" x14ac:dyDescent="0.2">
      <c r="B4" s="14"/>
      <c r="D4" s="15" t="s">
        <v>86</v>
      </c>
      <c r="M4" s="14"/>
      <c r="N4" s="89" t="s">
        <v>11</v>
      </c>
      <c r="AT4" s="11" t="s">
        <v>3</v>
      </c>
    </row>
    <row r="5" spans="1:46" s="1" customFormat="1" ht="6.95" customHeight="1" x14ac:dyDescent="0.2">
      <c r="B5" s="14"/>
      <c r="M5" s="14"/>
    </row>
    <row r="6" spans="1:46" s="1" customFormat="1" ht="12" customHeight="1" x14ac:dyDescent="0.2">
      <c r="B6" s="14"/>
      <c r="D6" s="20" t="s">
        <v>15</v>
      </c>
      <c r="F6" s="144" t="s">
        <v>190</v>
      </c>
      <c r="M6" s="14"/>
    </row>
    <row r="7" spans="1:46" s="1" customFormat="1" ht="16.5" customHeight="1" x14ac:dyDescent="0.2">
      <c r="B7" s="14"/>
      <c r="E7" s="183"/>
      <c r="F7" s="184"/>
      <c r="G7" s="184"/>
      <c r="H7" s="184"/>
      <c r="M7" s="14"/>
    </row>
    <row r="8" spans="1:46" s="2" customFormat="1" ht="12" customHeight="1" x14ac:dyDescent="0.2">
      <c r="A8" s="26"/>
      <c r="B8" s="27"/>
      <c r="C8" s="26"/>
      <c r="D8" s="20" t="s">
        <v>87</v>
      </c>
      <c r="E8" s="26"/>
      <c r="F8" s="26"/>
      <c r="G8" s="26"/>
      <c r="H8" s="26"/>
      <c r="I8" s="26"/>
      <c r="J8" s="26"/>
      <c r="K8" s="26"/>
      <c r="L8" s="26"/>
      <c r="M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 x14ac:dyDescent="0.2">
      <c r="A9" s="26"/>
      <c r="B9" s="27"/>
      <c r="C9" s="26"/>
      <c r="D9" s="26"/>
      <c r="E9" s="150"/>
      <c r="F9" s="182"/>
      <c r="G9" s="182"/>
      <c r="H9" s="182"/>
      <c r="I9" s="26"/>
      <c r="J9" s="26"/>
      <c r="K9" s="26"/>
      <c r="L9" s="26"/>
      <c r="M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x14ac:dyDescent="0.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 x14ac:dyDescent="0.2">
      <c r="A11" s="26"/>
      <c r="B11" s="27"/>
      <c r="C11" s="26"/>
      <c r="D11" s="20" t="s">
        <v>16</v>
      </c>
      <c r="E11" s="26"/>
      <c r="F11" s="18" t="s">
        <v>1</v>
      </c>
      <c r="G11" s="26"/>
      <c r="H11" s="26"/>
      <c r="I11" s="20" t="s">
        <v>17</v>
      </c>
      <c r="J11" s="18" t="s">
        <v>1</v>
      </c>
      <c r="K11" s="26"/>
      <c r="L11" s="26"/>
      <c r="M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 x14ac:dyDescent="0.2">
      <c r="A12" s="26"/>
      <c r="B12" s="27"/>
      <c r="C12" s="26"/>
      <c r="D12" s="20" t="s">
        <v>18</v>
      </c>
      <c r="E12" s="26"/>
      <c r="F12" s="18" t="s">
        <v>19</v>
      </c>
      <c r="G12" s="26"/>
      <c r="H12" s="26"/>
      <c r="I12" s="20" t="s">
        <v>20</v>
      </c>
      <c r="J12" s="49" t="str">
        <f>'Rekapitulace stavby'!AN8</f>
        <v>18. 11. 2019</v>
      </c>
      <c r="K12" s="26"/>
      <c r="L12" s="26"/>
      <c r="M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 x14ac:dyDescent="0.2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 x14ac:dyDescent="0.2">
      <c r="A14" s="26"/>
      <c r="B14" s="27"/>
      <c r="C14" s="26"/>
      <c r="D14" s="20" t="s">
        <v>22</v>
      </c>
      <c r="E14" s="26"/>
      <c r="F14" s="26"/>
      <c r="G14" s="26"/>
      <c r="H14" s="26"/>
      <c r="I14" s="20" t="s">
        <v>23</v>
      </c>
      <c r="J14" s="18" t="str">
        <f>IF('Rekapitulace stavby'!AN10="","",'Rekapitulace stavby'!AN10)</f>
        <v/>
      </c>
      <c r="K14" s="26"/>
      <c r="L14" s="26"/>
      <c r="M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 x14ac:dyDescent="0.2">
      <c r="A15" s="26"/>
      <c r="B15" s="27"/>
      <c r="C15" s="26"/>
      <c r="D15" s="26"/>
      <c r="E15" s="18" t="str">
        <f>IF('Rekapitulace stavby'!E11="","",'Rekapitulace stavby'!E11)</f>
        <v xml:space="preserve"> </v>
      </c>
      <c r="F15" s="26"/>
      <c r="G15" s="26"/>
      <c r="H15" s="26"/>
      <c r="I15" s="20" t="s">
        <v>24</v>
      </c>
      <c r="J15" s="18" t="str">
        <f>IF('Rekapitulace stavby'!AN11="","",'Rekapitulace stavby'!AN11)</f>
        <v/>
      </c>
      <c r="K15" s="26"/>
      <c r="L15" s="26"/>
      <c r="M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 x14ac:dyDescent="0.2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 x14ac:dyDescent="0.2">
      <c r="A17" s="26"/>
      <c r="B17" s="27"/>
      <c r="C17" s="26"/>
      <c r="D17" s="20" t="s">
        <v>25</v>
      </c>
      <c r="E17" s="26"/>
      <c r="F17" s="26"/>
      <c r="G17" s="26"/>
      <c r="H17" s="26"/>
      <c r="I17" s="20" t="s">
        <v>23</v>
      </c>
      <c r="J17" s="18" t="str">
        <f>'Rekapitulace stavby'!AN13</f>
        <v/>
      </c>
      <c r="K17" s="26"/>
      <c r="L17" s="26"/>
      <c r="M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 x14ac:dyDescent="0.2">
      <c r="A18" s="26"/>
      <c r="B18" s="27"/>
      <c r="C18" s="26"/>
      <c r="D18" s="26"/>
      <c r="E18" s="160" t="str">
        <f>'Rekapitulace stavby'!E14</f>
        <v xml:space="preserve"> </v>
      </c>
      <c r="F18" s="160"/>
      <c r="G18" s="160"/>
      <c r="H18" s="160"/>
      <c r="I18" s="20" t="s">
        <v>24</v>
      </c>
      <c r="J18" s="18" t="str">
        <f>'Rekapitulace stavby'!AN14</f>
        <v/>
      </c>
      <c r="K18" s="26"/>
      <c r="L18" s="26"/>
      <c r="M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 x14ac:dyDescent="0.2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 x14ac:dyDescent="0.2">
      <c r="A20" s="26"/>
      <c r="B20" s="27"/>
      <c r="C20" s="26"/>
      <c r="D20" s="20" t="s">
        <v>26</v>
      </c>
      <c r="E20" s="26"/>
      <c r="F20" s="26"/>
      <c r="G20" s="26"/>
      <c r="H20" s="26"/>
      <c r="I20" s="20" t="s">
        <v>23</v>
      </c>
      <c r="J20" s="18" t="str">
        <f>IF('Rekapitulace stavby'!AN16="","",'Rekapitulace stavby'!AN16)</f>
        <v/>
      </c>
      <c r="K20" s="26"/>
      <c r="L20" s="26"/>
      <c r="M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 x14ac:dyDescent="0.2">
      <c r="A21" s="26"/>
      <c r="B21" s="27"/>
      <c r="C21" s="26"/>
      <c r="D21" s="26"/>
      <c r="E21" s="18" t="str">
        <f>IF('Rekapitulace stavby'!E17="","",'Rekapitulace stavby'!E17)</f>
        <v xml:space="preserve"> </v>
      </c>
      <c r="F21" s="26"/>
      <c r="G21" s="26"/>
      <c r="H21" s="26"/>
      <c r="I21" s="20" t="s">
        <v>24</v>
      </c>
      <c r="J21" s="18" t="str">
        <f>IF('Rekapitulace stavby'!AN17="","",'Rekapitulace stavby'!AN17)</f>
        <v/>
      </c>
      <c r="K21" s="26"/>
      <c r="L21" s="26"/>
      <c r="M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 x14ac:dyDescent="0.2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 x14ac:dyDescent="0.2">
      <c r="A23" s="26"/>
      <c r="B23" s="27"/>
      <c r="C23" s="26"/>
      <c r="D23" s="20" t="s">
        <v>27</v>
      </c>
      <c r="E23" s="26"/>
      <c r="F23" s="26"/>
      <c r="G23" s="26"/>
      <c r="H23" s="26"/>
      <c r="I23" s="20" t="s">
        <v>23</v>
      </c>
      <c r="J23" s="18" t="str">
        <f>IF('Rekapitulace stavby'!AN19="","",'Rekapitulace stavby'!AN19)</f>
        <v/>
      </c>
      <c r="K23" s="26"/>
      <c r="L23" s="26"/>
      <c r="M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 x14ac:dyDescent="0.2">
      <c r="A24" s="26"/>
      <c r="B24" s="27"/>
      <c r="C24" s="26"/>
      <c r="D24" s="26"/>
      <c r="E24" s="18" t="str">
        <f>IF('Rekapitulace stavby'!E20="","",'Rekapitulace stavby'!E20)</f>
        <v xml:space="preserve"> </v>
      </c>
      <c r="F24" s="26"/>
      <c r="G24" s="26"/>
      <c r="H24" s="26"/>
      <c r="I24" s="20" t="s">
        <v>24</v>
      </c>
      <c r="J24" s="18" t="str">
        <f>IF('Rekapitulace stavby'!AN20="","",'Rekapitulace stavby'!AN20)</f>
        <v/>
      </c>
      <c r="K24" s="26"/>
      <c r="L24" s="26"/>
      <c r="M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 x14ac:dyDescent="0.2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 x14ac:dyDescent="0.2">
      <c r="A26" s="26"/>
      <c r="B26" s="27"/>
      <c r="C26" s="26"/>
      <c r="D26" s="20" t="s">
        <v>28</v>
      </c>
      <c r="E26" s="26"/>
      <c r="F26" s="26"/>
      <c r="G26" s="26"/>
      <c r="H26" s="26"/>
      <c r="I26" s="26"/>
      <c r="J26" s="26"/>
      <c r="K26" s="26"/>
      <c r="L26" s="26"/>
      <c r="M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 x14ac:dyDescent="0.2">
      <c r="A27" s="90"/>
      <c r="B27" s="91"/>
      <c r="C27" s="90"/>
      <c r="D27" s="90"/>
      <c r="E27" s="164" t="s">
        <v>1</v>
      </c>
      <c r="F27" s="164"/>
      <c r="G27" s="164"/>
      <c r="H27" s="164"/>
      <c r="I27" s="90"/>
      <c r="J27" s="90"/>
      <c r="K27" s="90"/>
      <c r="L27" s="90"/>
      <c r="M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5" customHeight="1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 x14ac:dyDescent="0.2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60"/>
      <c r="M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5" customHeight="1" x14ac:dyDescent="0.2">
      <c r="A30" s="26"/>
      <c r="B30" s="27"/>
      <c r="C30" s="26"/>
      <c r="D30" s="18" t="s">
        <v>88</v>
      </c>
      <c r="E30" s="26"/>
      <c r="F30" s="26"/>
      <c r="G30" s="26"/>
      <c r="H30" s="26"/>
      <c r="I30" s="26"/>
      <c r="J30" s="26"/>
      <c r="K30" s="24">
        <f>K96</f>
        <v>0</v>
      </c>
      <c r="L30" s="26"/>
      <c r="M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2.75" x14ac:dyDescent="0.2">
      <c r="A31" s="26"/>
      <c r="B31" s="27"/>
      <c r="C31" s="26"/>
      <c r="D31" s="26"/>
      <c r="E31" s="20" t="s">
        <v>30</v>
      </c>
      <c r="F31" s="26"/>
      <c r="G31" s="26"/>
      <c r="H31" s="26"/>
      <c r="I31" s="26"/>
      <c r="J31" s="26"/>
      <c r="K31" s="93">
        <f>I96</f>
        <v>0</v>
      </c>
      <c r="L31" s="26"/>
      <c r="M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2.75" x14ac:dyDescent="0.2">
      <c r="A32" s="26"/>
      <c r="B32" s="27"/>
      <c r="C32" s="26"/>
      <c r="D32" s="26"/>
      <c r="E32" s="20" t="s">
        <v>31</v>
      </c>
      <c r="F32" s="26"/>
      <c r="G32" s="26"/>
      <c r="H32" s="26"/>
      <c r="I32" s="26"/>
      <c r="J32" s="26"/>
      <c r="K32" s="93">
        <f>J96</f>
        <v>0</v>
      </c>
      <c r="L32" s="26"/>
      <c r="M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 x14ac:dyDescent="0.2">
      <c r="A33" s="26"/>
      <c r="B33" s="27"/>
      <c r="C33" s="26"/>
      <c r="D33" s="23" t="s">
        <v>193</v>
      </c>
      <c r="E33" s="26"/>
      <c r="F33" s="26"/>
      <c r="G33" s="26"/>
      <c r="H33" s="26"/>
      <c r="I33" s="26"/>
      <c r="J33" s="26"/>
      <c r="K33" s="24">
        <f>K99</f>
        <v>0</v>
      </c>
      <c r="L33" s="26"/>
      <c r="M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 x14ac:dyDescent="0.2">
      <c r="A34" s="26"/>
      <c r="B34" s="27"/>
      <c r="C34" s="26"/>
      <c r="D34" s="94" t="s">
        <v>33</v>
      </c>
      <c r="E34" s="26"/>
      <c r="F34" s="26"/>
      <c r="G34" s="26"/>
      <c r="H34" s="26"/>
      <c r="I34" s="26"/>
      <c r="J34" s="26"/>
      <c r="K34" s="65">
        <f>ROUND(K30 + K33, 2)</f>
        <v>0</v>
      </c>
      <c r="L34" s="26"/>
      <c r="M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 x14ac:dyDescent="0.2">
      <c r="A35" s="26"/>
      <c r="B35" s="27"/>
      <c r="C35" s="26"/>
      <c r="D35" s="60"/>
      <c r="E35" s="60"/>
      <c r="F35" s="60"/>
      <c r="G35" s="60"/>
      <c r="H35" s="60"/>
      <c r="I35" s="60"/>
      <c r="J35" s="60"/>
      <c r="K35" s="60"/>
      <c r="L35" s="60"/>
      <c r="M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x14ac:dyDescent="0.2">
      <c r="A36" s="26"/>
      <c r="B36" s="27"/>
      <c r="C36" s="26"/>
      <c r="D36" s="26"/>
      <c r="E36" s="26"/>
      <c r="F36" s="30" t="s">
        <v>35</v>
      </c>
      <c r="G36" s="26"/>
      <c r="H36" s="26"/>
      <c r="I36" s="30" t="s">
        <v>34</v>
      </c>
      <c r="J36" s="26"/>
      <c r="K36" s="30" t="s">
        <v>36</v>
      </c>
      <c r="L36" s="26"/>
      <c r="M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x14ac:dyDescent="0.2">
      <c r="A37" s="26"/>
      <c r="B37" s="27"/>
      <c r="C37" s="26"/>
      <c r="D37" s="95" t="s">
        <v>37</v>
      </c>
      <c r="E37" s="20" t="s">
        <v>39</v>
      </c>
      <c r="F37" s="93">
        <f>ROUND((SUM(BE99:BE100) + SUM(BE120:BE164)),  2)</f>
        <v>0</v>
      </c>
      <c r="G37" s="26"/>
      <c r="H37" s="26"/>
      <c r="I37" s="96">
        <v>0.15</v>
      </c>
      <c r="J37" s="26"/>
      <c r="K37" s="93">
        <f>ROUND(((SUM(BE99:BE100) + SUM(BE120:BE164))*I37),  2)</f>
        <v>0</v>
      </c>
      <c r="L37" s="26"/>
      <c r="M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 x14ac:dyDescent="0.2">
      <c r="A38" s="26"/>
      <c r="B38" s="27"/>
      <c r="C38" s="26"/>
      <c r="D38" s="26"/>
      <c r="E38" s="20" t="s">
        <v>38</v>
      </c>
      <c r="F38" s="93">
        <f>ROUND((SUM(BF99:BF100) + SUM(BF120:BF164)),  2)</f>
        <v>0</v>
      </c>
      <c r="G38" s="26"/>
      <c r="H38" s="26"/>
      <c r="I38" s="96">
        <v>0.21</v>
      </c>
      <c r="J38" s="26"/>
      <c r="K38" s="93">
        <f>ROUND(((SUM(BF99:BF100) + SUM(BF120:BF164))*I38),  2)</f>
        <v>0</v>
      </c>
      <c r="L38" s="26"/>
      <c r="M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 x14ac:dyDescent="0.2">
      <c r="A39" s="26"/>
      <c r="B39" s="27"/>
      <c r="C39" s="26"/>
      <c r="D39" s="26"/>
      <c r="E39" s="20" t="s">
        <v>40</v>
      </c>
      <c r="F39" s="93">
        <f>ROUND((SUM(BG99:BG100) + SUM(BG120:BG164)),  2)</f>
        <v>0</v>
      </c>
      <c r="G39" s="26"/>
      <c r="H39" s="26"/>
      <c r="I39" s="96">
        <v>0.21</v>
      </c>
      <c r="J39" s="26"/>
      <c r="K39" s="93">
        <f>0</f>
        <v>0</v>
      </c>
      <c r="L39" s="26"/>
      <c r="M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 x14ac:dyDescent="0.2">
      <c r="A40" s="26"/>
      <c r="B40" s="27"/>
      <c r="C40" s="26"/>
      <c r="D40" s="26"/>
      <c r="E40" s="20" t="s">
        <v>41</v>
      </c>
      <c r="F40" s="93">
        <f>ROUND((SUM(BH99:BH100) + SUM(BH120:BH164)),  2)</f>
        <v>0</v>
      </c>
      <c r="G40" s="26"/>
      <c r="H40" s="26"/>
      <c r="I40" s="96">
        <v>0.15</v>
      </c>
      <c r="J40" s="26"/>
      <c r="K40" s="93">
        <f>0</f>
        <v>0</v>
      </c>
      <c r="L40" s="26"/>
      <c r="M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 x14ac:dyDescent="0.2">
      <c r="A41" s="26"/>
      <c r="B41" s="27"/>
      <c r="C41" s="26"/>
      <c r="D41" s="26"/>
      <c r="E41" s="20" t="s">
        <v>42</v>
      </c>
      <c r="F41" s="93">
        <f>ROUND((SUM(BI99:BI100) + SUM(BI120:BI164)),  2)</f>
        <v>0</v>
      </c>
      <c r="G41" s="26"/>
      <c r="H41" s="26"/>
      <c r="I41" s="96">
        <v>0</v>
      </c>
      <c r="J41" s="26"/>
      <c r="K41" s="93">
        <f>0</f>
        <v>0</v>
      </c>
      <c r="L41" s="26"/>
      <c r="M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 x14ac:dyDescent="0.2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 x14ac:dyDescent="0.2">
      <c r="A43" s="26"/>
      <c r="B43" s="27"/>
      <c r="C43" s="86"/>
      <c r="D43" s="97" t="s">
        <v>43</v>
      </c>
      <c r="E43" s="54"/>
      <c r="F43" s="54"/>
      <c r="G43" s="98" t="s">
        <v>44</v>
      </c>
      <c r="H43" s="99" t="s">
        <v>45</v>
      </c>
      <c r="I43" s="54"/>
      <c r="J43" s="54"/>
      <c r="K43" s="100">
        <f>SUM(K34:K41)</f>
        <v>0</v>
      </c>
      <c r="L43" s="101"/>
      <c r="M43" s="3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 x14ac:dyDescent="0.2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3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 x14ac:dyDescent="0.2">
      <c r="B45" s="14"/>
      <c r="M45" s="14"/>
    </row>
    <row r="46" spans="1:31" s="1" customFormat="1" ht="14.45" customHeight="1" x14ac:dyDescent="0.2">
      <c r="B46" s="14"/>
      <c r="M46" s="14"/>
    </row>
    <row r="47" spans="1:31" s="1" customFormat="1" ht="14.45" customHeight="1" x14ac:dyDescent="0.2">
      <c r="B47" s="14"/>
      <c r="M47" s="14"/>
    </row>
    <row r="48" spans="1:31" s="1" customFormat="1" ht="14.45" customHeight="1" x14ac:dyDescent="0.2">
      <c r="B48" s="14"/>
      <c r="M48" s="14"/>
    </row>
    <row r="49" spans="1:31" s="1" customFormat="1" ht="14.45" customHeight="1" x14ac:dyDescent="0.2">
      <c r="B49" s="14"/>
      <c r="M49" s="14"/>
    </row>
    <row r="50" spans="1:31" s="2" customFormat="1" ht="14.45" customHeight="1" x14ac:dyDescent="0.2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8"/>
      <c r="M50" s="36"/>
    </row>
    <row r="51" spans="1:31" x14ac:dyDescent="0.2">
      <c r="B51" s="14"/>
      <c r="M51" s="14"/>
    </row>
    <row r="52" spans="1:31" x14ac:dyDescent="0.2">
      <c r="B52" s="14"/>
      <c r="M52" s="14"/>
    </row>
    <row r="53" spans="1:31" x14ac:dyDescent="0.2">
      <c r="B53" s="14"/>
      <c r="M53" s="14"/>
    </row>
    <row r="54" spans="1:31" x14ac:dyDescent="0.2">
      <c r="B54" s="14"/>
      <c r="M54" s="14"/>
    </row>
    <row r="55" spans="1:31" x14ac:dyDescent="0.2">
      <c r="B55" s="14"/>
      <c r="M55" s="14"/>
    </row>
    <row r="56" spans="1:31" x14ac:dyDescent="0.2">
      <c r="B56" s="14"/>
      <c r="M56" s="14"/>
    </row>
    <row r="57" spans="1:31" x14ac:dyDescent="0.2">
      <c r="B57" s="14"/>
      <c r="M57" s="14"/>
    </row>
    <row r="58" spans="1:31" x14ac:dyDescent="0.2">
      <c r="B58" s="14"/>
      <c r="M58" s="14"/>
    </row>
    <row r="59" spans="1:31" x14ac:dyDescent="0.2">
      <c r="B59" s="14"/>
      <c r="M59" s="14"/>
    </row>
    <row r="60" spans="1:31" x14ac:dyDescent="0.2">
      <c r="B60" s="14"/>
      <c r="M60" s="14"/>
    </row>
    <row r="61" spans="1:31" s="2" customFormat="1" ht="12.75" x14ac:dyDescent="0.2">
      <c r="A61" s="26"/>
      <c r="B61" s="27"/>
      <c r="C61" s="26"/>
      <c r="D61" s="39" t="s">
        <v>48</v>
      </c>
      <c r="E61" s="29"/>
      <c r="F61" s="102" t="s">
        <v>49</v>
      </c>
      <c r="G61" s="39" t="s">
        <v>48</v>
      </c>
      <c r="H61" s="29"/>
      <c r="I61" s="29"/>
      <c r="J61" s="103" t="s">
        <v>49</v>
      </c>
      <c r="K61" s="29"/>
      <c r="L61" s="29"/>
      <c r="M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x14ac:dyDescent="0.2">
      <c r="B62" s="14"/>
      <c r="M62" s="14"/>
    </row>
    <row r="63" spans="1:31" x14ac:dyDescent="0.2">
      <c r="B63" s="14"/>
      <c r="M63" s="14"/>
    </row>
    <row r="64" spans="1:31" x14ac:dyDescent="0.2">
      <c r="B64" s="14"/>
      <c r="M64" s="14"/>
    </row>
    <row r="65" spans="1:31" s="2" customFormat="1" ht="12.75" x14ac:dyDescent="0.2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40"/>
      <c r="M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x14ac:dyDescent="0.2">
      <c r="B66" s="14"/>
      <c r="M66" s="14"/>
    </row>
    <row r="67" spans="1:31" x14ac:dyDescent="0.2">
      <c r="B67" s="14"/>
      <c r="M67" s="14"/>
    </row>
    <row r="68" spans="1:31" x14ac:dyDescent="0.2">
      <c r="B68" s="14"/>
      <c r="M68" s="14"/>
    </row>
    <row r="69" spans="1:31" x14ac:dyDescent="0.2">
      <c r="B69" s="14"/>
      <c r="M69" s="14"/>
    </row>
    <row r="70" spans="1:31" x14ac:dyDescent="0.2">
      <c r="B70" s="14"/>
      <c r="M70" s="14"/>
    </row>
    <row r="71" spans="1:31" x14ac:dyDescent="0.2">
      <c r="B71" s="14"/>
      <c r="M71" s="14"/>
    </row>
    <row r="72" spans="1:31" x14ac:dyDescent="0.2">
      <c r="B72" s="14"/>
      <c r="M72" s="14"/>
    </row>
    <row r="73" spans="1:31" x14ac:dyDescent="0.2">
      <c r="B73" s="14"/>
      <c r="M73" s="14"/>
    </row>
    <row r="74" spans="1:31" x14ac:dyDescent="0.2">
      <c r="B74" s="14"/>
      <c r="M74" s="14"/>
    </row>
    <row r="75" spans="1:31" x14ac:dyDescent="0.2">
      <c r="B75" s="14"/>
      <c r="M75" s="14"/>
    </row>
    <row r="76" spans="1:31" s="2" customFormat="1" ht="12.75" x14ac:dyDescent="0.2">
      <c r="A76" s="26"/>
      <c r="B76" s="27"/>
      <c r="C76" s="26"/>
      <c r="D76" s="39" t="s">
        <v>48</v>
      </c>
      <c r="E76" s="29"/>
      <c r="F76" s="102" t="s">
        <v>49</v>
      </c>
      <c r="G76" s="39" t="s">
        <v>48</v>
      </c>
      <c r="H76" s="29"/>
      <c r="I76" s="29"/>
      <c r="J76" s="103" t="s">
        <v>49</v>
      </c>
      <c r="K76" s="29"/>
      <c r="L76" s="29"/>
      <c r="M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 x14ac:dyDescent="0.2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 x14ac:dyDescent="0.2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 x14ac:dyDescent="0.2">
      <c r="A82" s="26"/>
      <c r="B82" s="27"/>
      <c r="C82" s="15" t="s">
        <v>89</v>
      </c>
      <c r="D82" s="26"/>
      <c r="E82" s="26"/>
      <c r="F82" s="26"/>
      <c r="G82" s="26"/>
      <c r="H82" s="26"/>
      <c r="I82" s="26"/>
      <c r="J82" s="26"/>
      <c r="K82" s="26"/>
      <c r="L82" s="26"/>
      <c r="M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 x14ac:dyDescent="0.2">
      <c r="A84" s="26"/>
      <c r="B84" s="27"/>
      <c r="C84" s="20" t="s">
        <v>15</v>
      </c>
      <c r="D84" s="26"/>
      <c r="E84" s="26"/>
      <c r="F84" s="2" t="s">
        <v>191</v>
      </c>
      <c r="G84" s="26"/>
      <c r="H84" s="26"/>
      <c r="I84" s="26"/>
      <c r="J84" s="26"/>
      <c r="K84" s="26"/>
      <c r="L84" s="26"/>
      <c r="M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 x14ac:dyDescent="0.2">
      <c r="A85" s="26"/>
      <c r="B85" s="27"/>
      <c r="C85" s="26"/>
      <c r="D85" s="26"/>
      <c r="E85" s="183"/>
      <c r="F85" s="184"/>
      <c r="G85" s="184"/>
      <c r="H85" s="184"/>
      <c r="I85" s="26"/>
      <c r="J85" s="26"/>
      <c r="K85" s="26"/>
      <c r="L85" s="26"/>
      <c r="M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 x14ac:dyDescent="0.2">
      <c r="A86" s="26"/>
      <c r="B86" s="27"/>
      <c r="C86" s="20" t="s">
        <v>87</v>
      </c>
      <c r="D86" s="26"/>
      <c r="E86" s="26"/>
      <c r="F86" s="26"/>
      <c r="G86" s="26"/>
      <c r="H86" s="26"/>
      <c r="I86" s="26"/>
      <c r="J86" s="26"/>
      <c r="K86" s="26"/>
      <c r="L86" s="26"/>
      <c r="M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 x14ac:dyDescent="0.2">
      <c r="A87" s="26"/>
      <c r="B87" s="27"/>
      <c r="C87" s="26"/>
      <c r="D87" s="26"/>
      <c r="E87" s="150"/>
      <c r="F87" s="182"/>
      <c r="G87" s="182"/>
      <c r="H87" s="182"/>
      <c r="I87" s="26"/>
      <c r="J87" s="26"/>
      <c r="K87" s="26"/>
      <c r="L87" s="26"/>
      <c r="M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 x14ac:dyDescent="0.2">
      <c r="A89" s="26"/>
      <c r="B89" s="27"/>
      <c r="C89" s="20" t="s">
        <v>18</v>
      </c>
      <c r="D89" s="26"/>
      <c r="E89" s="26"/>
      <c r="F89" s="18" t="str">
        <f>F12</f>
        <v xml:space="preserve"> </v>
      </c>
      <c r="G89" s="26"/>
      <c r="H89" s="26"/>
      <c r="I89" s="20" t="s">
        <v>20</v>
      </c>
      <c r="J89" s="49" t="str">
        <f>IF(J12="","",J12)</f>
        <v>18. 11. 2019</v>
      </c>
      <c r="K89" s="26"/>
      <c r="L89" s="26"/>
      <c r="M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 x14ac:dyDescent="0.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 x14ac:dyDescent="0.2">
      <c r="A91" s="26"/>
      <c r="B91" s="27"/>
      <c r="C91" s="20" t="s">
        <v>22</v>
      </c>
      <c r="D91" s="26"/>
      <c r="E91" s="26"/>
      <c r="F91" s="18" t="str">
        <f>E15</f>
        <v xml:space="preserve"> </v>
      </c>
      <c r="G91" s="26"/>
      <c r="H91" s="26"/>
      <c r="I91" s="20" t="s">
        <v>26</v>
      </c>
      <c r="J91" s="21" t="str">
        <f>E21</f>
        <v xml:space="preserve"> </v>
      </c>
      <c r="K91" s="26"/>
      <c r="L91" s="26"/>
      <c r="M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 x14ac:dyDescent="0.2">
      <c r="A92" s="26"/>
      <c r="B92" s="27"/>
      <c r="C92" s="20" t="s">
        <v>25</v>
      </c>
      <c r="D92" s="26"/>
      <c r="E92" s="26"/>
      <c r="F92" s="18" t="str">
        <f>IF(E18="","",E18)</f>
        <v xml:space="preserve"> </v>
      </c>
      <c r="G92" s="26"/>
      <c r="H92" s="26"/>
      <c r="I92" s="20" t="s">
        <v>27</v>
      </c>
      <c r="J92" s="21" t="str">
        <f>E24</f>
        <v xml:space="preserve"> </v>
      </c>
      <c r="K92" s="26"/>
      <c r="L92" s="26"/>
      <c r="M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 x14ac:dyDescent="0.2">
      <c r="A94" s="26"/>
      <c r="B94" s="27"/>
      <c r="C94" s="104" t="s">
        <v>90</v>
      </c>
      <c r="D94" s="86"/>
      <c r="E94" s="86"/>
      <c r="F94" s="86"/>
      <c r="G94" s="86"/>
      <c r="H94" s="86"/>
      <c r="I94" s="105" t="s">
        <v>91</v>
      </c>
      <c r="J94" s="105" t="s">
        <v>92</v>
      </c>
      <c r="K94" s="105" t="s">
        <v>93</v>
      </c>
      <c r="L94" s="86"/>
      <c r="M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 x14ac:dyDescent="0.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 x14ac:dyDescent="0.2">
      <c r="A96" s="26"/>
      <c r="B96" s="27"/>
      <c r="C96" s="106" t="s">
        <v>94</v>
      </c>
      <c r="D96" s="26"/>
      <c r="E96" s="26"/>
      <c r="F96" s="26"/>
      <c r="G96" s="26"/>
      <c r="H96" s="26"/>
      <c r="I96" s="65">
        <f>Q120</f>
        <v>0</v>
      </c>
      <c r="J96" s="65">
        <f>R120</f>
        <v>0</v>
      </c>
      <c r="K96" s="65">
        <f>K120</f>
        <v>0</v>
      </c>
      <c r="L96" s="26"/>
      <c r="M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1" t="s">
        <v>95</v>
      </c>
    </row>
    <row r="97" spans="1:31" s="2" customFormat="1" ht="21.75" customHeight="1" x14ac:dyDescent="0.2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31" s="2" customFormat="1" ht="6.95" customHeight="1" x14ac:dyDescent="0.2">
      <c r="A98" s="26"/>
      <c r="B98" s="27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31" s="2" customFormat="1" ht="29.25" customHeight="1" x14ac:dyDescent="0.2">
      <c r="A99" s="26"/>
      <c r="B99" s="27"/>
      <c r="C99" s="106" t="s">
        <v>194</v>
      </c>
      <c r="D99" s="26"/>
      <c r="E99" s="26"/>
      <c r="F99" s="26"/>
      <c r="G99" s="26"/>
      <c r="H99" s="26"/>
      <c r="I99" s="26"/>
      <c r="J99" s="26"/>
      <c r="K99" s="107">
        <v>0</v>
      </c>
      <c r="L99" s="26"/>
      <c r="M99" s="36"/>
      <c r="O99" s="108" t="s">
        <v>37</v>
      </c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" customFormat="1" ht="18" customHeight="1" x14ac:dyDescent="0.2">
      <c r="A100" s="26"/>
      <c r="B100" s="27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s="2" customFormat="1" ht="29.25" customHeight="1" x14ac:dyDescent="0.2">
      <c r="A101" s="26"/>
      <c r="B101" s="27"/>
      <c r="C101" s="85" t="s">
        <v>85</v>
      </c>
      <c r="D101" s="86"/>
      <c r="E101" s="86"/>
      <c r="F101" s="86"/>
      <c r="G101" s="86"/>
      <c r="H101" s="86"/>
      <c r="I101" s="86"/>
      <c r="J101" s="86"/>
      <c r="K101" s="87">
        <f>ROUND(K96+K99,2)</f>
        <v>0</v>
      </c>
      <c r="L101" s="86"/>
      <c r="M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6.95" customHeight="1" x14ac:dyDescent="0.2">
      <c r="A102" s="26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6" spans="1:31" s="2" customFormat="1" ht="6.95" customHeight="1" x14ac:dyDescent="0.2">
      <c r="A106" s="26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4.95" customHeight="1" x14ac:dyDescent="0.2">
      <c r="A107" s="26"/>
      <c r="B107" s="27"/>
      <c r="C107" s="15" t="s">
        <v>96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 x14ac:dyDescent="0.2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 x14ac:dyDescent="0.2">
      <c r="A109" s="26"/>
      <c r="B109" s="27"/>
      <c r="C109" s="20" t="s">
        <v>15</v>
      </c>
      <c r="D109" s="26"/>
      <c r="E109" s="26"/>
      <c r="F109" s="2" t="s">
        <v>192</v>
      </c>
      <c r="G109" s="26"/>
      <c r="H109" s="26"/>
      <c r="I109" s="26"/>
      <c r="J109" s="26"/>
      <c r="K109" s="26"/>
      <c r="L109" s="26"/>
      <c r="M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 x14ac:dyDescent="0.2">
      <c r="A110" s="26"/>
      <c r="B110" s="27"/>
      <c r="C110" s="26"/>
      <c r="D110" s="26"/>
      <c r="E110" s="183"/>
      <c r="F110" s="184"/>
      <c r="G110" s="184"/>
      <c r="H110" s="184"/>
      <c r="I110" s="26"/>
      <c r="J110" s="26"/>
      <c r="K110" s="26"/>
      <c r="L110" s="26"/>
      <c r="M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 x14ac:dyDescent="0.2">
      <c r="A111" s="26"/>
      <c r="B111" s="27"/>
      <c r="C111" s="20" t="s">
        <v>87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6.5" customHeight="1" x14ac:dyDescent="0.2">
      <c r="A112" s="26"/>
      <c r="B112" s="27"/>
      <c r="C112" s="26"/>
      <c r="D112" s="26"/>
      <c r="E112" s="150"/>
      <c r="F112" s="182"/>
      <c r="G112" s="182"/>
      <c r="H112" s="182"/>
      <c r="I112" s="26"/>
      <c r="J112" s="26"/>
      <c r="K112" s="26"/>
      <c r="L112" s="26"/>
      <c r="M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 x14ac:dyDescent="0.2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 x14ac:dyDescent="0.2">
      <c r="A114" s="26"/>
      <c r="B114" s="27"/>
      <c r="C114" s="20" t="s">
        <v>18</v>
      </c>
      <c r="D114" s="26"/>
      <c r="E114" s="26"/>
      <c r="F114" s="18" t="str">
        <f>F12</f>
        <v xml:space="preserve"> </v>
      </c>
      <c r="G114" s="26"/>
      <c r="H114" s="26"/>
      <c r="I114" s="20" t="s">
        <v>20</v>
      </c>
      <c r="J114" s="49" t="str">
        <f>IF(J12="","",J12)</f>
        <v>18. 11. 2019</v>
      </c>
      <c r="K114" s="26"/>
      <c r="L114" s="26"/>
      <c r="M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5" customHeight="1" x14ac:dyDescent="0.2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5.2" customHeight="1" x14ac:dyDescent="0.2">
      <c r="A116" s="26"/>
      <c r="B116" s="27"/>
      <c r="C116" s="20" t="s">
        <v>22</v>
      </c>
      <c r="D116" s="26"/>
      <c r="E116" s="26"/>
      <c r="F116" s="18" t="str">
        <f>E15</f>
        <v xml:space="preserve"> </v>
      </c>
      <c r="G116" s="26"/>
      <c r="H116" s="26"/>
      <c r="I116" s="20" t="s">
        <v>26</v>
      </c>
      <c r="J116" s="21" t="str">
        <f>E21</f>
        <v xml:space="preserve"> </v>
      </c>
      <c r="K116" s="26"/>
      <c r="L116" s="26"/>
      <c r="M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2" customHeight="1" x14ac:dyDescent="0.2">
      <c r="A117" s="26"/>
      <c r="B117" s="27"/>
      <c r="C117" s="20" t="s">
        <v>25</v>
      </c>
      <c r="D117" s="26"/>
      <c r="E117" s="26"/>
      <c r="F117" s="18" t="str">
        <f>IF(E18="","",E18)</f>
        <v xml:space="preserve"> </v>
      </c>
      <c r="G117" s="26"/>
      <c r="H117" s="26"/>
      <c r="I117" s="20" t="s">
        <v>27</v>
      </c>
      <c r="J117" s="21" t="str">
        <f>E24</f>
        <v xml:space="preserve"> </v>
      </c>
      <c r="K117" s="26"/>
      <c r="L117" s="26"/>
      <c r="M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0.35" customHeight="1" x14ac:dyDescent="0.2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9" customFormat="1" ht="29.25" customHeight="1" x14ac:dyDescent="0.2">
      <c r="A119" s="109"/>
      <c r="B119" s="110"/>
      <c r="C119" s="111" t="s">
        <v>97</v>
      </c>
      <c r="D119" s="112" t="s">
        <v>58</v>
      </c>
      <c r="E119" s="112" t="s">
        <v>54</v>
      </c>
      <c r="F119" s="112" t="s">
        <v>55</v>
      </c>
      <c r="G119" s="112" t="s">
        <v>98</v>
      </c>
      <c r="H119" s="112" t="s">
        <v>99</v>
      </c>
      <c r="I119" s="112" t="s">
        <v>100</v>
      </c>
      <c r="J119" s="112" t="s">
        <v>101</v>
      </c>
      <c r="K119" s="113" t="s">
        <v>93</v>
      </c>
      <c r="L119" s="114" t="s">
        <v>102</v>
      </c>
      <c r="M119" s="115"/>
      <c r="N119" s="56" t="s">
        <v>1</v>
      </c>
      <c r="O119" s="57" t="s">
        <v>37</v>
      </c>
      <c r="P119" s="57" t="s">
        <v>103</v>
      </c>
      <c r="Q119" s="57" t="s">
        <v>104</v>
      </c>
      <c r="R119" s="57" t="s">
        <v>105</v>
      </c>
      <c r="S119" s="57" t="s">
        <v>106</v>
      </c>
      <c r="T119" s="57" t="s">
        <v>107</v>
      </c>
      <c r="U119" s="57" t="s">
        <v>108</v>
      </c>
      <c r="V119" s="57" t="s">
        <v>109</v>
      </c>
      <c r="W119" s="57" t="s">
        <v>110</v>
      </c>
      <c r="X119" s="58" t="s">
        <v>111</v>
      </c>
      <c r="Y119" s="109"/>
      <c r="Z119" s="109"/>
      <c r="AA119" s="109"/>
      <c r="AB119" s="109"/>
      <c r="AC119" s="109"/>
      <c r="AD119" s="109"/>
      <c r="AE119" s="109"/>
    </row>
    <row r="120" spans="1:65" s="2" customFormat="1" ht="22.9" customHeight="1" x14ac:dyDescent="0.25">
      <c r="A120" s="26"/>
      <c r="B120" s="27"/>
      <c r="C120" s="63" t="s">
        <v>112</v>
      </c>
      <c r="D120" s="26"/>
      <c r="E120" s="26"/>
      <c r="F120" s="26"/>
      <c r="G120" s="26"/>
      <c r="H120" s="26"/>
      <c r="I120" s="26"/>
      <c r="J120" s="26"/>
      <c r="K120" s="116">
        <f>BK120</f>
        <v>0</v>
      </c>
      <c r="L120" s="26"/>
      <c r="M120" s="27"/>
      <c r="N120" s="59"/>
      <c r="O120" s="50"/>
      <c r="P120" s="60"/>
      <c r="Q120" s="117">
        <f>SUM(Q121:Q164)</f>
        <v>0</v>
      </c>
      <c r="R120" s="117">
        <f>SUM(R121:R164)</f>
        <v>0</v>
      </c>
      <c r="S120" s="60"/>
      <c r="T120" s="118">
        <f>SUM(T121:T164)</f>
        <v>0</v>
      </c>
      <c r="U120" s="60"/>
      <c r="V120" s="118">
        <f>SUM(V121:V164)</f>
        <v>0</v>
      </c>
      <c r="W120" s="60"/>
      <c r="X120" s="119">
        <f>SUM(X121:X164)</f>
        <v>0</v>
      </c>
      <c r="Y120" s="26"/>
      <c r="Z120" s="26"/>
      <c r="AA120" s="26"/>
      <c r="AB120" s="26"/>
      <c r="AC120" s="26"/>
      <c r="AD120" s="26"/>
      <c r="AE120" s="26"/>
      <c r="AT120" s="11" t="s">
        <v>74</v>
      </c>
      <c r="AU120" s="11" t="s">
        <v>95</v>
      </c>
      <c r="BK120" s="120">
        <f>SUM(BK121:BK164)</f>
        <v>0</v>
      </c>
    </row>
    <row r="121" spans="1:65" s="2" customFormat="1" ht="36" customHeight="1" x14ac:dyDescent="0.2">
      <c r="A121" s="26"/>
      <c r="B121" s="121"/>
      <c r="C121" s="122" t="s">
        <v>80</v>
      </c>
      <c r="D121" s="122" t="s">
        <v>113</v>
      </c>
      <c r="E121" s="123" t="s">
        <v>114</v>
      </c>
      <c r="F121" s="124" t="s">
        <v>115</v>
      </c>
      <c r="G121" s="125" t="s">
        <v>116</v>
      </c>
      <c r="H121" s="126">
        <v>1</v>
      </c>
      <c r="I121" s="127">
        <v>0</v>
      </c>
      <c r="J121" s="127">
        <v>0</v>
      </c>
      <c r="K121" s="127">
        <f>ROUND(P121*H121,2)</f>
        <v>0</v>
      </c>
      <c r="L121" s="128"/>
      <c r="M121" s="27"/>
      <c r="N121" s="129" t="s">
        <v>1</v>
      </c>
      <c r="O121" s="130" t="s">
        <v>39</v>
      </c>
      <c r="P121" s="131">
        <f>I121+J121</f>
        <v>0</v>
      </c>
      <c r="Q121" s="131">
        <f>ROUND(I121*H121,2)</f>
        <v>0</v>
      </c>
      <c r="R121" s="131">
        <f>ROUND(J121*H121,2)</f>
        <v>0</v>
      </c>
      <c r="S121" s="132">
        <v>0</v>
      </c>
      <c r="T121" s="132">
        <f>S121*H121</f>
        <v>0</v>
      </c>
      <c r="U121" s="132">
        <v>0</v>
      </c>
      <c r="V121" s="132">
        <f>U121*H121</f>
        <v>0</v>
      </c>
      <c r="W121" s="132">
        <v>0</v>
      </c>
      <c r="X121" s="133">
        <f>W121*H121</f>
        <v>0</v>
      </c>
      <c r="Y121" s="26"/>
      <c r="Z121" s="26"/>
      <c r="AA121" s="26"/>
      <c r="AB121" s="26"/>
      <c r="AC121" s="26"/>
      <c r="AD121" s="26"/>
      <c r="AE121" s="26"/>
      <c r="AR121" s="134" t="s">
        <v>117</v>
      </c>
      <c r="AT121" s="134" t="s">
        <v>113</v>
      </c>
      <c r="AU121" s="134" t="s">
        <v>75</v>
      </c>
      <c r="AY121" s="11" t="s">
        <v>118</v>
      </c>
      <c r="BE121" s="135">
        <f>IF(O121="základní",K121,0)</f>
        <v>0</v>
      </c>
      <c r="BF121" s="135">
        <f>IF(O121="snížená",K121,0)</f>
        <v>0</v>
      </c>
      <c r="BG121" s="135">
        <f>IF(O121="zákl. přenesená",K121,0)</f>
        <v>0</v>
      </c>
      <c r="BH121" s="135">
        <f>IF(O121="sníž. přenesená",K121,0)</f>
        <v>0</v>
      </c>
      <c r="BI121" s="135">
        <f>IF(O121="nulová",K121,0)</f>
        <v>0</v>
      </c>
      <c r="BJ121" s="11" t="s">
        <v>119</v>
      </c>
      <c r="BK121" s="135">
        <f>ROUND(P121*H121,2)</f>
        <v>0</v>
      </c>
      <c r="BL121" s="11" t="s">
        <v>117</v>
      </c>
      <c r="BM121" s="134" t="s">
        <v>119</v>
      </c>
    </row>
    <row r="122" spans="1:65" s="2" customFormat="1" ht="19.5" x14ac:dyDescent="0.2">
      <c r="A122" s="26"/>
      <c r="B122" s="27"/>
      <c r="C122" s="26"/>
      <c r="D122" s="136" t="s">
        <v>120</v>
      </c>
      <c r="E122" s="26"/>
      <c r="F122" s="137" t="s">
        <v>115</v>
      </c>
      <c r="G122" s="26"/>
      <c r="H122" s="26"/>
      <c r="I122" s="26"/>
      <c r="J122" s="26"/>
      <c r="K122" s="26"/>
      <c r="L122" s="26"/>
      <c r="M122" s="27"/>
      <c r="N122" s="138"/>
      <c r="O122" s="139"/>
      <c r="P122" s="52"/>
      <c r="Q122" s="52"/>
      <c r="R122" s="52"/>
      <c r="S122" s="52"/>
      <c r="T122" s="52"/>
      <c r="U122" s="52"/>
      <c r="V122" s="52"/>
      <c r="W122" s="52"/>
      <c r="X122" s="53"/>
      <c r="Y122" s="26"/>
      <c r="Z122" s="26"/>
      <c r="AA122" s="26"/>
      <c r="AB122" s="26"/>
      <c r="AC122" s="26"/>
      <c r="AD122" s="26"/>
      <c r="AE122" s="26"/>
      <c r="AT122" s="11" t="s">
        <v>120</v>
      </c>
      <c r="AU122" s="11" t="s">
        <v>75</v>
      </c>
    </row>
    <row r="123" spans="1:65" s="2" customFormat="1" ht="36" customHeight="1" x14ac:dyDescent="0.2">
      <c r="A123" s="26"/>
      <c r="B123" s="121"/>
      <c r="C123" s="122" t="s">
        <v>119</v>
      </c>
      <c r="D123" s="122" t="s">
        <v>113</v>
      </c>
      <c r="E123" s="123" t="s">
        <v>121</v>
      </c>
      <c r="F123" s="124" t="s">
        <v>122</v>
      </c>
      <c r="G123" s="125" t="s">
        <v>116</v>
      </c>
      <c r="H123" s="126">
        <v>1</v>
      </c>
      <c r="I123" s="127">
        <v>0</v>
      </c>
      <c r="J123" s="127">
        <v>0</v>
      </c>
      <c r="K123" s="127">
        <f>ROUND(P123*H123,2)</f>
        <v>0</v>
      </c>
      <c r="L123" s="128"/>
      <c r="M123" s="27"/>
      <c r="N123" s="129" t="s">
        <v>1</v>
      </c>
      <c r="O123" s="130" t="s">
        <v>39</v>
      </c>
      <c r="P123" s="131">
        <f>I123+J123</f>
        <v>0</v>
      </c>
      <c r="Q123" s="131">
        <f>ROUND(I123*H123,2)</f>
        <v>0</v>
      </c>
      <c r="R123" s="131">
        <f>ROUND(J123*H123,2)</f>
        <v>0</v>
      </c>
      <c r="S123" s="132">
        <v>0</v>
      </c>
      <c r="T123" s="132">
        <f>S123*H123</f>
        <v>0</v>
      </c>
      <c r="U123" s="132">
        <v>0</v>
      </c>
      <c r="V123" s="132">
        <f>U123*H123</f>
        <v>0</v>
      </c>
      <c r="W123" s="132">
        <v>0</v>
      </c>
      <c r="X123" s="133">
        <f>W123*H123</f>
        <v>0</v>
      </c>
      <c r="Y123" s="26"/>
      <c r="Z123" s="26"/>
      <c r="AA123" s="26"/>
      <c r="AB123" s="26"/>
      <c r="AC123" s="26"/>
      <c r="AD123" s="26"/>
      <c r="AE123" s="26"/>
      <c r="AR123" s="134" t="s">
        <v>117</v>
      </c>
      <c r="AT123" s="134" t="s">
        <v>113</v>
      </c>
      <c r="AU123" s="134" t="s">
        <v>75</v>
      </c>
      <c r="AY123" s="11" t="s">
        <v>118</v>
      </c>
      <c r="BE123" s="135">
        <f>IF(O123="základní",K123,0)</f>
        <v>0</v>
      </c>
      <c r="BF123" s="135">
        <f>IF(O123="snížená",K123,0)</f>
        <v>0</v>
      </c>
      <c r="BG123" s="135">
        <f>IF(O123="zákl. přenesená",K123,0)</f>
        <v>0</v>
      </c>
      <c r="BH123" s="135">
        <f>IF(O123="sníž. přenesená",K123,0)</f>
        <v>0</v>
      </c>
      <c r="BI123" s="135">
        <f>IF(O123="nulová",K123,0)</f>
        <v>0</v>
      </c>
      <c r="BJ123" s="11" t="s">
        <v>119</v>
      </c>
      <c r="BK123" s="135">
        <f>ROUND(P123*H123,2)</f>
        <v>0</v>
      </c>
      <c r="BL123" s="11" t="s">
        <v>117</v>
      </c>
      <c r="BM123" s="134" t="s">
        <v>117</v>
      </c>
    </row>
    <row r="124" spans="1:65" s="2" customFormat="1" ht="19.5" x14ac:dyDescent="0.2">
      <c r="A124" s="26"/>
      <c r="B124" s="27"/>
      <c r="C124" s="26"/>
      <c r="D124" s="136" t="s">
        <v>120</v>
      </c>
      <c r="E124" s="26"/>
      <c r="F124" s="137" t="s">
        <v>122</v>
      </c>
      <c r="G124" s="26"/>
      <c r="H124" s="26"/>
      <c r="I124" s="26"/>
      <c r="J124" s="26"/>
      <c r="K124" s="26"/>
      <c r="L124" s="26"/>
      <c r="M124" s="27"/>
      <c r="N124" s="138"/>
      <c r="O124" s="139"/>
      <c r="P124" s="52"/>
      <c r="Q124" s="52"/>
      <c r="R124" s="52"/>
      <c r="S124" s="52"/>
      <c r="T124" s="52"/>
      <c r="U124" s="52"/>
      <c r="V124" s="52"/>
      <c r="W124" s="52"/>
      <c r="X124" s="53"/>
      <c r="Y124" s="26"/>
      <c r="Z124" s="26"/>
      <c r="AA124" s="26"/>
      <c r="AB124" s="26"/>
      <c r="AC124" s="26"/>
      <c r="AD124" s="26"/>
      <c r="AE124" s="26"/>
      <c r="AT124" s="11" t="s">
        <v>120</v>
      </c>
      <c r="AU124" s="11" t="s">
        <v>75</v>
      </c>
    </row>
    <row r="125" spans="1:65" s="2" customFormat="1" ht="48" customHeight="1" x14ac:dyDescent="0.2">
      <c r="A125" s="26"/>
      <c r="B125" s="121"/>
      <c r="C125" s="122" t="s">
        <v>123</v>
      </c>
      <c r="D125" s="122" t="s">
        <v>113</v>
      </c>
      <c r="E125" s="123" t="s">
        <v>124</v>
      </c>
      <c r="F125" s="124" t="s">
        <v>125</v>
      </c>
      <c r="G125" s="125" t="s">
        <v>116</v>
      </c>
      <c r="H125" s="126">
        <v>1</v>
      </c>
      <c r="I125" s="127">
        <v>0</v>
      </c>
      <c r="J125" s="127">
        <v>0</v>
      </c>
      <c r="K125" s="127">
        <f>ROUND(P125*H125,2)</f>
        <v>0</v>
      </c>
      <c r="L125" s="128"/>
      <c r="M125" s="27"/>
      <c r="N125" s="129" t="s">
        <v>1</v>
      </c>
      <c r="O125" s="130" t="s">
        <v>39</v>
      </c>
      <c r="P125" s="131">
        <f>I125+J125</f>
        <v>0</v>
      </c>
      <c r="Q125" s="131">
        <f>ROUND(I125*H125,2)</f>
        <v>0</v>
      </c>
      <c r="R125" s="131">
        <f>ROUND(J125*H125,2)</f>
        <v>0</v>
      </c>
      <c r="S125" s="132">
        <v>0</v>
      </c>
      <c r="T125" s="132">
        <f>S125*H125</f>
        <v>0</v>
      </c>
      <c r="U125" s="132">
        <v>0</v>
      </c>
      <c r="V125" s="132">
        <f>U125*H125</f>
        <v>0</v>
      </c>
      <c r="W125" s="132">
        <v>0</v>
      </c>
      <c r="X125" s="133">
        <f>W125*H125</f>
        <v>0</v>
      </c>
      <c r="Y125" s="26"/>
      <c r="Z125" s="26"/>
      <c r="AA125" s="26"/>
      <c r="AB125" s="26"/>
      <c r="AC125" s="26"/>
      <c r="AD125" s="26"/>
      <c r="AE125" s="26"/>
      <c r="AR125" s="134" t="s">
        <v>117</v>
      </c>
      <c r="AT125" s="134" t="s">
        <v>113</v>
      </c>
      <c r="AU125" s="134" t="s">
        <v>75</v>
      </c>
      <c r="AY125" s="11" t="s">
        <v>118</v>
      </c>
      <c r="BE125" s="135">
        <f>IF(O125="základní",K125,0)</f>
        <v>0</v>
      </c>
      <c r="BF125" s="135">
        <f>IF(O125="snížená",K125,0)</f>
        <v>0</v>
      </c>
      <c r="BG125" s="135">
        <f>IF(O125="zákl. přenesená",K125,0)</f>
        <v>0</v>
      </c>
      <c r="BH125" s="135">
        <f>IF(O125="sníž. přenesená",K125,0)</f>
        <v>0</v>
      </c>
      <c r="BI125" s="135">
        <f>IF(O125="nulová",K125,0)</f>
        <v>0</v>
      </c>
      <c r="BJ125" s="11" t="s">
        <v>119</v>
      </c>
      <c r="BK125" s="135">
        <f>ROUND(P125*H125,2)</f>
        <v>0</v>
      </c>
      <c r="BL125" s="11" t="s">
        <v>117</v>
      </c>
      <c r="BM125" s="134" t="s">
        <v>126</v>
      </c>
    </row>
    <row r="126" spans="1:65" s="2" customFormat="1" ht="29.25" x14ac:dyDescent="0.2">
      <c r="A126" s="26"/>
      <c r="B126" s="27"/>
      <c r="C126" s="26"/>
      <c r="D126" s="136" t="s">
        <v>120</v>
      </c>
      <c r="E126" s="26"/>
      <c r="F126" s="137" t="s">
        <v>125</v>
      </c>
      <c r="G126" s="26"/>
      <c r="H126" s="26"/>
      <c r="I126" s="26"/>
      <c r="J126" s="26"/>
      <c r="K126" s="26"/>
      <c r="L126" s="26"/>
      <c r="M126" s="27"/>
      <c r="N126" s="138"/>
      <c r="O126" s="139"/>
      <c r="P126" s="52"/>
      <c r="Q126" s="52"/>
      <c r="R126" s="52"/>
      <c r="S126" s="52"/>
      <c r="T126" s="52"/>
      <c r="U126" s="52"/>
      <c r="V126" s="52"/>
      <c r="W126" s="52"/>
      <c r="X126" s="53"/>
      <c r="Y126" s="26"/>
      <c r="Z126" s="26"/>
      <c r="AA126" s="26"/>
      <c r="AB126" s="26"/>
      <c r="AC126" s="26"/>
      <c r="AD126" s="26"/>
      <c r="AE126" s="26"/>
      <c r="AT126" s="11" t="s">
        <v>120</v>
      </c>
      <c r="AU126" s="11" t="s">
        <v>75</v>
      </c>
    </row>
    <row r="127" spans="1:65" s="2" customFormat="1" ht="36" customHeight="1" x14ac:dyDescent="0.2">
      <c r="A127" s="26"/>
      <c r="B127" s="121"/>
      <c r="C127" s="122" t="s">
        <v>117</v>
      </c>
      <c r="D127" s="122" t="s">
        <v>113</v>
      </c>
      <c r="E127" s="123" t="s">
        <v>127</v>
      </c>
      <c r="F127" s="124" t="s">
        <v>128</v>
      </c>
      <c r="G127" s="125" t="s">
        <v>116</v>
      </c>
      <c r="H127" s="126">
        <v>1</v>
      </c>
      <c r="I127" s="127">
        <v>0</v>
      </c>
      <c r="J127" s="127">
        <v>0</v>
      </c>
      <c r="K127" s="127">
        <f>ROUND(P127*H127,2)</f>
        <v>0</v>
      </c>
      <c r="L127" s="128"/>
      <c r="M127" s="27"/>
      <c r="N127" s="129" t="s">
        <v>1</v>
      </c>
      <c r="O127" s="130" t="s">
        <v>39</v>
      </c>
      <c r="P127" s="131">
        <f>I127+J127</f>
        <v>0</v>
      </c>
      <c r="Q127" s="131">
        <f>ROUND(I127*H127,2)</f>
        <v>0</v>
      </c>
      <c r="R127" s="131">
        <f>ROUND(J127*H127,2)</f>
        <v>0</v>
      </c>
      <c r="S127" s="132">
        <v>0</v>
      </c>
      <c r="T127" s="132">
        <f>S127*H127</f>
        <v>0</v>
      </c>
      <c r="U127" s="132">
        <v>0</v>
      </c>
      <c r="V127" s="132">
        <f>U127*H127</f>
        <v>0</v>
      </c>
      <c r="W127" s="132">
        <v>0</v>
      </c>
      <c r="X127" s="133">
        <f>W127*H127</f>
        <v>0</v>
      </c>
      <c r="Y127" s="26"/>
      <c r="Z127" s="26"/>
      <c r="AA127" s="26"/>
      <c r="AB127" s="26"/>
      <c r="AC127" s="26"/>
      <c r="AD127" s="26"/>
      <c r="AE127" s="26"/>
      <c r="AR127" s="134" t="s">
        <v>117</v>
      </c>
      <c r="AT127" s="134" t="s">
        <v>113</v>
      </c>
      <c r="AU127" s="134" t="s">
        <v>75</v>
      </c>
      <c r="AY127" s="11" t="s">
        <v>118</v>
      </c>
      <c r="BE127" s="135">
        <f>IF(O127="základní",K127,0)</f>
        <v>0</v>
      </c>
      <c r="BF127" s="135">
        <f>IF(O127="snížená",K127,0)</f>
        <v>0</v>
      </c>
      <c r="BG127" s="135">
        <f>IF(O127="zákl. přenesená",K127,0)</f>
        <v>0</v>
      </c>
      <c r="BH127" s="135">
        <f>IF(O127="sníž. přenesená",K127,0)</f>
        <v>0</v>
      </c>
      <c r="BI127" s="135">
        <f>IF(O127="nulová",K127,0)</f>
        <v>0</v>
      </c>
      <c r="BJ127" s="11" t="s">
        <v>119</v>
      </c>
      <c r="BK127" s="135">
        <f>ROUND(P127*H127,2)</f>
        <v>0</v>
      </c>
      <c r="BL127" s="11" t="s">
        <v>117</v>
      </c>
      <c r="BM127" s="134" t="s">
        <v>129</v>
      </c>
    </row>
    <row r="128" spans="1:65" s="2" customFormat="1" ht="29.25" x14ac:dyDescent="0.2">
      <c r="A128" s="26"/>
      <c r="B128" s="27"/>
      <c r="C128" s="26"/>
      <c r="D128" s="136" t="s">
        <v>120</v>
      </c>
      <c r="E128" s="26"/>
      <c r="F128" s="137" t="s">
        <v>128</v>
      </c>
      <c r="G128" s="26"/>
      <c r="H128" s="26"/>
      <c r="I128" s="26"/>
      <c r="J128" s="26"/>
      <c r="K128" s="26"/>
      <c r="L128" s="26"/>
      <c r="M128" s="27"/>
      <c r="N128" s="138"/>
      <c r="O128" s="139"/>
      <c r="P128" s="52"/>
      <c r="Q128" s="52"/>
      <c r="R128" s="52"/>
      <c r="S128" s="52"/>
      <c r="T128" s="52"/>
      <c r="U128" s="52"/>
      <c r="V128" s="52"/>
      <c r="W128" s="52"/>
      <c r="X128" s="53"/>
      <c r="Y128" s="26"/>
      <c r="Z128" s="26"/>
      <c r="AA128" s="26"/>
      <c r="AB128" s="26"/>
      <c r="AC128" s="26"/>
      <c r="AD128" s="26"/>
      <c r="AE128" s="26"/>
      <c r="AT128" s="11" t="s">
        <v>120</v>
      </c>
      <c r="AU128" s="11" t="s">
        <v>75</v>
      </c>
    </row>
    <row r="129" spans="1:65" s="2" customFormat="1" ht="36" customHeight="1" x14ac:dyDescent="0.2">
      <c r="A129" s="26"/>
      <c r="B129" s="121"/>
      <c r="C129" s="122" t="s">
        <v>130</v>
      </c>
      <c r="D129" s="122" t="s">
        <v>113</v>
      </c>
      <c r="E129" s="123" t="s">
        <v>131</v>
      </c>
      <c r="F129" s="124" t="s">
        <v>132</v>
      </c>
      <c r="G129" s="125" t="s">
        <v>116</v>
      </c>
      <c r="H129" s="126">
        <v>1</v>
      </c>
      <c r="I129" s="127">
        <v>0</v>
      </c>
      <c r="J129" s="127">
        <v>0</v>
      </c>
      <c r="K129" s="127">
        <f>ROUND(P129*H129,2)</f>
        <v>0</v>
      </c>
      <c r="L129" s="128"/>
      <c r="M129" s="27"/>
      <c r="N129" s="129" t="s">
        <v>1</v>
      </c>
      <c r="O129" s="130" t="s">
        <v>39</v>
      </c>
      <c r="P129" s="131">
        <f>I129+J129</f>
        <v>0</v>
      </c>
      <c r="Q129" s="131">
        <f>ROUND(I129*H129,2)</f>
        <v>0</v>
      </c>
      <c r="R129" s="131">
        <f>ROUND(J129*H129,2)</f>
        <v>0</v>
      </c>
      <c r="S129" s="132">
        <v>0</v>
      </c>
      <c r="T129" s="132">
        <f>S129*H129</f>
        <v>0</v>
      </c>
      <c r="U129" s="132">
        <v>0</v>
      </c>
      <c r="V129" s="132">
        <f>U129*H129</f>
        <v>0</v>
      </c>
      <c r="W129" s="132">
        <v>0</v>
      </c>
      <c r="X129" s="133">
        <f>W129*H129</f>
        <v>0</v>
      </c>
      <c r="Y129" s="26"/>
      <c r="Z129" s="26"/>
      <c r="AA129" s="26"/>
      <c r="AB129" s="26"/>
      <c r="AC129" s="26"/>
      <c r="AD129" s="26"/>
      <c r="AE129" s="26"/>
      <c r="AR129" s="134" t="s">
        <v>117</v>
      </c>
      <c r="AT129" s="134" t="s">
        <v>113</v>
      </c>
      <c r="AU129" s="134" t="s">
        <v>75</v>
      </c>
      <c r="AY129" s="11" t="s">
        <v>118</v>
      </c>
      <c r="BE129" s="135">
        <f>IF(O129="základní",K129,0)</f>
        <v>0</v>
      </c>
      <c r="BF129" s="135">
        <f>IF(O129="snížená",K129,0)</f>
        <v>0</v>
      </c>
      <c r="BG129" s="135">
        <f>IF(O129="zákl. přenesená",K129,0)</f>
        <v>0</v>
      </c>
      <c r="BH129" s="135">
        <f>IF(O129="sníž. přenesená",K129,0)</f>
        <v>0</v>
      </c>
      <c r="BI129" s="135">
        <f>IF(O129="nulová",K129,0)</f>
        <v>0</v>
      </c>
      <c r="BJ129" s="11" t="s">
        <v>119</v>
      </c>
      <c r="BK129" s="135">
        <f>ROUND(P129*H129,2)</f>
        <v>0</v>
      </c>
      <c r="BL129" s="11" t="s">
        <v>117</v>
      </c>
      <c r="BM129" s="134" t="s">
        <v>133</v>
      </c>
    </row>
    <row r="130" spans="1:65" s="2" customFormat="1" ht="29.25" x14ac:dyDescent="0.2">
      <c r="A130" s="26"/>
      <c r="B130" s="27"/>
      <c r="C130" s="26"/>
      <c r="D130" s="136" t="s">
        <v>120</v>
      </c>
      <c r="E130" s="26"/>
      <c r="F130" s="137" t="s">
        <v>132</v>
      </c>
      <c r="G130" s="26"/>
      <c r="H130" s="26"/>
      <c r="I130" s="26"/>
      <c r="J130" s="26"/>
      <c r="K130" s="26"/>
      <c r="L130" s="26"/>
      <c r="M130" s="27"/>
      <c r="N130" s="138"/>
      <c r="O130" s="139"/>
      <c r="P130" s="52"/>
      <c r="Q130" s="52"/>
      <c r="R130" s="52"/>
      <c r="S130" s="52"/>
      <c r="T130" s="52"/>
      <c r="U130" s="52"/>
      <c r="V130" s="52"/>
      <c r="W130" s="52"/>
      <c r="X130" s="53"/>
      <c r="Y130" s="26"/>
      <c r="Z130" s="26"/>
      <c r="AA130" s="26"/>
      <c r="AB130" s="26"/>
      <c r="AC130" s="26"/>
      <c r="AD130" s="26"/>
      <c r="AE130" s="26"/>
      <c r="AT130" s="11" t="s">
        <v>120</v>
      </c>
      <c r="AU130" s="11" t="s">
        <v>75</v>
      </c>
    </row>
    <row r="131" spans="1:65" s="2" customFormat="1" ht="36" customHeight="1" x14ac:dyDescent="0.2">
      <c r="A131" s="26"/>
      <c r="B131" s="121"/>
      <c r="C131" s="122" t="s">
        <v>126</v>
      </c>
      <c r="D131" s="122" t="s">
        <v>113</v>
      </c>
      <c r="E131" s="123" t="s">
        <v>134</v>
      </c>
      <c r="F131" s="124" t="s">
        <v>135</v>
      </c>
      <c r="G131" s="125" t="s">
        <v>116</v>
      </c>
      <c r="H131" s="126">
        <v>1</v>
      </c>
      <c r="I131" s="127">
        <v>0</v>
      </c>
      <c r="J131" s="127">
        <v>0</v>
      </c>
      <c r="K131" s="127">
        <f>ROUND(P131*H131,2)</f>
        <v>0</v>
      </c>
      <c r="L131" s="128"/>
      <c r="M131" s="27"/>
      <c r="N131" s="129" t="s">
        <v>1</v>
      </c>
      <c r="O131" s="130" t="s">
        <v>39</v>
      </c>
      <c r="P131" s="131">
        <f>I131+J131</f>
        <v>0</v>
      </c>
      <c r="Q131" s="131">
        <f>ROUND(I131*H131,2)</f>
        <v>0</v>
      </c>
      <c r="R131" s="131">
        <f>ROUND(J131*H131,2)</f>
        <v>0</v>
      </c>
      <c r="S131" s="132">
        <v>0</v>
      </c>
      <c r="T131" s="132">
        <f>S131*H131</f>
        <v>0</v>
      </c>
      <c r="U131" s="132">
        <v>0</v>
      </c>
      <c r="V131" s="132">
        <f>U131*H131</f>
        <v>0</v>
      </c>
      <c r="W131" s="132">
        <v>0</v>
      </c>
      <c r="X131" s="133">
        <f>W131*H131</f>
        <v>0</v>
      </c>
      <c r="Y131" s="26"/>
      <c r="Z131" s="26"/>
      <c r="AA131" s="26"/>
      <c r="AB131" s="26"/>
      <c r="AC131" s="26"/>
      <c r="AD131" s="26"/>
      <c r="AE131" s="26"/>
      <c r="AR131" s="134" t="s">
        <v>117</v>
      </c>
      <c r="AT131" s="134" t="s">
        <v>113</v>
      </c>
      <c r="AU131" s="134" t="s">
        <v>75</v>
      </c>
      <c r="AY131" s="11" t="s">
        <v>118</v>
      </c>
      <c r="BE131" s="135">
        <f>IF(O131="základní",K131,0)</f>
        <v>0</v>
      </c>
      <c r="BF131" s="135">
        <f>IF(O131="snížená",K131,0)</f>
        <v>0</v>
      </c>
      <c r="BG131" s="135">
        <f>IF(O131="zákl. přenesená",K131,0)</f>
        <v>0</v>
      </c>
      <c r="BH131" s="135">
        <f>IF(O131="sníž. přenesená",K131,0)</f>
        <v>0</v>
      </c>
      <c r="BI131" s="135">
        <f>IF(O131="nulová",K131,0)</f>
        <v>0</v>
      </c>
      <c r="BJ131" s="11" t="s">
        <v>119</v>
      </c>
      <c r="BK131" s="135">
        <f>ROUND(P131*H131,2)</f>
        <v>0</v>
      </c>
      <c r="BL131" s="11" t="s">
        <v>117</v>
      </c>
      <c r="BM131" s="134" t="s">
        <v>136</v>
      </c>
    </row>
    <row r="132" spans="1:65" s="2" customFormat="1" ht="32.25" customHeight="1" x14ac:dyDescent="0.2">
      <c r="A132" s="26"/>
      <c r="B132" s="27"/>
      <c r="C132" s="26"/>
      <c r="D132" s="136" t="s">
        <v>120</v>
      </c>
      <c r="E132" s="26"/>
      <c r="F132" s="137" t="s">
        <v>135</v>
      </c>
      <c r="G132" s="26"/>
      <c r="H132" s="26"/>
      <c r="I132" s="26"/>
      <c r="J132" s="26"/>
      <c r="K132" s="26"/>
      <c r="L132" s="26"/>
      <c r="M132" s="27"/>
      <c r="N132" s="138"/>
      <c r="O132" s="139"/>
      <c r="P132" s="52"/>
      <c r="Q132" s="52"/>
      <c r="R132" s="52"/>
      <c r="S132" s="52"/>
      <c r="T132" s="52"/>
      <c r="U132" s="52"/>
      <c r="V132" s="52"/>
      <c r="W132" s="52"/>
      <c r="X132" s="53"/>
      <c r="Y132" s="26"/>
      <c r="Z132" s="26"/>
      <c r="AA132" s="26"/>
      <c r="AB132" s="26"/>
      <c r="AC132" s="26"/>
      <c r="AD132" s="26"/>
      <c r="AE132" s="26"/>
      <c r="AT132" s="11" t="s">
        <v>120</v>
      </c>
      <c r="AU132" s="11" t="s">
        <v>75</v>
      </c>
    </row>
    <row r="133" spans="1:65" s="2" customFormat="1" ht="48" customHeight="1" x14ac:dyDescent="0.2">
      <c r="A133" s="26"/>
      <c r="B133" s="121"/>
      <c r="C133" s="122" t="s">
        <v>137</v>
      </c>
      <c r="D133" s="122" t="s">
        <v>113</v>
      </c>
      <c r="E133" s="123" t="s">
        <v>138</v>
      </c>
      <c r="F133" s="124" t="s">
        <v>139</v>
      </c>
      <c r="G133" s="125" t="s">
        <v>116</v>
      </c>
      <c r="H133" s="126">
        <v>1</v>
      </c>
      <c r="I133" s="127">
        <v>0</v>
      </c>
      <c r="J133" s="127">
        <v>0</v>
      </c>
      <c r="K133" s="127">
        <f>ROUND(P133*H133,2)</f>
        <v>0</v>
      </c>
      <c r="L133" s="128"/>
      <c r="M133" s="27"/>
      <c r="N133" s="129" t="s">
        <v>1</v>
      </c>
      <c r="O133" s="130" t="s">
        <v>39</v>
      </c>
      <c r="P133" s="131">
        <f>I133+J133</f>
        <v>0</v>
      </c>
      <c r="Q133" s="131">
        <f>ROUND(I133*H133,2)</f>
        <v>0</v>
      </c>
      <c r="R133" s="131">
        <f>ROUND(J133*H133,2)</f>
        <v>0</v>
      </c>
      <c r="S133" s="132">
        <v>0</v>
      </c>
      <c r="T133" s="132">
        <f>S133*H133</f>
        <v>0</v>
      </c>
      <c r="U133" s="132">
        <v>0</v>
      </c>
      <c r="V133" s="132">
        <f>U133*H133</f>
        <v>0</v>
      </c>
      <c r="W133" s="132">
        <v>0</v>
      </c>
      <c r="X133" s="133">
        <f>W133*H133</f>
        <v>0</v>
      </c>
      <c r="Y133" s="26"/>
      <c r="Z133" s="26"/>
      <c r="AA133" s="26"/>
      <c r="AB133" s="26"/>
      <c r="AC133" s="26"/>
      <c r="AD133" s="26"/>
      <c r="AE133" s="26"/>
      <c r="AR133" s="134" t="s">
        <v>117</v>
      </c>
      <c r="AT133" s="134" t="s">
        <v>113</v>
      </c>
      <c r="AU133" s="134" t="s">
        <v>75</v>
      </c>
      <c r="AY133" s="11" t="s">
        <v>118</v>
      </c>
      <c r="BE133" s="135">
        <f>IF(O133="základní",K133,0)</f>
        <v>0</v>
      </c>
      <c r="BF133" s="135">
        <f>IF(O133="snížená",K133,0)</f>
        <v>0</v>
      </c>
      <c r="BG133" s="135">
        <f>IF(O133="zákl. přenesená",K133,0)</f>
        <v>0</v>
      </c>
      <c r="BH133" s="135">
        <f>IF(O133="sníž. přenesená",K133,0)</f>
        <v>0</v>
      </c>
      <c r="BI133" s="135">
        <f>IF(O133="nulová",K133,0)</f>
        <v>0</v>
      </c>
      <c r="BJ133" s="11" t="s">
        <v>119</v>
      </c>
      <c r="BK133" s="135">
        <f>ROUND(P133*H133,2)</f>
        <v>0</v>
      </c>
      <c r="BL133" s="11" t="s">
        <v>117</v>
      </c>
      <c r="BM133" s="134" t="s">
        <v>140</v>
      </c>
    </row>
    <row r="134" spans="1:65" s="2" customFormat="1" ht="29.25" x14ac:dyDescent="0.2">
      <c r="A134" s="26"/>
      <c r="B134" s="27"/>
      <c r="C134" s="26"/>
      <c r="D134" s="136" t="s">
        <v>120</v>
      </c>
      <c r="E134" s="26"/>
      <c r="F134" s="137" t="s">
        <v>139</v>
      </c>
      <c r="G134" s="26"/>
      <c r="H134" s="26"/>
      <c r="I134" s="26"/>
      <c r="J134" s="26"/>
      <c r="K134" s="26"/>
      <c r="L134" s="26"/>
      <c r="M134" s="27"/>
      <c r="N134" s="138"/>
      <c r="O134" s="139"/>
      <c r="P134" s="52"/>
      <c r="Q134" s="52"/>
      <c r="R134" s="52"/>
      <c r="S134" s="52"/>
      <c r="T134" s="52"/>
      <c r="U134" s="52"/>
      <c r="V134" s="52"/>
      <c r="W134" s="52"/>
      <c r="X134" s="53"/>
      <c r="Y134" s="26"/>
      <c r="Z134" s="26"/>
      <c r="AA134" s="26"/>
      <c r="AB134" s="26"/>
      <c r="AC134" s="26"/>
      <c r="AD134" s="26"/>
      <c r="AE134" s="26"/>
      <c r="AT134" s="11" t="s">
        <v>120</v>
      </c>
      <c r="AU134" s="11" t="s">
        <v>75</v>
      </c>
    </row>
    <row r="135" spans="1:65" s="2" customFormat="1" ht="24" customHeight="1" x14ac:dyDescent="0.2">
      <c r="A135" s="26"/>
      <c r="B135" s="121"/>
      <c r="C135" s="122" t="s">
        <v>129</v>
      </c>
      <c r="D135" s="122" t="s">
        <v>113</v>
      </c>
      <c r="E135" s="123" t="s">
        <v>141</v>
      </c>
      <c r="F135" s="124" t="s">
        <v>142</v>
      </c>
      <c r="G135" s="125" t="s">
        <v>116</v>
      </c>
      <c r="H135" s="126">
        <v>1</v>
      </c>
      <c r="I135" s="127">
        <v>0</v>
      </c>
      <c r="J135" s="127">
        <v>0</v>
      </c>
      <c r="K135" s="127">
        <f>ROUND(P135*H135,2)</f>
        <v>0</v>
      </c>
      <c r="L135" s="128"/>
      <c r="M135" s="27"/>
      <c r="N135" s="129" t="s">
        <v>1</v>
      </c>
      <c r="O135" s="130" t="s">
        <v>39</v>
      </c>
      <c r="P135" s="131">
        <f>I135+J135</f>
        <v>0</v>
      </c>
      <c r="Q135" s="131">
        <f>ROUND(I135*H135,2)</f>
        <v>0</v>
      </c>
      <c r="R135" s="131">
        <f>ROUND(J135*H135,2)</f>
        <v>0</v>
      </c>
      <c r="S135" s="132">
        <v>0</v>
      </c>
      <c r="T135" s="132">
        <f>S135*H135</f>
        <v>0</v>
      </c>
      <c r="U135" s="132">
        <v>0</v>
      </c>
      <c r="V135" s="132">
        <f>U135*H135</f>
        <v>0</v>
      </c>
      <c r="W135" s="132">
        <v>0</v>
      </c>
      <c r="X135" s="133">
        <f>W135*H135</f>
        <v>0</v>
      </c>
      <c r="Y135" s="26"/>
      <c r="Z135" s="26"/>
      <c r="AA135" s="26"/>
      <c r="AB135" s="26"/>
      <c r="AC135" s="26"/>
      <c r="AD135" s="26"/>
      <c r="AE135" s="26"/>
      <c r="AR135" s="134" t="s">
        <v>117</v>
      </c>
      <c r="AT135" s="134" t="s">
        <v>113</v>
      </c>
      <c r="AU135" s="134" t="s">
        <v>75</v>
      </c>
      <c r="AY135" s="11" t="s">
        <v>118</v>
      </c>
      <c r="BE135" s="135">
        <f>IF(O135="základní",K135,0)</f>
        <v>0</v>
      </c>
      <c r="BF135" s="135">
        <f>IF(O135="snížená",K135,0)</f>
        <v>0</v>
      </c>
      <c r="BG135" s="135">
        <f>IF(O135="zákl. přenesená",K135,0)</f>
        <v>0</v>
      </c>
      <c r="BH135" s="135">
        <f>IF(O135="sníž. přenesená",K135,0)</f>
        <v>0</v>
      </c>
      <c r="BI135" s="135">
        <f>IF(O135="nulová",K135,0)</f>
        <v>0</v>
      </c>
      <c r="BJ135" s="11" t="s">
        <v>119</v>
      </c>
      <c r="BK135" s="135">
        <f>ROUND(P135*H135,2)</f>
        <v>0</v>
      </c>
      <c r="BL135" s="11" t="s">
        <v>117</v>
      </c>
      <c r="BM135" s="134" t="s">
        <v>143</v>
      </c>
    </row>
    <row r="136" spans="1:65" s="2" customFormat="1" ht="19.5" x14ac:dyDescent="0.2">
      <c r="A136" s="26"/>
      <c r="B136" s="27"/>
      <c r="C136" s="26"/>
      <c r="D136" s="136" t="s">
        <v>120</v>
      </c>
      <c r="E136" s="26"/>
      <c r="F136" s="137" t="s">
        <v>142</v>
      </c>
      <c r="G136" s="26"/>
      <c r="H136" s="26"/>
      <c r="I136" s="26"/>
      <c r="J136" s="26"/>
      <c r="K136" s="26"/>
      <c r="L136" s="26"/>
      <c r="M136" s="27"/>
      <c r="N136" s="138"/>
      <c r="O136" s="139"/>
      <c r="P136" s="52"/>
      <c r="Q136" s="52"/>
      <c r="R136" s="52"/>
      <c r="S136" s="52"/>
      <c r="T136" s="52"/>
      <c r="U136" s="52"/>
      <c r="V136" s="52"/>
      <c r="W136" s="52"/>
      <c r="X136" s="53"/>
      <c r="Y136" s="26"/>
      <c r="Z136" s="26"/>
      <c r="AA136" s="26"/>
      <c r="AB136" s="26"/>
      <c r="AC136" s="26"/>
      <c r="AD136" s="26"/>
      <c r="AE136" s="26"/>
      <c r="AT136" s="11" t="s">
        <v>120</v>
      </c>
      <c r="AU136" s="11" t="s">
        <v>75</v>
      </c>
    </row>
    <row r="137" spans="1:65" s="2" customFormat="1" ht="36" customHeight="1" x14ac:dyDescent="0.2">
      <c r="A137" s="26"/>
      <c r="B137" s="121"/>
      <c r="C137" s="122" t="s">
        <v>144</v>
      </c>
      <c r="D137" s="122" t="s">
        <v>113</v>
      </c>
      <c r="E137" s="123" t="s">
        <v>145</v>
      </c>
      <c r="F137" s="124" t="s">
        <v>146</v>
      </c>
      <c r="G137" s="125" t="s">
        <v>116</v>
      </c>
      <c r="H137" s="126">
        <v>1</v>
      </c>
      <c r="I137" s="127">
        <v>0</v>
      </c>
      <c r="J137" s="127">
        <v>0</v>
      </c>
      <c r="K137" s="127">
        <f>ROUND(P137*H137,2)</f>
        <v>0</v>
      </c>
      <c r="L137" s="128"/>
      <c r="M137" s="27"/>
      <c r="N137" s="129" t="s">
        <v>1</v>
      </c>
      <c r="O137" s="130" t="s">
        <v>39</v>
      </c>
      <c r="P137" s="131">
        <f>I137+J137</f>
        <v>0</v>
      </c>
      <c r="Q137" s="131">
        <f>ROUND(I137*H137,2)</f>
        <v>0</v>
      </c>
      <c r="R137" s="131">
        <f>ROUND(J137*H137,2)</f>
        <v>0</v>
      </c>
      <c r="S137" s="132">
        <v>0</v>
      </c>
      <c r="T137" s="132">
        <f>S137*H137</f>
        <v>0</v>
      </c>
      <c r="U137" s="132">
        <v>0</v>
      </c>
      <c r="V137" s="132">
        <f>U137*H137</f>
        <v>0</v>
      </c>
      <c r="W137" s="132">
        <v>0</v>
      </c>
      <c r="X137" s="133">
        <f>W137*H137</f>
        <v>0</v>
      </c>
      <c r="Y137" s="26"/>
      <c r="Z137" s="26"/>
      <c r="AA137" s="26"/>
      <c r="AB137" s="26"/>
      <c r="AC137" s="26"/>
      <c r="AD137" s="26"/>
      <c r="AE137" s="26"/>
      <c r="AR137" s="134" t="s">
        <v>117</v>
      </c>
      <c r="AT137" s="134" t="s">
        <v>113</v>
      </c>
      <c r="AU137" s="134" t="s">
        <v>75</v>
      </c>
      <c r="AY137" s="11" t="s">
        <v>118</v>
      </c>
      <c r="BE137" s="135">
        <f>IF(O137="základní",K137,0)</f>
        <v>0</v>
      </c>
      <c r="BF137" s="135">
        <f>IF(O137="snížená",K137,0)</f>
        <v>0</v>
      </c>
      <c r="BG137" s="135">
        <f>IF(O137="zákl. přenesená",K137,0)</f>
        <v>0</v>
      </c>
      <c r="BH137" s="135">
        <f>IF(O137="sníž. přenesená",K137,0)</f>
        <v>0</v>
      </c>
      <c r="BI137" s="135">
        <f>IF(O137="nulová",K137,0)</f>
        <v>0</v>
      </c>
      <c r="BJ137" s="11" t="s">
        <v>119</v>
      </c>
      <c r="BK137" s="135">
        <f>ROUND(P137*H137,2)</f>
        <v>0</v>
      </c>
      <c r="BL137" s="11" t="s">
        <v>117</v>
      </c>
      <c r="BM137" s="134" t="s">
        <v>147</v>
      </c>
    </row>
    <row r="138" spans="1:65" s="2" customFormat="1" ht="19.5" x14ac:dyDescent="0.2">
      <c r="A138" s="26"/>
      <c r="B138" s="27"/>
      <c r="C138" s="26"/>
      <c r="D138" s="136" t="s">
        <v>120</v>
      </c>
      <c r="E138" s="26"/>
      <c r="F138" s="137" t="s">
        <v>146</v>
      </c>
      <c r="G138" s="26"/>
      <c r="H138" s="26"/>
      <c r="I138" s="26"/>
      <c r="J138" s="26"/>
      <c r="K138" s="26"/>
      <c r="L138" s="26"/>
      <c r="M138" s="27"/>
      <c r="N138" s="138"/>
      <c r="O138" s="139"/>
      <c r="P138" s="52"/>
      <c r="Q138" s="52"/>
      <c r="R138" s="52"/>
      <c r="S138" s="52"/>
      <c r="T138" s="52"/>
      <c r="U138" s="52"/>
      <c r="V138" s="52"/>
      <c r="W138" s="52"/>
      <c r="X138" s="53"/>
      <c r="Y138" s="26"/>
      <c r="Z138" s="26"/>
      <c r="AA138" s="26"/>
      <c r="AB138" s="26"/>
      <c r="AC138" s="26"/>
      <c r="AD138" s="26"/>
      <c r="AE138" s="26"/>
      <c r="AT138" s="11" t="s">
        <v>120</v>
      </c>
      <c r="AU138" s="11" t="s">
        <v>75</v>
      </c>
    </row>
    <row r="139" spans="1:65" s="2" customFormat="1" ht="24" customHeight="1" x14ac:dyDescent="0.2">
      <c r="A139" s="26"/>
      <c r="B139" s="121"/>
      <c r="C139" s="122" t="s">
        <v>133</v>
      </c>
      <c r="D139" s="122" t="s">
        <v>113</v>
      </c>
      <c r="E139" s="123" t="s">
        <v>148</v>
      </c>
      <c r="F139" s="124" t="s">
        <v>149</v>
      </c>
      <c r="G139" s="125" t="s">
        <v>116</v>
      </c>
      <c r="H139" s="126">
        <v>3</v>
      </c>
      <c r="I139" s="127">
        <v>0</v>
      </c>
      <c r="J139" s="127">
        <v>0</v>
      </c>
      <c r="K139" s="127">
        <f>ROUND(P139*H139,2)</f>
        <v>0</v>
      </c>
      <c r="L139" s="128"/>
      <c r="M139" s="27"/>
      <c r="N139" s="129" t="s">
        <v>1</v>
      </c>
      <c r="O139" s="130" t="s">
        <v>39</v>
      </c>
      <c r="P139" s="131">
        <f>I139+J139</f>
        <v>0</v>
      </c>
      <c r="Q139" s="131">
        <f>ROUND(I139*H139,2)</f>
        <v>0</v>
      </c>
      <c r="R139" s="131">
        <f>ROUND(J139*H139,2)</f>
        <v>0</v>
      </c>
      <c r="S139" s="132">
        <v>0</v>
      </c>
      <c r="T139" s="132">
        <f>S139*H139</f>
        <v>0</v>
      </c>
      <c r="U139" s="132">
        <v>0</v>
      </c>
      <c r="V139" s="132">
        <f>U139*H139</f>
        <v>0</v>
      </c>
      <c r="W139" s="132">
        <v>0</v>
      </c>
      <c r="X139" s="133">
        <f>W139*H139</f>
        <v>0</v>
      </c>
      <c r="Y139" s="26"/>
      <c r="Z139" s="26"/>
      <c r="AA139" s="26"/>
      <c r="AB139" s="26"/>
      <c r="AC139" s="26"/>
      <c r="AD139" s="26"/>
      <c r="AE139" s="26"/>
      <c r="AR139" s="134" t="s">
        <v>117</v>
      </c>
      <c r="AT139" s="134" t="s">
        <v>113</v>
      </c>
      <c r="AU139" s="134" t="s">
        <v>75</v>
      </c>
      <c r="AY139" s="11" t="s">
        <v>118</v>
      </c>
      <c r="BE139" s="135">
        <f>IF(O139="základní",K139,0)</f>
        <v>0</v>
      </c>
      <c r="BF139" s="135">
        <f>IF(O139="snížená",K139,0)</f>
        <v>0</v>
      </c>
      <c r="BG139" s="135">
        <f>IF(O139="zákl. přenesená",K139,0)</f>
        <v>0</v>
      </c>
      <c r="BH139" s="135">
        <f>IF(O139="sníž. přenesená",K139,0)</f>
        <v>0</v>
      </c>
      <c r="BI139" s="135">
        <f>IF(O139="nulová",K139,0)</f>
        <v>0</v>
      </c>
      <c r="BJ139" s="11" t="s">
        <v>119</v>
      </c>
      <c r="BK139" s="135">
        <f>ROUND(P139*H139,2)</f>
        <v>0</v>
      </c>
      <c r="BL139" s="11" t="s">
        <v>117</v>
      </c>
      <c r="BM139" s="134" t="s">
        <v>150</v>
      </c>
    </row>
    <row r="140" spans="1:65" s="2" customFormat="1" ht="19.5" x14ac:dyDescent="0.2">
      <c r="A140" s="26"/>
      <c r="B140" s="27"/>
      <c r="C140" s="26"/>
      <c r="D140" s="136" t="s">
        <v>120</v>
      </c>
      <c r="E140" s="26"/>
      <c r="F140" s="137" t="s">
        <v>149</v>
      </c>
      <c r="G140" s="26"/>
      <c r="H140" s="26"/>
      <c r="I140" s="26"/>
      <c r="J140" s="26"/>
      <c r="K140" s="26"/>
      <c r="L140" s="26"/>
      <c r="M140" s="27"/>
      <c r="N140" s="138"/>
      <c r="O140" s="139"/>
      <c r="P140" s="52"/>
      <c r="Q140" s="52"/>
      <c r="R140" s="52"/>
      <c r="S140" s="52"/>
      <c r="T140" s="52"/>
      <c r="U140" s="52"/>
      <c r="V140" s="52"/>
      <c r="W140" s="52"/>
      <c r="X140" s="53"/>
      <c r="Y140" s="26"/>
      <c r="Z140" s="26"/>
      <c r="AA140" s="26"/>
      <c r="AB140" s="26"/>
      <c r="AC140" s="26"/>
      <c r="AD140" s="26"/>
      <c r="AE140" s="26"/>
      <c r="AT140" s="11" t="s">
        <v>120</v>
      </c>
      <c r="AU140" s="11" t="s">
        <v>75</v>
      </c>
    </row>
    <row r="141" spans="1:65" s="2" customFormat="1" ht="24" customHeight="1" x14ac:dyDescent="0.2">
      <c r="A141" s="26"/>
      <c r="B141" s="121"/>
      <c r="C141" s="122" t="s">
        <v>151</v>
      </c>
      <c r="D141" s="122" t="s">
        <v>113</v>
      </c>
      <c r="E141" s="123" t="s">
        <v>152</v>
      </c>
      <c r="F141" s="124" t="s">
        <v>153</v>
      </c>
      <c r="G141" s="125" t="s">
        <v>116</v>
      </c>
      <c r="H141" s="126">
        <v>4</v>
      </c>
      <c r="I141" s="127">
        <v>0</v>
      </c>
      <c r="J141" s="127">
        <v>0</v>
      </c>
      <c r="K141" s="127">
        <f>ROUND(P141*H141,2)</f>
        <v>0</v>
      </c>
      <c r="L141" s="128"/>
      <c r="M141" s="27"/>
      <c r="N141" s="129" t="s">
        <v>1</v>
      </c>
      <c r="O141" s="130" t="s">
        <v>39</v>
      </c>
      <c r="P141" s="131">
        <f>I141+J141</f>
        <v>0</v>
      </c>
      <c r="Q141" s="131">
        <f>ROUND(I141*H141,2)</f>
        <v>0</v>
      </c>
      <c r="R141" s="131">
        <f>ROUND(J141*H141,2)</f>
        <v>0</v>
      </c>
      <c r="S141" s="132">
        <v>0</v>
      </c>
      <c r="T141" s="132">
        <f>S141*H141</f>
        <v>0</v>
      </c>
      <c r="U141" s="132">
        <v>0</v>
      </c>
      <c r="V141" s="132">
        <f>U141*H141</f>
        <v>0</v>
      </c>
      <c r="W141" s="132">
        <v>0</v>
      </c>
      <c r="X141" s="133">
        <f>W141*H141</f>
        <v>0</v>
      </c>
      <c r="Y141" s="26"/>
      <c r="Z141" s="26"/>
      <c r="AA141" s="26"/>
      <c r="AB141" s="26"/>
      <c r="AC141" s="26"/>
      <c r="AD141" s="26"/>
      <c r="AE141" s="26"/>
      <c r="AR141" s="134" t="s">
        <v>117</v>
      </c>
      <c r="AT141" s="134" t="s">
        <v>113</v>
      </c>
      <c r="AU141" s="134" t="s">
        <v>75</v>
      </c>
      <c r="AY141" s="11" t="s">
        <v>118</v>
      </c>
      <c r="BE141" s="135">
        <f>IF(O141="základní",K141,0)</f>
        <v>0</v>
      </c>
      <c r="BF141" s="135">
        <f>IF(O141="snížená",K141,0)</f>
        <v>0</v>
      </c>
      <c r="BG141" s="135">
        <f>IF(O141="zákl. přenesená",K141,0)</f>
        <v>0</v>
      </c>
      <c r="BH141" s="135">
        <f>IF(O141="sníž. přenesená",K141,0)</f>
        <v>0</v>
      </c>
      <c r="BI141" s="135">
        <f>IF(O141="nulová",K141,0)</f>
        <v>0</v>
      </c>
      <c r="BJ141" s="11" t="s">
        <v>119</v>
      </c>
      <c r="BK141" s="135">
        <f>ROUND(P141*H141,2)</f>
        <v>0</v>
      </c>
      <c r="BL141" s="11" t="s">
        <v>117</v>
      </c>
      <c r="BM141" s="134" t="s">
        <v>154</v>
      </c>
    </row>
    <row r="142" spans="1:65" s="2" customFormat="1" ht="19.5" x14ac:dyDescent="0.2">
      <c r="A142" s="26"/>
      <c r="B142" s="27"/>
      <c r="C142" s="26"/>
      <c r="D142" s="136" t="s">
        <v>120</v>
      </c>
      <c r="E142" s="26"/>
      <c r="F142" s="137" t="s">
        <v>153</v>
      </c>
      <c r="G142" s="26"/>
      <c r="H142" s="26"/>
      <c r="I142" s="26"/>
      <c r="J142" s="26"/>
      <c r="K142" s="26"/>
      <c r="L142" s="26"/>
      <c r="M142" s="27"/>
      <c r="N142" s="138"/>
      <c r="O142" s="139"/>
      <c r="P142" s="52"/>
      <c r="Q142" s="52"/>
      <c r="R142" s="52"/>
      <c r="S142" s="52"/>
      <c r="T142" s="52"/>
      <c r="U142" s="52"/>
      <c r="V142" s="52"/>
      <c r="W142" s="52"/>
      <c r="X142" s="53"/>
      <c r="Y142" s="26"/>
      <c r="Z142" s="26"/>
      <c r="AA142" s="26"/>
      <c r="AB142" s="26"/>
      <c r="AC142" s="26"/>
      <c r="AD142" s="26"/>
      <c r="AE142" s="26"/>
      <c r="AT142" s="11" t="s">
        <v>120</v>
      </c>
      <c r="AU142" s="11" t="s">
        <v>75</v>
      </c>
    </row>
    <row r="143" spans="1:65" s="2" customFormat="1" ht="24" customHeight="1" x14ac:dyDescent="0.2">
      <c r="A143" s="26"/>
      <c r="B143" s="121"/>
      <c r="C143" s="122" t="s">
        <v>136</v>
      </c>
      <c r="D143" s="122" t="s">
        <v>113</v>
      </c>
      <c r="E143" s="123" t="s">
        <v>155</v>
      </c>
      <c r="F143" s="124" t="s">
        <v>156</v>
      </c>
      <c r="G143" s="125" t="s">
        <v>116</v>
      </c>
      <c r="H143" s="126">
        <v>1</v>
      </c>
      <c r="I143" s="127">
        <v>0</v>
      </c>
      <c r="J143" s="127">
        <v>0</v>
      </c>
      <c r="K143" s="127">
        <f>ROUND(P143*H143,2)</f>
        <v>0</v>
      </c>
      <c r="L143" s="128"/>
      <c r="M143" s="27"/>
      <c r="N143" s="129" t="s">
        <v>1</v>
      </c>
      <c r="O143" s="130" t="s">
        <v>39</v>
      </c>
      <c r="P143" s="131">
        <f>I143+J143</f>
        <v>0</v>
      </c>
      <c r="Q143" s="131">
        <f>ROUND(I143*H143,2)</f>
        <v>0</v>
      </c>
      <c r="R143" s="131">
        <f>ROUND(J143*H143,2)</f>
        <v>0</v>
      </c>
      <c r="S143" s="132">
        <v>0</v>
      </c>
      <c r="T143" s="132">
        <f>S143*H143</f>
        <v>0</v>
      </c>
      <c r="U143" s="132">
        <v>0</v>
      </c>
      <c r="V143" s="132">
        <f>U143*H143</f>
        <v>0</v>
      </c>
      <c r="W143" s="132">
        <v>0</v>
      </c>
      <c r="X143" s="133">
        <f>W143*H143</f>
        <v>0</v>
      </c>
      <c r="Y143" s="26"/>
      <c r="Z143" s="26"/>
      <c r="AA143" s="26"/>
      <c r="AB143" s="26"/>
      <c r="AC143" s="26"/>
      <c r="AD143" s="26"/>
      <c r="AE143" s="26"/>
      <c r="AR143" s="134" t="s">
        <v>117</v>
      </c>
      <c r="AT143" s="134" t="s">
        <v>113</v>
      </c>
      <c r="AU143" s="134" t="s">
        <v>75</v>
      </c>
      <c r="AY143" s="11" t="s">
        <v>118</v>
      </c>
      <c r="BE143" s="135">
        <f>IF(O143="základní",K143,0)</f>
        <v>0</v>
      </c>
      <c r="BF143" s="135">
        <f>IF(O143="snížená",K143,0)</f>
        <v>0</v>
      </c>
      <c r="BG143" s="135">
        <f>IF(O143="zákl. přenesená",K143,0)</f>
        <v>0</v>
      </c>
      <c r="BH143" s="135">
        <f>IF(O143="sníž. přenesená",K143,0)</f>
        <v>0</v>
      </c>
      <c r="BI143" s="135">
        <f>IF(O143="nulová",K143,0)</f>
        <v>0</v>
      </c>
      <c r="BJ143" s="11" t="s">
        <v>119</v>
      </c>
      <c r="BK143" s="135">
        <f>ROUND(P143*H143,2)</f>
        <v>0</v>
      </c>
      <c r="BL143" s="11" t="s">
        <v>117</v>
      </c>
      <c r="BM143" s="134" t="s">
        <v>157</v>
      </c>
    </row>
    <row r="144" spans="1:65" s="2" customFormat="1" ht="19.5" x14ac:dyDescent="0.2">
      <c r="A144" s="26"/>
      <c r="B144" s="27"/>
      <c r="C144" s="26"/>
      <c r="D144" s="136" t="s">
        <v>120</v>
      </c>
      <c r="E144" s="26"/>
      <c r="F144" s="137" t="s">
        <v>156</v>
      </c>
      <c r="G144" s="26"/>
      <c r="H144" s="26"/>
      <c r="I144" s="26"/>
      <c r="J144" s="26"/>
      <c r="K144" s="26"/>
      <c r="L144" s="26"/>
      <c r="M144" s="27"/>
      <c r="N144" s="138"/>
      <c r="O144" s="139"/>
      <c r="P144" s="52"/>
      <c r="Q144" s="52"/>
      <c r="R144" s="52"/>
      <c r="S144" s="52"/>
      <c r="T144" s="52"/>
      <c r="U144" s="52"/>
      <c r="V144" s="52"/>
      <c r="W144" s="52"/>
      <c r="X144" s="53"/>
      <c r="Y144" s="26"/>
      <c r="Z144" s="26"/>
      <c r="AA144" s="26"/>
      <c r="AB144" s="26"/>
      <c r="AC144" s="26"/>
      <c r="AD144" s="26"/>
      <c r="AE144" s="26"/>
      <c r="AT144" s="11" t="s">
        <v>120</v>
      </c>
      <c r="AU144" s="11" t="s">
        <v>75</v>
      </c>
    </row>
    <row r="145" spans="1:65" s="2" customFormat="1" ht="36" customHeight="1" x14ac:dyDescent="0.2">
      <c r="A145" s="26"/>
      <c r="B145" s="121"/>
      <c r="C145" s="122" t="s">
        <v>158</v>
      </c>
      <c r="D145" s="122" t="s">
        <v>113</v>
      </c>
      <c r="E145" s="123" t="s">
        <v>159</v>
      </c>
      <c r="F145" s="124" t="s">
        <v>160</v>
      </c>
      <c r="G145" s="125" t="s">
        <v>116</v>
      </c>
      <c r="H145" s="126">
        <v>1</v>
      </c>
      <c r="I145" s="127">
        <v>0</v>
      </c>
      <c r="J145" s="127">
        <v>0</v>
      </c>
      <c r="K145" s="127">
        <f>ROUND(P145*H145,2)</f>
        <v>0</v>
      </c>
      <c r="L145" s="128"/>
      <c r="M145" s="27"/>
      <c r="N145" s="129" t="s">
        <v>1</v>
      </c>
      <c r="O145" s="130" t="s">
        <v>39</v>
      </c>
      <c r="P145" s="131">
        <f>I145+J145</f>
        <v>0</v>
      </c>
      <c r="Q145" s="131">
        <f>ROUND(I145*H145,2)</f>
        <v>0</v>
      </c>
      <c r="R145" s="131">
        <f>ROUND(J145*H145,2)</f>
        <v>0</v>
      </c>
      <c r="S145" s="132">
        <v>0</v>
      </c>
      <c r="T145" s="132">
        <f>S145*H145</f>
        <v>0</v>
      </c>
      <c r="U145" s="132">
        <v>0</v>
      </c>
      <c r="V145" s="132">
        <f>U145*H145</f>
        <v>0</v>
      </c>
      <c r="W145" s="132">
        <v>0</v>
      </c>
      <c r="X145" s="133">
        <f>W145*H145</f>
        <v>0</v>
      </c>
      <c r="Y145" s="26"/>
      <c r="Z145" s="26"/>
      <c r="AA145" s="26"/>
      <c r="AB145" s="26"/>
      <c r="AC145" s="26"/>
      <c r="AD145" s="26"/>
      <c r="AE145" s="26"/>
      <c r="AR145" s="134" t="s">
        <v>117</v>
      </c>
      <c r="AT145" s="134" t="s">
        <v>113</v>
      </c>
      <c r="AU145" s="134" t="s">
        <v>75</v>
      </c>
      <c r="AY145" s="11" t="s">
        <v>118</v>
      </c>
      <c r="BE145" s="135">
        <f>IF(O145="základní",K145,0)</f>
        <v>0</v>
      </c>
      <c r="BF145" s="135">
        <f>IF(O145="snížená",K145,0)</f>
        <v>0</v>
      </c>
      <c r="BG145" s="135">
        <f>IF(O145="zákl. přenesená",K145,0)</f>
        <v>0</v>
      </c>
      <c r="BH145" s="135">
        <f>IF(O145="sníž. přenesená",K145,0)</f>
        <v>0</v>
      </c>
      <c r="BI145" s="135">
        <f>IF(O145="nulová",K145,0)</f>
        <v>0</v>
      </c>
      <c r="BJ145" s="11" t="s">
        <v>119</v>
      </c>
      <c r="BK145" s="135">
        <f>ROUND(P145*H145,2)</f>
        <v>0</v>
      </c>
      <c r="BL145" s="11" t="s">
        <v>117</v>
      </c>
      <c r="BM145" s="134" t="s">
        <v>161</v>
      </c>
    </row>
    <row r="146" spans="1:65" s="2" customFormat="1" ht="29.25" x14ac:dyDescent="0.2">
      <c r="A146" s="26"/>
      <c r="B146" s="27"/>
      <c r="C146" s="26"/>
      <c r="D146" s="136" t="s">
        <v>120</v>
      </c>
      <c r="E146" s="26"/>
      <c r="F146" s="137" t="s">
        <v>160</v>
      </c>
      <c r="G146" s="26"/>
      <c r="H146" s="26"/>
      <c r="I146" s="26"/>
      <c r="J146" s="26"/>
      <c r="K146" s="26"/>
      <c r="L146" s="26"/>
      <c r="M146" s="27"/>
      <c r="N146" s="138"/>
      <c r="O146" s="139"/>
      <c r="P146" s="52"/>
      <c r="Q146" s="52"/>
      <c r="R146" s="52"/>
      <c r="S146" s="52"/>
      <c r="T146" s="52"/>
      <c r="U146" s="52"/>
      <c r="V146" s="52"/>
      <c r="W146" s="52"/>
      <c r="X146" s="53"/>
      <c r="Y146" s="26"/>
      <c r="Z146" s="26"/>
      <c r="AA146" s="26"/>
      <c r="AB146" s="26"/>
      <c r="AC146" s="26"/>
      <c r="AD146" s="26"/>
      <c r="AE146" s="26"/>
      <c r="AT146" s="11" t="s">
        <v>120</v>
      </c>
      <c r="AU146" s="11" t="s">
        <v>75</v>
      </c>
    </row>
    <row r="147" spans="1:65" s="2" customFormat="1" ht="36" customHeight="1" x14ac:dyDescent="0.2">
      <c r="A147" s="26"/>
      <c r="B147" s="121"/>
      <c r="C147" s="122" t="s">
        <v>140</v>
      </c>
      <c r="D147" s="122" t="s">
        <v>113</v>
      </c>
      <c r="E147" s="123" t="s">
        <v>162</v>
      </c>
      <c r="F147" s="124" t="s">
        <v>163</v>
      </c>
      <c r="G147" s="125" t="s">
        <v>116</v>
      </c>
      <c r="H147" s="126">
        <v>1</v>
      </c>
      <c r="I147" s="127">
        <v>0</v>
      </c>
      <c r="J147" s="127">
        <v>0</v>
      </c>
      <c r="K147" s="127">
        <f>ROUND(P147*H147,2)</f>
        <v>0</v>
      </c>
      <c r="L147" s="128"/>
      <c r="M147" s="27"/>
      <c r="N147" s="129" t="s">
        <v>1</v>
      </c>
      <c r="O147" s="130" t="s">
        <v>39</v>
      </c>
      <c r="P147" s="131">
        <f>I147+J147</f>
        <v>0</v>
      </c>
      <c r="Q147" s="131">
        <f>ROUND(I147*H147,2)</f>
        <v>0</v>
      </c>
      <c r="R147" s="131">
        <f>ROUND(J147*H147,2)</f>
        <v>0</v>
      </c>
      <c r="S147" s="132">
        <v>0</v>
      </c>
      <c r="T147" s="132">
        <f>S147*H147</f>
        <v>0</v>
      </c>
      <c r="U147" s="132">
        <v>0</v>
      </c>
      <c r="V147" s="132">
        <f>U147*H147</f>
        <v>0</v>
      </c>
      <c r="W147" s="132">
        <v>0</v>
      </c>
      <c r="X147" s="133">
        <f>W147*H147</f>
        <v>0</v>
      </c>
      <c r="Y147" s="26"/>
      <c r="Z147" s="26"/>
      <c r="AA147" s="26"/>
      <c r="AB147" s="26"/>
      <c r="AC147" s="26"/>
      <c r="AD147" s="26"/>
      <c r="AE147" s="26"/>
      <c r="AR147" s="134" t="s">
        <v>117</v>
      </c>
      <c r="AT147" s="134" t="s">
        <v>113</v>
      </c>
      <c r="AU147" s="134" t="s">
        <v>75</v>
      </c>
      <c r="AY147" s="11" t="s">
        <v>118</v>
      </c>
      <c r="BE147" s="135">
        <f>IF(O147="základní",K147,0)</f>
        <v>0</v>
      </c>
      <c r="BF147" s="135">
        <f>IF(O147="snížená",K147,0)</f>
        <v>0</v>
      </c>
      <c r="BG147" s="135">
        <f>IF(O147="zákl. přenesená",K147,0)</f>
        <v>0</v>
      </c>
      <c r="BH147" s="135">
        <f>IF(O147="sníž. přenesená",K147,0)</f>
        <v>0</v>
      </c>
      <c r="BI147" s="135">
        <f>IF(O147="nulová",K147,0)</f>
        <v>0</v>
      </c>
      <c r="BJ147" s="11" t="s">
        <v>119</v>
      </c>
      <c r="BK147" s="135">
        <f>ROUND(P147*H147,2)</f>
        <v>0</v>
      </c>
      <c r="BL147" s="11" t="s">
        <v>117</v>
      </c>
      <c r="BM147" s="134" t="s">
        <v>164</v>
      </c>
    </row>
    <row r="148" spans="1:65" s="2" customFormat="1" ht="19.5" x14ac:dyDescent="0.2">
      <c r="A148" s="26"/>
      <c r="B148" s="27"/>
      <c r="C148" s="26"/>
      <c r="D148" s="136" t="s">
        <v>120</v>
      </c>
      <c r="E148" s="26"/>
      <c r="F148" s="137" t="s">
        <v>163</v>
      </c>
      <c r="G148" s="26"/>
      <c r="H148" s="26"/>
      <c r="I148" s="26"/>
      <c r="J148" s="26"/>
      <c r="K148" s="26"/>
      <c r="L148" s="26"/>
      <c r="M148" s="27"/>
      <c r="N148" s="138"/>
      <c r="O148" s="139"/>
      <c r="P148" s="52"/>
      <c r="Q148" s="52"/>
      <c r="R148" s="52"/>
      <c r="S148" s="52"/>
      <c r="T148" s="52"/>
      <c r="U148" s="52"/>
      <c r="V148" s="52"/>
      <c r="W148" s="52"/>
      <c r="X148" s="53"/>
      <c r="Y148" s="26"/>
      <c r="Z148" s="26"/>
      <c r="AA148" s="26"/>
      <c r="AB148" s="26"/>
      <c r="AC148" s="26"/>
      <c r="AD148" s="26"/>
      <c r="AE148" s="26"/>
      <c r="AT148" s="11" t="s">
        <v>120</v>
      </c>
      <c r="AU148" s="11" t="s">
        <v>75</v>
      </c>
    </row>
    <row r="149" spans="1:65" s="2" customFormat="1" ht="24" customHeight="1" x14ac:dyDescent="0.2">
      <c r="A149" s="26"/>
      <c r="B149" s="121"/>
      <c r="C149" s="122" t="s">
        <v>9</v>
      </c>
      <c r="D149" s="122" t="s">
        <v>113</v>
      </c>
      <c r="E149" s="123" t="s">
        <v>165</v>
      </c>
      <c r="F149" s="124" t="s">
        <v>166</v>
      </c>
      <c r="G149" s="125" t="s">
        <v>116</v>
      </c>
      <c r="H149" s="126">
        <v>1</v>
      </c>
      <c r="I149" s="127">
        <v>0</v>
      </c>
      <c r="J149" s="127">
        <v>0</v>
      </c>
      <c r="K149" s="127">
        <f>ROUND(P149*H149,2)</f>
        <v>0</v>
      </c>
      <c r="L149" s="128"/>
      <c r="M149" s="27"/>
      <c r="N149" s="129" t="s">
        <v>1</v>
      </c>
      <c r="O149" s="130" t="s">
        <v>39</v>
      </c>
      <c r="P149" s="131">
        <f>I149+J149</f>
        <v>0</v>
      </c>
      <c r="Q149" s="131">
        <f>ROUND(I149*H149,2)</f>
        <v>0</v>
      </c>
      <c r="R149" s="131">
        <f>ROUND(J149*H149,2)</f>
        <v>0</v>
      </c>
      <c r="S149" s="132">
        <v>0</v>
      </c>
      <c r="T149" s="132">
        <f>S149*H149</f>
        <v>0</v>
      </c>
      <c r="U149" s="132">
        <v>0</v>
      </c>
      <c r="V149" s="132">
        <f>U149*H149</f>
        <v>0</v>
      </c>
      <c r="W149" s="132">
        <v>0</v>
      </c>
      <c r="X149" s="133">
        <f>W149*H149</f>
        <v>0</v>
      </c>
      <c r="Y149" s="26"/>
      <c r="Z149" s="26"/>
      <c r="AA149" s="26"/>
      <c r="AB149" s="26"/>
      <c r="AC149" s="26"/>
      <c r="AD149" s="26"/>
      <c r="AE149" s="26"/>
      <c r="AR149" s="134" t="s">
        <v>117</v>
      </c>
      <c r="AT149" s="134" t="s">
        <v>113</v>
      </c>
      <c r="AU149" s="134" t="s">
        <v>75</v>
      </c>
      <c r="AY149" s="11" t="s">
        <v>118</v>
      </c>
      <c r="BE149" s="135">
        <f>IF(O149="základní",K149,0)</f>
        <v>0</v>
      </c>
      <c r="BF149" s="135">
        <f>IF(O149="snížená",K149,0)</f>
        <v>0</v>
      </c>
      <c r="BG149" s="135">
        <f>IF(O149="zákl. přenesená",K149,0)</f>
        <v>0</v>
      </c>
      <c r="BH149" s="135">
        <f>IF(O149="sníž. přenesená",K149,0)</f>
        <v>0</v>
      </c>
      <c r="BI149" s="135">
        <f>IF(O149="nulová",K149,0)</f>
        <v>0</v>
      </c>
      <c r="BJ149" s="11" t="s">
        <v>119</v>
      </c>
      <c r="BK149" s="135">
        <f>ROUND(P149*H149,2)</f>
        <v>0</v>
      </c>
      <c r="BL149" s="11" t="s">
        <v>117</v>
      </c>
      <c r="BM149" s="134" t="s">
        <v>167</v>
      </c>
    </row>
    <row r="150" spans="1:65" s="2" customFormat="1" ht="19.5" x14ac:dyDescent="0.2">
      <c r="A150" s="26"/>
      <c r="B150" s="27"/>
      <c r="C150" s="26"/>
      <c r="D150" s="136" t="s">
        <v>120</v>
      </c>
      <c r="E150" s="26"/>
      <c r="F150" s="137" t="s">
        <v>166</v>
      </c>
      <c r="G150" s="26"/>
      <c r="H150" s="26"/>
      <c r="I150" s="26"/>
      <c r="J150" s="26"/>
      <c r="K150" s="26"/>
      <c r="L150" s="26"/>
      <c r="M150" s="27"/>
      <c r="N150" s="138"/>
      <c r="O150" s="139"/>
      <c r="P150" s="52"/>
      <c r="Q150" s="52"/>
      <c r="R150" s="52"/>
      <c r="S150" s="52"/>
      <c r="T150" s="52"/>
      <c r="U150" s="52"/>
      <c r="V150" s="52"/>
      <c r="W150" s="52"/>
      <c r="X150" s="53"/>
      <c r="Y150" s="26"/>
      <c r="Z150" s="26"/>
      <c r="AA150" s="26"/>
      <c r="AB150" s="26"/>
      <c r="AC150" s="26"/>
      <c r="AD150" s="26"/>
      <c r="AE150" s="26"/>
      <c r="AT150" s="11" t="s">
        <v>120</v>
      </c>
      <c r="AU150" s="11" t="s">
        <v>75</v>
      </c>
    </row>
    <row r="151" spans="1:65" s="2" customFormat="1" ht="48" customHeight="1" x14ac:dyDescent="0.2">
      <c r="A151" s="26"/>
      <c r="B151" s="121"/>
      <c r="C151" s="122" t="s">
        <v>143</v>
      </c>
      <c r="D151" s="122" t="s">
        <v>113</v>
      </c>
      <c r="E151" s="123" t="s">
        <v>168</v>
      </c>
      <c r="F151" s="124" t="s">
        <v>169</v>
      </c>
      <c r="G151" s="125" t="s">
        <v>116</v>
      </c>
      <c r="H151" s="126">
        <v>1</v>
      </c>
      <c r="I151" s="127">
        <v>0</v>
      </c>
      <c r="J151" s="127">
        <v>0</v>
      </c>
      <c r="K151" s="127">
        <f>ROUND(P151*H151,2)</f>
        <v>0</v>
      </c>
      <c r="L151" s="128"/>
      <c r="M151" s="27"/>
      <c r="N151" s="129" t="s">
        <v>1</v>
      </c>
      <c r="O151" s="130" t="s">
        <v>39</v>
      </c>
      <c r="P151" s="131">
        <f>I151+J151</f>
        <v>0</v>
      </c>
      <c r="Q151" s="131">
        <f>ROUND(I151*H151,2)</f>
        <v>0</v>
      </c>
      <c r="R151" s="131">
        <f>ROUND(J151*H151,2)</f>
        <v>0</v>
      </c>
      <c r="S151" s="132">
        <v>0</v>
      </c>
      <c r="T151" s="132">
        <f>S151*H151</f>
        <v>0</v>
      </c>
      <c r="U151" s="132">
        <v>0</v>
      </c>
      <c r="V151" s="132">
        <f>U151*H151</f>
        <v>0</v>
      </c>
      <c r="W151" s="132">
        <v>0</v>
      </c>
      <c r="X151" s="133">
        <f>W151*H151</f>
        <v>0</v>
      </c>
      <c r="Y151" s="26"/>
      <c r="Z151" s="26"/>
      <c r="AA151" s="26"/>
      <c r="AB151" s="26"/>
      <c r="AC151" s="26"/>
      <c r="AD151" s="26"/>
      <c r="AE151" s="26"/>
      <c r="AR151" s="134" t="s">
        <v>117</v>
      </c>
      <c r="AT151" s="134" t="s">
        <v>113</v>
      </c>
      <c r="AU151" s="134" t="s">
        <v>75</v>
      </c>
      <c r="AY151" s="11" t="s">
        <v>118</v>
      </c>
      <c r="BE151" s="135">
        <f>IF(O151="základní",K151,0)</f>
        <v>0</v>
      </c>
      <c r="BF151" s="135">
        <f>IF(O151="snížená",K151,0)</f>
        <v>0</v>
      </c>
      <c r="BG151" s="135">
        <f>IF(O151="zákl. přenesená",K151,0)</f>
        <v>0</v>
      </c>
      <c r="BH151" s="135">
        <f>IF(O151="sníž. přenesená",K151,0)</f>
        <v>0</v>
      </c>
      <c r="BI151" s="135">
        <f>IF(O151="nulová",K151,0)</f>
        <v>0</v>
      </c>
      <c r="BJ151" s="11" t="s">
        <v>119</v>
      </c>
      <c r="BK151" s="135">
        <f>ROUND(P151*H151,2)</f>
        <v>0</v>
      </c>
      <c r="BL151" s="11" t="s">
        <v>117</v>
      </c>
      <c r="BM151" s="134" t="s">
        <v>170</v>
      </c>
    </row>
    <row r="152" spans="1:65" s="2" customFormat="1" ht="29.25" x14ac:dyDescent="0.2">
      <c r="A152" s="26"/>
      <c r="B152" s="27"/>
      <c r="C152" s="26"/>
      <c r="D152" s="136" t="s">
        <v>120</v>
      </c>
      <c r="E152" s="26"/>
      <c r="F152" s="137" t="s">
        <v>169</v>
      </c>
      <c r="G152" s="26"/>
      <c r="H152" s="26"/>
      <c r="I152" s="26"/>
      <c r="J152" s="26"/>
      <c r="K152" s="26"/>
      <c r="L152" s="26"/>
      <c r="M152" s="27"/>
      <c r="N152" s="138"/>
      <c r="O152" s="139"/>
      <c r="P152" s="52"/>
      <c r="Q152" s="52"/>
      <c r="R152" s="52"/>
      <c r="S152" s="52"/>
      <c r="T152" s="52"/>
      <c r="U152" s="52"/>
      <c r="V152" s="52"/>
      <c r="W152" s="52"/>
      <c r="X152" s="53"/>
      <c r="Y152" s="26"/>
      <c r="Z152" s="26"/>
      <c r="AA152" s="26"/>
      <c r="AB152" s="26"/>
      <c r="AC152" s="26"/>
      <c r="AD152" s="26"/>
      <c r="AE152" s="26"/>
      <c r="AT152" s="11" t="s">
        <v>120</v>
      </c>
      <c r="AU152" s="11" t="s">
        <v>75</v>
      </c>
    </row>
    <row r="153" spans="1:65" s="2" customFormat="1" ht="24" customHeight="1" x14ac:dyDescent="0.2">
      <c r="A153" s="26"/>
      <c r="B153" s="121"/>
      <c r="C153" s="122" t="s">
        <v>171</v>
      </c>
      <c r="D153" s="122" t="s">
        <v>113</v>
      </c>
      <c r="E153" s="123" t="s">
        <v>172</v>
      </c>
      <c r="F153" s="124" t="s">
        <v>173</v>
      </c>
      <c r="G153" s="125" t="s">
        <v>116</v>
      </c>
      <c r="H153" s="126">
        <v>1</v>
      </c>
      <c r="I153" s="127">
        <v>0</v>
      </c>
      <c r="J153" s="127">
        <v>0</v>
      </c>
      <c r="K153" s="127">
        <f>ROUND(P153*H153,2)</f>
        <v>0</v>
      </c>
      <c r="L153" s="128"/>
      <c r="M153" s="27"/>
      <c r="N153" s="129" t="s">
        <v>1</v>
      </c>
      <c r="O153" s="130" t="s">
        <v>39</v>
      </c>
      <c r="P153" s="131">
        <f>I153+J153</f>
        <v>0</v>
      </c>
      <c r="Q153" s="131">
        <f>ROUND(I153*H153,2)</f>
        <v>0</v>
      </c>
      <c r="R153" s="131">
        <f>ROUND(J153*H153,2)</f>
        <v>0</v>
      </c>
      <c r="S153" s="132">
        <v>0</v>
      </c>
      <c r="T153" s="132">
        <f>S153*H153</f>
        <v>0</v>
      </c>
      <c r="U153" s="132">
        <v>0</v>
      </c>
      <c r="V153" s="132">
        <f>U153*H153</f>
        <v>0</v>
      </c>
      <c r="W153" s="132">
        <v>0</v>
      </c>
      <c r="X153" s="133">
        <f>W153*H153</f>
        <v>0</v>
      </c>
      <c r="Y153" s="26"/>
      <c r="Z153" s="26"/>
      <c r="AA153" s="26"/>
      <c r="AB153" s="26"/>
      <c r="AC153" s="26"/>
      <c r="AD153" s="26"/>
      <c r="AE153" s="26"/>
      <c r="AR153" s="134" t="s">
        <v>117</v>
      </c>
      <c r="AT153" s="134" t="s">
        <v>113</v>
      </c>
      <c r="AU153" s="134" t="s">
        <v>75</v>
      </c>
      <c r="AY153" s="11" t="s">
        <v>118</v>
      </c>
      <c r="BE153" s="135">
        <f>IF(O153="základní",K153,0)</f>
        <v>0</v>
      </c>
      <c r="BF153" s="135">
        <f>IF(O153="snížená",K153,0)</f>
        <v>0</v>
      </c>
      <c r="BG153" s="135">
        <f>IF(O153="zákl. přenesená",K153,0)</f>
        <v>0</v>
      </c>
      <c r="BH153" s="135">
        <f>IF(O153="sníž. přenesená",K153,0)</f>
        <v>0</v>
      </c>
      <c r="BI153" s="135">
        <f>IF(O153="nulová",K153,0)</f>
        <v>0</v>
      </c>
      <c r="BJ153" s="11" t="s">
        <v>119</v>
      </c>
      <c r="BK153" s="135">
        <f>ROUND(P153*H153,2)</f>
        <v>0</v>
      </c>
      <c r="BL153" s="11" t="s">
        <v>117</v>
      </c>
      <c r="BM153" s="134" t="s">
        <v>174</v>
      </c>
    </row>
    <row r="154" spans="1:65" s="2" customFormat="1" ht="19.5" x14ac:dyDescent="0.2">
      <c r="A154" s="26"/>
      <c r="B154" s="27"/>
      <c r="C154" s="26"/>
      <c r="D154" s="136" t="s">
        <v>120</v>
      </c>
      <c r="E154" s="26"/>
      <c r="F154" s="137" t="s">
        <v>173</v>
      </c>
      <c r="G154" s="26"/>
      <c r="H154" s="26"/>
      <c r="I154" s="26"/>
      <c r="J154" s="26"/>
      <c r="K154" s="26"/>
      <c r="L154" s="26"/>
      <c r="M154" s="27"/>
      <c r="N154" s="138"/>
      <c r="O154" s="139"/>
      <c r="P154" s="52"/>
      <c r="Q154" s="52"/>
      <c r="R154" s="52"/>
      <c r="S154" s="52"/>
      <c r="T154" s="52"/>
      <c r="U154" s="52"/>
      <c r="V154" s="52"/>
      <c r="W154" s="52"/>
      <c r="X154" s="53"/>
      <c r="Y154" s="26"/>
      <c r="Z154" s="26"/>
      <c r="AA154" s="26"/>
      <c r="AB154" s="26"/>
      <c r="AC154" s="26"/>
      <c r="AD154" s="26"/>
      <c r="AE154" s="26"/>
      <c r="AT154" s="11" t="s">
        <v>120</v>
      </c>
      <c r="AU154" s="11" t="s">
        <v>75</v>
      </c>
    </row>
    <row r="155" spans="1:65" s="2" customFormat="1" ht="36" customHeight="1" x14ac:dyDescent="0.2">
      <c r="A155" s="26"/>
      <c r="B155" s="121"/>
      <c r="C155" s="122" t="s">
        <v>147</v>
      </c>
      <c r="D155" s="122" t="s">
        <v>113</v>
      </c>
      <c r="E155" s="123" t="s">
        <v>175</v>
      </c>
      <c r="F155" s="124" t="s">
        <v>176</v>
      </c>
      <c r="G155" s="125" t="s">
        <v>116</v>
      </c>
      <c r="H155" s="126">
        <v>1</v>
      </c>
      <c r="I155" s="127">
        <v>0</v>
      </c>
      <c r="J155" s="127">
        <v>0</v>
      </c>
      <c r="K155" s="127">
        <f>ROUND(P155*H155,2)</f>
        <v>0</v>
      </c>
      <c r="L155" s="128"/>
      <c r="M155" s="27"/>
      <c r="N155" s="129" t="s">
        <v>1</v>
      </c>
      <c r="O155" s="130" t="s">
        <v>39</v>
      </c>
      <c r="P155" s="131">
        <f>I155+J155</f>
        <v>0</v>
      </c>
      <c r="Q155" s="131">
        <f>ROUND(I155*H155,2)</f>
        <v>0</v>
      </c>
      <c r="R155" s="131">
        <f>ROUND(J155*H155,2)</f>
        <v>0</v>
      </c>
      <c r="S155" s="132">
        <v>0</v>
      </c>
      <c r="T155" s="132">
        <f>S155*H155</f>
        <v>0</v>
      </c>
      <c r="U155" s="132">
        <v>0</v>
      </c>
      <c r="V155" s="132">
        <f>U155*H155</f>
        <v>0</v>
      </c>
      <c r="W155" s="132">
        <v>0</v>
      </c>
      <c r="X155" s="133">
        <f>W155*H155</f>
        <v>0</v>
      </c>
      <c r="Y155" s="26"/>
      <c r="Z155" s="26"/>
      <c r="AA155" s="26"/>
      <c r="AB155" s="26"/>
      <c r="AC155" s="26"/>
      <c r="AD155" s="26"/>
      <c r="AE155" s="26"/>
      <c r="AR155" s="134" t="s">
        <v>117</v>
      </c>
      <c r="AT155" s="134" t="s">
        <v>113</v>
      </c>
      <c r="AU155" s="134" t="s">
        <v>75</v>
      </c>
      <c r="AY155" s="11" t="s">
        <v>118</v>
      </c>
      <c r="BE155" s="135">
        <f>IF(O155="základní",K155,0)</f>
        <v>0</v>
      </c>
      <c r="BF155" s="135">
        <f>IF(O155="snížená",K155,0)</f>
        <v>0</v>
      </c>
      <c r="BG155" s="135">
        <f>IF(O155="zákl. přenesená",K155,0)</f>
        <v>0</v>
      </c>
      <c r="BH155" s="135">
        <f>IF(O155="sníž. přenesená",K155,0)</f>
        <v>0</v>
      </c>
      <c r="BI155" s="135">
        <f>IF(O155="nulová",K155,0)</f>
        <v>0</v>
      </c>
      <c r="BJ155" s="11" t="s">
        <v>119</v>
      </c>
      <c r="BK155" s="135">
        <f>ROUND(P155*H155,2)</f>
        <v>0</v>
      </c>
      <c r="BL155" s="11" t="s">
        <v>117</v>
      </c>
      <c r="BM155" s="134" t="s">
        <v>177</v>
      </c>
    </row>
    <row r="156" spans="1:65" s="2" customFormat="1" ht="19.5" x14ac:dyDescent="0.2">
      <c r="A156" s="26"/>
      <c r="B156" s="27"/>
      <c r="C156" s="26"/>
      <c r="D156" s="136" t="s">
        <v>120</v>
      </c>
      <c r="E156" s="26"/>
      <c r="F156" s="137" t="s">
        <v>176</v>
      </c>
      <c r="G156" s="26"/>
      <c r="H156" s="26"/>
      <c r="I156" s="26"/>
      <c r="J156" s="26"/>
      <c r="K156" s="26"/>
      <c r="L156" s="26"/>
      <c r="M156" s="27"/>
      <c r="N156" s="138"/>
      <c r="O156" s="139"/>
      <c r="P156" s="52"/>
      <c r="Q156" s="52"/>
      <c r="R156" s="52"/>
      <c r="S156" s="52"/>
      <c r="T156" s="52"/>
      <c r="U156" s="52"/>
      <c r="V156" s="52"/>
      <c r="W156" s="52"/>
      <c r="X156" s="53"/>
      <c r="Y156" s="26"/>
      <c r="Z156" s="26"/>
      <c r="AA156" s="26"/>
      <c r="AB156" s="26"/>
      <c r="AC156" s="26"/>
      <c r="AD156" s="26"/>
      <c r="AE156" s="26"/>
      <c r="AT156" s="11" t="s">
        <v>120</v>
      </c>
      <c r="AU156" s="11" t="s">
        <v>75</v>
      </c>
    </row>
    <row r="157" spans="1:65" s="2" customFormat="1" ht="24" customHeight="1" x14ac:dyDescent="0.2">
      <c r="A157" s="26"/>
      <c r="B157" s="121"/>
      <c r="C157" s="122" t="s">
        <v>178</v>
      </c>
      <c r="D157" s="122" t="s">
        <v>113</v>
      </c>
      <c r="E157" s="123" t="s">
        <v>179</v>
      </c>
      <c r="F157" s="124" t="s">
        <v>180</v>
      </c>
      <c r="G157" s="125" t="s">
        <v>116</v>
      </c>
      <c r="H157" s="126">
        <v>1</v>
      </c>
      <c r="I157" s="127">
        <v>0</v>
      </c>
      <c r="J157" s="127">
        <v>0</v>
      </c>
      <c r="K157" s="127">
        <f>ROUND(P157*H157,2)</f>
        <v>0</v>
      </c>
      <c r="L157" s="128"/>
      <c r="M157" s="27"/>
      <c r="N157" s="129" t="s">
        <v>1</v>
      </c>
      <c r="O157" s="130" t="s">
        <v>39</v>
      </c>
      <c r="P157" s="131">
        <f>I157+J157</f>
        <v>0</v>
      </c>
      <c r="Q157" s="131">
        <f>ROUND(I157*H157,2)</f>
        <v>0</v>
      </c>
      <c r="R157" s="131">
        <f>ROUND(J157*H157,2)</f>
        <v>0</v>
      </c>
      <c r="S157" s="132">
        <v>0</v>
      </c>
      <c r="T157" s="132">
        <f>S157*H157</f>
        <v>0</v>
      </c>
      <c r="U157" s="132">
        <v>0</v>
      </c>
      <c r="V157" s="132">
        <f>U157*H157</f>
        <v>0</v>
      </c>
      <c r="W157" s="132">
        <v>0</v>
      </c>
      <c r="X157" s="133">
        <f>W157*H157</f>
        <v>0</v>
      </c>
      <c r="Y157" s="26"/>
      <c r="Z157" s="26"/>
      <c r="AA157" s="26"/>
      <c r="AB157" s="26"/>
      <c r="AC157" s="26"/>
      <c r="AD157" s="26"/>
      <c r="AE157" s="26"/>
      <c r="AR157" s="134" t="s">
        <v>117</v>
      </c>
      <c r="AT157" s="134" t="s">
        <v>113</v>
      </c>
      <c r="AU157" s="134" t="s">
        <v>75</v>
      </c>
      <c r="AY157" s="11" t="s">
        <v>118</v>
      </c>
      <c r="BE157" s="135">
        <f>IF(O157="základní",K157,0)</f>
        <v>0</v>
      </c>
      <c r="BF157" s="135">
        <f>IF(O157="snížená",K157,0)</f>
        <v>0</v>
      </c>
      <c r="BG157" s="135">
        <f>IF(O157="zákl. přenesená",K157,0)</f>
        <v>0</v>
      </c>
      <c r="BH157" s="135">
        <f>IF(O157="sníž. přenesená",K157,0)</f>
        <v>0</v>
      </c>
      <c r="BI157" s="135">
        <f>IF(O157="nulová",K157,0)</f>
        <v>0</v>
      </c>
      <c r="BJ157" s="11" t="s">
        <v>119</v>
      </c>
      <c r="BK157" s="135">
        <f>ROUND(P157*H157,2)</f>
        <v>0</v>
      </c>
      <c r="BL157" s="11" t="s">
        <v>117</v>
      </c>
      <c r="BM157" s="134" t="s">
        <v>181</v>
      </c>
    </row>
    <row r="158" spans="1:65" s="2" customFormat="1" ht="19.5" x14ac:dyDescent="0.2">
      <c r="A158" s="26"/>
      <c r="B158" s="27"/>
      <c r="C158" s="26"/>
      <c r="D158" s="136" t="s">
        <v>120</v>
      </c>
      <c r="E158" s="26"/>
      <c r="F158" s="137" t="s">
        <v>180</v>
      </c>
      <c r="G158" s="26"/>
      <c r="H158" s="26"/>
      <c r="I158" s="26"/>
      <c r="J158" s="26"/>
      <c r="K158" s="26"/>
      <c r="L158" s="26"/>
      <c r="M158" s="27"/>
      <c r="N158" s="138"/>
      <c r="O158" s="139"/>
      <c r="P158" s="52"/>
      <c r="Q158" s="52"/>
      <c r="R158" s="52"/>
      <c r="S158" s="52"/>
      <c r="T158" s="52"/>
      <c r="U158" s="52"/>
      <c r="V158" s="52"/>
      <c r="W158" s="52"/>
      <c r="X158" s="53"/>
      <c r="Y158" s="26"/>
      <c r="Z158" s="26"/>
      <c r="AA158" s="26"/>
      <c r="AB158" s="26"/>
      <c r="AC158" s="26"/>
      <c r="AD158" s="26"/>
      <c r="AE158" s="26"/>
      <c r="AT158" s="11" t="s">
        <v>120</v>
      </c>
      <c r="AU158" s="11" t="s">
        <v>75</v>
      </c>
    </row>
    <row r="159" spans="1:65" s="2" customFormat="1" ht="16.5" customHeight="1" x14ac:dyDescent="0.2">
      <c r="A159" s="26"/>
      <c r="B159" s="121"/>
      <c r="C159" s="122" t="s">
        <v>150</v>
      </c>
      <c r="D159" s="122" t="s">
        <v>113</v>
      </c>
      <c r="E159" s="123" t="s">
        <v>80</v>
      </c>
      <c r="F159" s="124" t="s">
        <v>182</v>
      </c>
      <c r="G159" s="125" t="s">
        <v>116</v>
      </c>
      <c r="H159" s="126">
        <v>1</v>
      </c>
      <c r="I159" s="127">
        <v>0</v>
      </c>
      <c r="J159" s="127">
        <v>0</v>
      </c>
      <c r="K159" s="127">
        <f>ROUND(P159*H159,2)</f>
        <v>0</v>
      </c>
      <c r="L159" s="128"/>
      <c r="M159" s="27"/>
      <c r="N159" s="129" t="s">
        <v>1</v>
      </c>
      <c r="O159" s="130" t="s">
        <v>39</v>
      </c>
      <c r="P159" s="131">
        <f>I159+J159</f>
        <v>0</v>
      </c>
      <c r="Q159" s="131">
        <f>ROUND(I159*H159,2)</f>
        <v>0</v>
      </c>
      <c r="R159" s="131">
        <f>ROUND(J159*H159,2)</f>
        <v>0</v>
      </c>
      <c r="S159" s="132">
        <v>0</v>
      </c>
      <c r="T159" s="132">
        <f>S159*H159</f>
        <v>0</v>
      </c>
      <c r="U159" s="132">
        <v>0</v>
      </c>
      <c r="V159" s="132">
        <f>U159*H159</f>
        <v>0</v>
      </c>
      <c r="W159" s="132">
        <v>0</v>
      </c>
      <c r="X159" s="133">
        <f>W159*H159</f>
        <v>0</v>
      </c>
      <c r="Y159" s="26"/>
      <c r="Z159" s="26"/>
      <c r="AA159" s="26"/>
      <c r="AB159" s="26"/>
      <c r="AC159" s="26"/>
      <c r="AD159" s="26"/>
      <c r="AE159" s="26"/>
      <c r="AR159" s="134" t="s">
        <v>117</v>
      </c>
      <c r="AT159" s="134" t="s">
        <v>113</v>
      </c>
      <c r="AU159" s="134" t="s">
        <v>75</v>
      </c>
      <c r="AY159" s="11" t="s">
        <v>118</v>
      </c>
      <c r="BE159" s="135">
        <f>IF(O159="základní",K159,0)</f>
        <v>0</v>
      </c>
      <c r="BF159" s="135">
        <f>IF(O159="snížená",K159,0)</f>
        <v>0</v>
      </c>
      <c r="BG159" s="135">
        <f>IF(O159="zákl. přenesená",K159,0)</f>
        <v>0</v>
      </c>
      <c r="BH159" s="135">
        <f>IF(O159="sníž. přenesená",K159,0)</f>
        <v>0</v>
      </c>
      <c r="BI159" s="135">
        <f>IF(O159="nulová",K159,0)</f>
        <v>0</v>
      </c>
      <c r="BJ159" s="11" t="s">
        <v>119</v>
      </c>
      <c r="BK159" s="135">
        <f>ROUND(P159*H159,2)</f>
        <v>0</v>
      </c>
      <c r="BL159" s="11" t="s">
        <v>117</v>
      </c>
      <c r="BM159" s="134" t="s">
        <v>183</v>
      </c>
    </row>
    <row r="160" spans="1:65" s="2" customFormat="1" x14ac:dyDescent="0.2">
      <c r="A160" s="26"/>
      <c r="B160" s="27"/>
      <c r="C160" s="26"/>
      <c r="D160" s="136" t="s">
        <v>120</v>
      </c>
      <c r="E160" s="26"/>
      <c r="F160" s="137" t="s">
        <v>182</v>
      </c>
      <c r="G160" s="26"/>
      <c r="H160" s="26"/>
      <c r="I160" s="26"/>
      <c r="J160" s="26"/>
      <c r="K160" s="26"/>
      <c r="L160" s="26"/>
      <c r="M160" s="27"/>
      <c r="N160" s="138"/>
      <c r="O160" s="139"/>
      <c r="P160" s="52"/>
      <c r="Q160" s="52"/>
      <c r="R160" s="52"/>
      <c r="S160" s="52"/>
      <c r="T160" s="52"/>
      <c r="U160" s="52"/>
      <c r="V160" s="52"/>
      <c r="W160" s="52"/>
      <c r="X160" s="53"/>
      <c r="Y160" s="26"/>
      <c r="Z160" s="26"/>
      <c r="AA160" s="26"/>
      <c r="AB160" s="26"/>
      <c r="AC160" s="26"/>
      <c r="AD160" s="26"/>
      <c r="AE160" s="26"/>
      <c r="AT160" s="11" t="s">
        <v>120</v>
      </c>
      <c r="AU160" s="11" t="s">
        <v>75</v>
      </c>
    </row>
    <row r="161" spans="1:65" s="2" customFormat="1" ht="16.5" customHeight="1" x14ac:dyDescent="0.2">
      <c r="A161" s="26"/>
      <c r="B161" s="121"/>
      <c r="C161" s="122" t="s">
        <v>8</v>
      </c>
      <c r="D161" s="122" t="s">
        <v>113</v>
      </c>
      <c r="E161" s="123" t="s">
        <v>119</v>
      </c>
      <c r="F161" s="124" t="s">
        <v>184</v>
      </c>
      <c r="G161" s="125" t="s">
        <v>116</v>
      </c>
      <c r="H161" s="126">
        <v>3</v>
      </c>
      <c r="I161" s="127">
        <v>0</v>
      </c>
      <c r="J161" s="127">
        <v>0</v>
      </c>
      <c r="K161" s="127">
        <f>ROUND(P161*H161,2)</f>
        <v>0</v>
      </c>
      <c r="L161" s="128"/>
      <c r="M161" s="27"/>
      <c r="N161" s="129" t="s">
        <v>1</v>
      </c>
      <c r="O161" s="130" t="s">
        <v>39</v>
      </c>
      <c r="P161" s="131">
        <f>I161+J161</f>
        <v>0</v>
      </c>
      <c r="Q161" s="131">
        <f>ROUND(I161*H161,2)</f>
        <v>0</v>
      </c>
      <c r="R161" s="131">
        <f>ROUND(J161*H161,2)</f>
        <v>0</v>
      </c>
      <c r="S161" s="132">
        <v>0</v>
      </c>
      <c r="T161" s="132">
        <f>S161*H161</f>
        <v>0</v>
      </c>
      <c r="U161" s="132">
        <v>0</v>
      </c>
      <c r="V161" s="132">
        <f>U161*H161</f>
        <v>0</v>
      </c>
      <c r="W161" s="132">
        <v>0</v>
      </c>
      <c r="X161" s="133">
        <f>W161*H161</f>
        <v>0</v>
      </c>
      <c r="Y161" s="26"/>
      <c r="Z161" s="26"/>
      <c r="AA161" s="26"/>
      <c r="AB161" s="26"/>
      <c r="AC161" s="26"/>
      <c r="AD161" s="26"/>
      <c r="AE161" s="26"/>
      <c r="AR161" s="134" t="s">
        <v>117</v>
      </c>
      <c r="AT161" s="134" t="s">
        <v>113</v>
      </c>
      <c r="AU161" s="134" t="s">
        <v>75</v>
      </c>
      <c r="AY161" s="11" t="s">
        <v>118</v>
      </c>
      <c r="BE161" s="135">
        <f>IF(O161="základní",K161,0)</f>
        <v>0</v>
      </c>
      <c r="BF161" s="135">
        <f>IF(O161="snížená",K161,0)</f>
        <v>0</v>
      </c>
      <c r="BG161" s="135">
        <f>IF(O161="zákl. přenesená",K161,0)</f>
        <v>0</v>
      </c>
      <c r="BH161" s="135">
        <f>IF(O161="sníž. přenesená",K161,0)</f>
        <v>0</v>
      </c>
      <c r="BI161" s="135">
        <f>IF(O161="nulová",K161,0)</f>
        <v>0</v>
      </c>
      <c r="BJ161" s="11" t="s">
        <v>119</v>
      </c>
      <c r="BK161" s="135">
        <f>ROUND(P161*H161,2)</f>
        <v>0</v>
      </c>
      <c r="BL161" s="11" t="s">
        <v>117</v>
      </c>
      <c r="BM161" s="134" t="s">
        <v>185</v>
      </c>
    </row>
    <row r="162" spans="1:65" s="2" customFormat="1" x14ac:dyDescent="0.2">
      <c r="A162" s="26"/>
      <c r="B162" s="27"/>
      <c r="C162" s="26"/>
      <c r="D162" s="136" t="s">
        <v>120</v>
      </c>
      <c r="E162" s="26"/>
      <c r="F162" s="137" t="s">
        <v>184</v>
      </c>
      <c r="G162" s="26"/>
      <c r="H162" s="26"/>
      <c r="I162" s="26"/>
      <c r="J162" s="26"/>
      <c r="K162" s="26"/>
      <c r="L162" s="26"/>
      <c r="M162" s="27"/>
      <c r="N162" s="138"/>
      <c r="O162" s="139"/>
      <c r="P162" s="52"/>
      <c r="Q162" s="52"/>
      <c r="R162" s="52"/>
      <c r="S162" s="52"/>
      <c r="T162" s="52"/>
      <c r="U162" s="52"/>
      <c r="V162" s="52"/>
      <c r="W162" s="52"/>
      <c r="X162" s="53"/>
      <c r="Y162" s="26"/>
      <c r="Z162" s="26"/>
      <c r="AA162" s="26"/>
      <c r="AB162" s="26"/>
      <c r="AC162" s="26"/>
      <c r="AD162" s="26"/>
      <c r="AE162" s="26"/>
      <c r="AT162" s="11" t="s">
        <v>120</v>
      </c>
      <c r="AU162" s="11" t="s">
        <v>75</v>
      </c>
    </row>
    <row r="163" spans="1:65" s="2" customFormat="1" ht="16.5" customHeight="1" x14ac:dyDescent="0.2">
      <c r="A163" s="26"/>
      <c r="B163" s="121"/>
      <c r="C163" s="122" t="s">
        <v>154</v>
      </c>
      <c r="D163" s="122" t="s">
        <v>113</v>
      </c>
      <c r="E163" s="123" t="s">
        <v>123</v>
      </c>
      <c r="F163" s="124" t="s">
        <v>186</v>
      </c>
      <c r="G163" s="125" t="s">
        <v>116</v>
      </c>
      <c r="H163" s="126">
        <v>1</v>
      </c>
      <c r="I163" s="127">
        <v>0</v>
      </c>
      <c r="J163" s="127">
        <v>0</v>
      </c>
      <c r="K163" s="127">
        <f>ROUND(P163*H163,2)</f>
        <v>0</v>
      </c>
      <c r="L163" s="128"/>
      <c r="M163" s="27"/>
      <c r="N163" s="129" t="s">
        <v>1</v>
      </c>
      <c r="O163" s="130" t="s">
        <v>39</v>
      </c>
      <c r="P163" s="131">
        <f>I163+J163</f>
        <v>0</v>
      </c>
      <c r="Q163" s="131">
        <f>ROUND(I163*H163,2)</f>
        <v>0</v>
      </c>
      <c r="R163" s="131">
        <f>ROUND(J163*H163,2)</f>
        <v>0</v>
      </c>
      <c r="S163" s="132">
        <v>0</v>
      </c>
      <c r="T163" s="132">
        <f>S163*H163</f>
        <v>0</v>
      </c>
      <c r="U163" s="132">
        <v>0</v>
      </c>
      <c r="V163" s="132">
        <f>U163*H163</f>
        <v>0</v>
      </c>
      <c r="W163" s="132">
        <v>0</v>
      </c>
      <c r="X163" s="133">
        <f>W163*H163</f>
        <v>0</v>
      </c>
      <c r="Y163" s="26"/>
      <c r="Z163" s="26"/>
      <c r="AA163" s="26"/>
      <c r="AB163" s="26"/>
      <c r="AC163" s="26"/>
      <c r="AD163" s="26"/>
      <c r="AE163" s="26"/>
      <c r="AR163" s="134" t="s">
        <v>117</v>
      </c>
      <c r="AT163" s="134" t="s">
        <v>113</v>
      </c>
      <c r="AU163" s="134" t="s">
        <v>75</v>
      </c>
      <c r="AY163" s="11" t="s">
        <v>118</v>
      </c>
      <c r="BE163" s="135">
        <f>IF(O163="základní",K163,0)</f>
        <v>0</v>
      </c>
      <c r="BF163" s="135">
        <f>IF(O163="snížená",K163,0)</f>
        <v>0</v>
      </c>
      <c r="BG163" s="135">
        <f>IF(O163="zákl. přenesená",K163,0)</f>
        <v>0</v>
      </c>
      <c r="BH163" s="135">
        <f>IF(O163="sníž. přenesená",K163,0)</f>
        <v>0</v>
      </c>
      <c r="BI163" s="135">
        <f>IF(O163="nulová",K163,0)</f>
        <v>0</v>
      </c>
      <c r="BJ163" s="11" t="s">
        <v>119</v>
      </c>
      <c r="BK163" s="135">
        <f>ROUND(P163*H163,2)</f>
        <v>0</v>
      </c>
      <c r="BL163" s="11" t="s">
        <v>117</v>
      </c>
      <c r="BM163" s="134" t="s">
        <v>187</v>
      </c>
    </row>
    <row r="164" spans="1:65" s="2" customFormat="1" x14ac:dyDescent="0.2">
      <c r="A164" s="26"/>
      <c r="B164" s="27"/>
      <c r="C164" s="26"/>
      <c r="D164" s="136" t="s">
        <v>120</v>
      </c>
      <c r="E164" s="26"/>
      <c r="F164" s="137" t="s">
        <v>186</v>
      </c>
      <c r="G164" s="26"/>
      <c r="H164" s="26"/>
      <c r="I164" s="26"/>
      <c r="J164" s="26"/>
      <c r="K164" s="26"/>
      <c r="L164" s="26"/>
      <c r="M164" s="27"/>
      <c r="N164" s="140"/>
      <c r="O164" s="141"/>
      <c r="P164" s="142"/>
      <c r="Q164" s="142"/>
      <c r="R164" s="142"/>
      <c r="S164" s="142"/>
      <c r="T164" s="142"/>
      <c r="U164" s="142"/>
      <c r="V164" s="142"/>
      <c r="W164" s="142"/>
      <c r="X164" s="143"/>
      <c r="Y164" s="26"/>
      <c r="Z164" s="26"/>
      <c r="AA164" s="26"/>
      <c r="AB164" s="26"/>
      <c r="AC164" s="26"/>
      <c r="AD164" s="26"/>
      <c r="AE164" s="26"/>
      <c r="AT164" s="11" t="s">
        <v>120</v>
      </c>
      <c r="AU164" s="11" t="s">
        <v>75</v>
      </c>
    </row>
    <row r="165" spans="1:65" s="2" customFormat="1" ht="6.95" customHeight="1" x14ac:dyDescent="0.2">
      <c r="A165" s="26"/>
      <c r="B165" s="41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27"/>
      <c r="N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</row>
  </sheetData>
  <autoFilter ref="C119:L164" xr:uid="{00000000-0009-0000-0000-000001000000}"/>
  <mergeCells count="9">
    <mergeCell ref="E87:H87"/>
    <mergeCell ref="E110:H110"/>
    <mergeCell ref="E112:H112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0" fitToHeight="100" orientation="portrait" blackAndWhite="1" horizontalDpi="4294967293" verticalDpi="4294967293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100-19 Interiér</vt:lpstr>
      <vt:lpstr>'100-19 Interiér'!Názvy_tisku</vt:lpstr>
      <vt:lpstr>'Rekapitulace stavby'!Názvy_tisku</vt:lpstr>
      <vt:lpstr>'100-19 Interiér'!Oblast_tisku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Antonín Košinar</dc:creator>
  <cp:lastModifiedBy>Regneri Marie</cp:lastModifiedBy>
  <cp:lastPrinted>2020-06-11T05:08:12Z</cp:lastPrinted>
  <dcterms:created xsi:type="dcterms:W3CDTF">2019-11-18T07:08:39Z</dcterms:created>
  <dcterms:modified xsi:type="dcterms:W3CDTF">2020-09-07T07:16:15Z</dcterms:modified>
</cp:coreProperties>
</file>