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90" yWindow="525" windowWidth="19815" windowHeight="7365" activeTab="0"/>
  </bookViews>
  <sheets>
    <sheet name="Rekapitulace stavby" sheetId="1" r:id="rId1"/>
    <sheet name="SO 00 - Vedlejší rozpočto..." sheetId="2" r:id="rId2"/>
    <sheet name="SO 01 - SO 01" sheetId="3" r:id="rId3"/>
    <sheet name="SO 02 - SO 02" sheetId="4" r:id="rId4"/>
    <sheet name="SO 03 - SO 03" sheetId="5" r:id="rId5"/>
  </sheets>
  <definedNames>
    <definedName name="_xlnm._FilterDatabase" localSheetId="1" hidden="1">'SO 00 - Vedlejší rozpočto...'!$C$119:$K$138</definedName>
    <definedName name="_xlnm._FilterDatabase" localSheetId="2" hidden="1">'SO 01 - SO 01'!$C$132:$K$891</definedName>
    <definedName name="_xlnm._FilterDatabase" localSheetId="3" hidden="1">'SO 02 - SO 02'!$C$130:$K$453</definedName>
    <definedName name="_xlnm._FilterDatabase" localSheetId="4" hidden="1">'SO 03 - SO 03'!$C$127:$K$277</definedName>
    <definedName name="_xlnm.Print_Area" localSheetId="0">'Rekapitulace stavby'!$D$4:$AO$76,'Rekapitulace stavby'!$C$82:$AQ$99</definedName>
    <definedName name="_xlnm.Print_Area" localSheetId="1">'SO 00 - Vedlejší rozpočto...'!$C$4:$J$76,'SO 00 - Vedlejší rozpočto...'!$C$82:$J$101,'SO 00 - Vedlejší rozpočto...'!$C$107:$J$138</definedName>
    <definedName name="_xlnm.Print_Area" localSheetId="2">'SO 01 - SO 01'!$C$4:$J$76,'SO 01 - SO 01'!$C$82:$J$114,'SO 01 - SO 01'!$C$120:$J$891</definedName>
    <definedName name="_xlnm.Print_Area" localSheetId="3">'SO 02 - SO 02'!$C$4:$J$76,'SO 02 - SO 02'!$C$82:$J$112,'SO 02 - SO 02'!$C$118:$J$453</definedName>
    <definedName name="_xlnm.Print_Area" localSheetId="4">'SO 03 - SO 03'!$C$4:$J$76,'SO 03 - SO 03'!$C$82:$J$109,'SO 03 - SO 03'!$C$115:$J$277</definedName>
    <definedName name="_xlnm.Print_Titles" localSheetId="0">'Rekapitulace stavby'!$92:$92</definedName>
    <definedName name="_xlnm.Print_Titles" localSheetId="1">'SO 00 - Vedlejší rozpočto...'!$119:$119</definedName>
    <definedName name="_xlnm.Print_Titles" localSheetId="2">'SO 01 - SO 01'!$132:$132</definedName>
    <definedName name="_xlnm.Print_Titles" localSheetId="3">'SO 02 - SO 02'!$130:$130</definedName>
    <definedName name="_xlnm.Print_Titles" localSheetId="4">'SO 03 - SO 03'!$127:$127</definedName>
  </definedNames>
  <calcPr calcId="125725"/>
</workbook>
</file>

<file path=xl/sharedStrings.xml><?xml version="1.0" encoding="utf-8"?>
<sst xmlns="http://schemas.openxmlformats.org/spreadsheetml/2006/main" count="12253" uniqueCount="1448">
  <si>
    <t>Export Komplet</t>
  </si>
  <si>
    <t/>
  </si>
  <si>
    <t>2.0</t>
  </si>
  <si>
    <t>ZAMOK</t>
  </si>
  <si>
    <t>False</t>
  </si>
  <si>
    <t>{eeb35410-4711-4d0f-9f0e-956a1329d011}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</si>
  <si>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</si>
  <si>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</si>
  <si>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</si>
  <si>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</si>
  <si>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</si>
  <si>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</si>
  <si>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</si>
  <si>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</si>
  <si>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OU1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</si>
  <si>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</si>
  <si>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</si>
  <si>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Ostravska univerzita-18.11.2020 - upravený</t>
  </si>
  <si>
    <t>KSO:</t>
  </si>
  <si>
    <t>CC-CZ:</t>
  </si>
  <si>
    <t>Místo:</t>
  </si>
  <si>
    <t xml:space="preserve"> </t>
  </si>
  <si>
    <t>Datum:</t>
  </si>
  <si>
    <t>18. 11. 2020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</si>
  <si>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</si>
  <si>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</si>
  <si>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</si>
  <si>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</si>
  <si>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</si>
  <si>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</si>
  <si>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</si>
  <si>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</si>
  <si>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</si>
  <si>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</si>
  <si>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</si>
  <si>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</si>
  <si>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</si>
  <si>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</si>
  <si>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</si>
  <si>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</si>
  <si>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</si>
  <si>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</si>
  <si>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</si>
  <si>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</si>
  <si>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</si>
  <si>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</si>
  <si>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</si>
  <si>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</si>
  <si>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</si>
  <si>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</si>
  <si>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</si>
  <si>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</si>
  <si>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</si>
  <si>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</si>
  <si>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</si>
  <si>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</si>
  <si>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</si>
  <si>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</si>
  <si>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</si>
  <si>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</si>
  <si>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</si>
  <si>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</si>
  <si>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</si>
  <si>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</si>
  <si>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</si>
  <si>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</si>
  <si>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</si>
  <si>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</si>
  <si>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</si>
  <si>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</si>
  <si>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</si>
  <si>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</si>
  <si>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</si>
  <si>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</si>
  <si>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</si>
  <si>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</si>
  <si>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</si>
  <si>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</si>
  <si>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</t>
  </si>
  <si>
    <t>Vedlejší rozpočto...</t>
  </si>
  <si>
    <t>STA</t>
  </si>
  <si>
    <t>1</t>
  </si>
  <si>
    <t>{07ddaddf-7c17-48a7-b44b-4fc8387e69c2}</t>
  </si>
  <si>
    <t>2</t>
  </si>
  <si>
    <t>SO 01</t>
  </si>
  <si>
    <t>{feb2ae9a-cb86-4ca7-b392-2257fdcfce80}</t>
  </si>
  <si>
    <t>SO 02</t>
  </si>
  <si>
    <t>{a9c12d85-5e8a-45d8-a1c3-996dbd6f1af0}</t>
  </si>
  <si>
    <t>SO 03</t>
  </si>
  <si>
    <t>{2c47e331-1f79-4aac-9706-aeb1e3c3c966}</t>
  </si>
  <si>
    <t>KRYCÍ LIST SOUPISU PRACÍ</t>
  </si>
  <si>
    <t>Objekt:</t>
  </si>
  <si>
    <t>SO 00 - Vedlejší rozpočto...</t>
  </si>
  <si>
    <t>REKAPITULACE ČLENĚNÍ SOUPISU PRACÍ</t>
  </si>
  <si>
    <t>Kód dílu - Popis</t>
  </si>
  <si>
    <t>Cena celkem [CZK]</t>
  </si>
  <si>
    <t>Náklady ze soupisu prací</t>
  </si>
  <si>
    <t>-1</t>
  </si>
  <si>
    <t>D1 - SO_01,02 a 03: Vedlejší náklady</t>
  </si>
  <si>
    <t xml:space="preserve">    D13 - V01: Průzkumné, geodetické a projektové práce</t>
  </si>
  <si>
    <t xml:space="preserve">    D14 - V04: Inženýrská činnost</t>
  </si>
  <si>
    <t xml:space="preserve">    D15 - V01: Průzkumné, geodetické a projektové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</si>
  <si>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</si>
  <si>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</si>
  <si>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</si>
  <si>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</si>
  <si>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</si>
  <si>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</si>
  <si>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</si>
  <si>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</si>
  <si>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</si>
  <si>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</si>
  <si>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</si>
  <si>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</si>
  <si>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Dodavatel</t>
  </si>
  <si>
    <t>Náklady soupisu celkem</t>
  </si>
  <si>
    <t>D1</t>
  </si>
  <si>
    <t>SO_01,02 a 03: Vedlejší náklady</t>
  </si>
  <si>
    <t>ROZPOCET</t>
  </si>
  <si>
    <t>D13</t>
  </si>
  <si>
    <t>V01: Průzkumné, geodetické a projektové práce</t>
  </si>
  <si>
    <t>K</t>
  </si>
  <si>
    <t>012103000</t>
  </si>
  <si>
    <t>Geodetické práce před výstavbou</t>
  </si>
  <si>
    <t>soubor</t>
  </si>
  <si>
    <t>4</t>
  </si>
  <si>
    <t>831355564</t>
  </si>
  <si>
    <t>PP</t>
  </si>
  <si>
    <t>012303000</t>
  </si>
  <si>
    <t>Geodetické práce po výstavbě</t>
  </si>
  <si>
    <t>-1446689303</t>
  </si>
  <si>
    <t>3</t>
  </si>
  <si>
    <t>013254000.2</t>
  </si>
  <si>
    <t>Dokumentace skutečného provedení stavby</t>
  </si>
  <si>
    <t>-1465325032</t>
  </si>
  <si>
    <t>D14</t>
  </si>
  <si>
    <t>V04: Inženýrská činnost</t>
  </si>
  <si>
    <t>041403000.2</t>
  </si>
  <si>
    <t>Koordinátor BOZP na staveništi</t>
  </si>
  <si>
    <t>-1936401129</t>
  </si>
  <si>
    <t>D15</t>
  </si>
  <si>
    <t>5</t>
  </si>
  <si>
    <t>045002000</t>
  </si>
  <si>
    <t>Kompletační a koordinační činnost - vč. dodání všech dokladů a vyjádření</t>
  </si>
  <si>
    <t>-224999271</t>
  </si>
  <si>
    <t>6</t>
  </si>
  <si>
    <t>07.2</t>
  </si>
  <si>
    <t>Zařízení staveniště - zřízení, nájem, demontáž</t>
  </si>
  <si>
    <t>%</t>
  </si>
  <si>
    <t>1417156228</t>
  </si>
  <si>
    <t>Zařízení staveniště</t>
  </si>
  <si>
    <t>7</t>
  </si>
  <si>
    <t>070001000.2</t>
  </si>
  <si>
    <t>Provozní vlivy</t>
  </si>
  <si>
    <t>323263379</t>
  </si>
  <si>
    <t>SO 01 - SO 01</t>
  </si>
  <si>
    <t>D3 - 003: Svislé konstrukce</t>
  </si>
  <si>
    <t>D4 - 004: Vodorovné konstrukce</t>
  </si>
  <si>
    <t>D5 - 006: Úpravy povrchu</t>
  </si>
  <si>
    <t>D6 - 009: Ostatní konstrukce a práce</t>
  </si>
  <si>
    <t>D7 - 099: Přesun hmot HSV</t>
  </si>
  <si>
    <t>D8 - 713: Izolace tepelné</t>
  </si>
  <si>
    <t>D9 - 740: Silnoproud</t>
  </si>
  <si>
    <t>D10 - 763: Konstrukce montované</t>
  </si>
  <si>
    <t>D11 - 766: Konstrukce truhlářské</t>
  </si>
  <si>
    <t>D12 - 767: Konstrukce zámečnické</t>
  </si>
  <si>
    <t>D13 - 771: Podlahy z dlaždic</t>
  </si>
  <si>
    <t>D14 - 776: Podlahy povlakové</t>
  </si>
  <si>
    <t>D15 - 781: Obklady</t>
  </si>
  <si>
    <t>D16 - 783: Nátěry</t>
  </si>
  <si>
    <t>D17 - 784: Malby</t>
  </si>
  <si>
    <t>D18 - 796: Ostatní</t>
  </si>
  <si>
    <t>D20 - V04: Inženýrská činnost</t>
  </si>
  <si>
    <t>D3</t>
  </si>
  <si>
    <t>003: Svislé konstrukce</t>
  </si>
  <si>
    <t>310239211</t>
  </si>
  <si>
    <t>Zazdívka otvorů pl do 4 m2 ve zdivu nadzákladovém cihlami pálenými na MVC vč. jednovrstvé jemné omítky 2x5mm, vč.perlinky vtlačené do lepidla</t>
  </si>
  <si>
    <t>m3</t>
  </si>
  <si>
    <t>1822166792</t>
  </si>
  <si>
    <t>VV</t>
  </si>
  <si>
    <t>1.NP - 1.3..........dozdívka Zn12</t>
  </si>
  <si>
    <t>0,25*0,6*2,5*2</t>
  </si>
  <si>
    <t>1.NP - 1.2........dozdívka Zn12</t>
  </si>
  <si>
    <t>0,25*0,6*3,2</t>
  </si>
  <si>
    <t>Součet</t>
  </si>
  <si>
    <t>346272113VL</t>
  </si>
  <si>
    <t>Příčky  tl 100 mm z pórobetonových přesných příčkovek Ytong objemové hmotnosti 500 kg/m3 - vč. jednovrstvé jemné omítky 2x5mm</t>
  </si>
  <si>
    <t>m2</t>
  </si>
  <si>
    <t>-617579147</t>
  </si>
  <si>
    <t>1.NP - 1.4........příčka Zn12</t>
  </si>
  <si>
    <t>0,9*2</t>
  </si>
  <si>
    <t>346272256</t>
  </si>
  <si>
    <t>Příčky  tl 150 mm z pórobetonových přesných příčkovek Ytong objemové hmotnosti 500 kg/m3 - vč. jednovrstvé jemné omítky 2x5mm</t>
  </si>
  <si>
    <t>-114384721</t>
  </si>
  <si>
    <t>Přizdívky z pórobetonových tvárnic objemová hmotnost do 500 kg/m3, na tenké maltové lože, tloušťka přizdívky 150 mm</t>
  </si>
  <si>
    <t>1.NP - 1.3........příčka Zn12</t>
  </si>
  <si>
    <t>2,355*3,85</t>
  </si>
  <si>
    <t>D4</t>
  </si>
  <si>
    <t>004: Vodorovné konstrukce</t>
  </si>
  <si>
    <t>413941123</t>
  </si>
  <si>
    <t>Osazování ocelových válcovaných nosníků stropů I, IE, U, UE nebo L do č. 22 vč. kotev a prokotvení, vč. podbetonování - viz v.č.D.1.1.09</t>
  </si>
  <si>
    <t>t</t>
  </si>
  <si>
    <t>1852961446</t>
  </si>
  <si>
    <t>UE 220.....21 kg/mb</t>
  </si>
  <si>
    <t>změna ze dne 20.10.2020.....P01</t>
  </si>
  <si>
    <t>(5,54+2*0,1)*13*21*0,001</t>
  </si>
  <si>
    <t>(4,98+2*0,1)*1*21*0,001</t>
  </si>
  <si>
    <t>(4,7+2*0,1)*1*21*0,001</t>
  </si>
  <si>
    <t>(3,2+2*0,1)*1*21*0,001</t>
  </si>
  <si>
    <t>(2,98+2*0,1)*1*21*0,001</t>
  </si>
  <si>
    <t>(1,57+2*0,1)*1*21*0,001</t>
  </si>
  <si>
    <t>(1,27+2*0,1)*1*21*0,001</t>
  </si>
  <si>
    <t>plech tl. 8mm, š=150mm,dl.=200mm.........1,884kg/kus</t>
  </si>
  <si>
    <t>1,884*18*0,001</t>
  </si>
  <si>
    <t>navíc - ze dne 20.10.2020     P01a</t>
  </si>
  <si>
    <t>(2,67+2*0,1)*2*21*0,001</t>
  </si>
  <si>
    <t>M</t>
  </si>
  <si>
    <t>13010940</t>
  </si>
  <si>
    <t>ocel profilová UPE 220 jakost 11 375</t>
  </si>
  <si>
    <t>8</t>
  </si>
  <si>
    <t>1651301105</t>
  </si>
  <si>
    <t>2,14*1,1</t>
  </si>
  <si>
    <t>413941121</t>
  </si>
  <si>
    <t>Osazování ocelových válcovaných nosníků stropů I, IE, U, UE nebo L do č.12</t>
  </si>
  <si>
    <t>609461621</t>
  </si>
  <si>
    <t>1.PP - 0.2.....překlad na příčce v m.č. 0.25</t>
  </si>
  <si>
    <t>L 40/40/4.......2,42 kg/mb.............překlad nad dveřmi</t>
  </si>
  <si>
    <t>1,1*2*2,42*0,001</t>
  </si>
  <si>
    <t>1.NP - 1.1-1.3</t>
  </si>
  <si>
    <t>HE 120....26,7 kg/mb - vyztužení podlahy v 1.NP-1.2</t>
  </si>
  <si>
    <t>3,24*6*26,7*0,001</t>
  </si>
  <si>
    <t>UE 120......8,6 kg/mb - vyztužení podlahy v 1.NP-1.2</t>
  </si>
  <si>
    <t>4,1*1*8,6*0,001</t>
  </si>
  <si>
    <t>L80/80/8.....9,63 kg/mb - vyztužení podlahy v 1.NP-1.2</t>
  </si>
  <si>
    <t>0,88*2*9,63*0,001</t>
  </si>
  <si>
    <t>I120......11,1 kg/mb.....niky</t>
  </si>
  <si>
    <t>0,7*2*3*11,1*0,001</t>
  </si>
  <si>
    <t>nový k 20.10.2020....U 180.....22 kg/mb</t>
  </si>
  <si>
    <t>1,98*2*22*0,001</t>
  </si>
  <si>
    <t>13010414</t>
  </si>
  <si>
    <t>úhelník ocelový rovnostranný jakost 11 375 40x40x4mm překlad nad dveřmi m.č. n0.25</t>
  </si>
  <si>
    <t>1497571010</t>
  </si>
  <si>
    <t>L 40/40/4.......2,42 kg/mb</t>
  </si>
  <si>
    <t>1,1*2*2,42*0,001*1,1</t>
  </si>
  <si>
    <t>13010434</t>
  </si>
  <si>
    <t>úhelník ocelový rovnostranný jakost 11 375 80x80x8mm</t>
  </si>
  <si>
    <t>-602542148</t>
  </si>
  <si>
    <t>P 15</t>
  </si>
  <si>
    <t>0,017*1,1</t>
  </si>
  <si>
    <t>9</t>
  </si>
  <si>
    <t>13010714</t>
  </si>
  <si>
    <t>ocel profilová IPN 120 jakost 11 375 niky</t>
  </si>
  <si>
    <t>1225034959</t>
  </si>
  <si>
    <t>0,047*1,1</t>
  </si>
  <si>
    <t>10</t>
  </si>
  <si>
    <t>13010972</t>
  </si>
  <si>
    <t>ocel profilová HE-B 120 jakost 11 375</t>
  </si>
  <si>
    <t>1956777247</t>
  </si>
  <si>
    <t>0,519*1,1</t>
  </si>
  <si>
    <t>11</t>
  </si>
  <si>
    <t>13010912</t>
  </si>
  <si>
    <t>ocel profilová UE 120 jakost 11 375</t>
  </si>
  <si>
    <t>335685446</t>
  </si>
  <si>
    <t>0,035*1,1</t>
  </si>
  <si>
    <t>133</t>
  </si>
  <si>
    <t>13010918</t>
  </si>
  <si>
    <t>ocel profilová UE 180 jakost 11 375 - nová k 20.10.2020</t>
  </si>
  <si>
    <t>-267417810</t>
  </si>
  <si>
    <t>ocel profilová UE 180 jakost 11 375</t>
  </si>
  <si>
    <t>0,0087*1,1</t>
  </si>
  <si>
    <t>D5</t>
  </si>
  <si>
    <t>006: Úpravy povrchu</t>
  </si>
  <si>
    <t>12</t>
  </si>
  <si>
    <t>631311131</t>
  </si>
  <si>
    <t>Doplnění dosavadních mazanin betonem prostým plochy do 1 m2 tloušťky přes 80 mm</t>
  </si>
  <si>
    <t>1554467908</t>
  </si>
  <si>
    <t>13</t>
  </si>
  <si>
    <t>61232522VL</t>
  </si>
  <si>
    <t>Vápenocementová štuková omítka malých ploch do 0,25 m2 na stěnách - vč.dozdění prostupů</t>
  </si>
  <si>
    <t>kus</t>
  </si>
  <si>
    <t>-1437534719</t>
  </si>
  <si>
    <t>1.PP - 0.2.......zaomítání a vyspravení prostupů</t>
  </si>
  <si>
    <t>14</t>
  </si>
  <si>
    <t>642942611</t>
  </si>
  <si>
    <t>Osazování zárubní nebo rámů dveřních kovových do 2,5 m2 na montážní pěnu</t>
  </si>
  <si>
    <t>1983232533</t>
  </si>
  <si>
    <t>1.PP - 0.2....m.č. n0.25</t>
  </si>
  <si>
    <t>55331119</t>
  </si>
  <si>
    <t>zárubeň ocelová pro běžné zdění hranatý profil 110 900 levá,pravá</t>
  </si>
  <si>
    <t>-1525364418</t>
  </si>
  <si>
    <t>16</t>
  </si>
  <si>
    <t>6123252VL</t>
  </si>
  <si>
    <t>Vápenocementová hrubá omítka malých ploch do 4,0 m2 na stěnách,vč. ukončovacích omítkových lišt,vč.skla (jedná se o kompletní skladbu)</t>
  </si>
  <si>
    <t>-659884587</t>
  </si>
  <si>
    <t>Vápenocementová hrubá omítka malých ploch do 4,0 m2 na stěnách - vč. ukončovacích omítkových lišt</t>
  </si>
  <si>
    <t>1.NP - 1.3</t>
  </si>
  <si>
    <t>Zn6 - jedná se o kompletní skladbu, vč. bílého skla</t>
  </si>
  <si>
    <t>1,8*1,1</t>
  </si>
  <si>
    <t>17</t>
  </si>
  <si>
    <t>612341121</t>
  </si>
  <si>
    <t>Sádrová nebo vápenosádrová omítka hladká jednovrstvá vnitřních stěn nanášená ručně</t>
  </si>
  <si>
    <t>1230282488</t>
  </si>
  <si>
    <t>1.NP - 1.3.........Zn07....sádrová omítka pro malbu na zeď</t>
  </si>
  <si>
    <t>1,92*2,2</t>
  </si>
  <si>
    <t>18</t>
  </si>
  <si>
    <t>612321111</t>
  </si>
  <si>
    <t>Vápenocementová omítka hrubá jednovrstvá zatřená vnitřních stěn nanášená ručně</t>
  </si>
  <si>
    <t>1766108668</t>
  </si>
  <si>
    <t>1.NP - 1.3.........Zn07....hrubá omítka pro malbu na zeď</t>
  </si>
  <si>
    <t>19</t>
  </si>
  <si>
    <t>612131121</t>
  </si>
  <si>
    <t>Penetrační disperzní nátěr vnitřních stěn nanášený ručně</t>
  </si>
  <si>
    <t>1860158352</t>
  </si>
  <si>
    <t>1.NP - 1.3.........Zn07...pod sádrovou omítku i pod hrubou omítku</t>
  </si>
  <si>
    <t>1,92*2,2*2</t>
  </si>
  <si>
    <t>20</t>
  </si>
  <si>
    <t>632441215</t>
  </si>
  <si>
    <t>Potěr anhydritový samonivelační litý C20 tl do 50 mm</t>
  </si>
  <si>
    <t>-1542112652</t>
  </si>
  <si>
    <t>1.NP - 1.2...............PN 02</t>
  </si>
  <si>
    <t>3,82*5,7</t>
  </si>
  <si>
    <t>631362021</t>
  </si>
  <si>
    <t>Výztuž mazanin svařovanými sítěmi Kari</t>
  </si>
  <si>
    <t>1140320736</t>
  </si>
  <si>
    <t>Výztuž mazanin  ze svařovaných sítí z drátů typu KARI</t>
  </si>
  <si>
    <t>8/150x8/150.........5,4 kg/m2..... Pn2</t>
  </si>
  <si>
    <t>14*5,4*0,001*1,11</t>
  </si>
  <si>
    <t>22</t>
  </si>
  <si>
    <t>771121011</t>
  </si>
  <si>
    <t>Nátěr penetrační na podlahu</t>
  </si>
  <si>
    <t>1569283966</t>
  </si>
  <si>
    <t>1.NP - 1.2.................Pn02</t>
  </si>
  <si>
    <t>5,7*3,82</t>
  </si>
  <si>
    <t>23</t>
  </si>
  <si>
    <t>612181001</t>
  </si>
  <si>
    <t>Sádrová stěrka tl.do 3 mm vnitřních stěn</t>
  </si>
  <si>
    <t>-198740377</t>
  </si>
  <si>
    <t>1.NP – 1.4...................Zn09+pod tapetou</t>
  </si>
  <si>
    <t>5,71*3,14</t>
  </si>
  <si>
    <t>24</t>
  </si>
  <si>
    <t>612321141</t>
  </si>
  <si>
    <t>Vápenocementová omítka štuková dvouvrstvá vnitřních stěn nanášená ručně</t>
  </si>
  <si>
    <t>-1121723434</t>
  </si>
  <si>
    <t>1.NP - 1.4......Zn08...zazděné dveře</t>
  </si>
  <si>
    <t>25</t>
  </si>
  <si>
    <t>612311131</t>
  </si>
  <si>
    <t>Potažení vnitřních stěn vápenným štukem tloušťky do 3 mm</t>
  </si>
  <si>
    <t>-1395534196</t>
  </si>
  <si>
    <t>1.NP - 1.4......Zn08</t>
  </si>
  <si>
    <t>5,21*2,7+1,765*2,7-1,1*2,08</t>
  </si>
  <si>
    <t>D6</t>
  </si>
  <si>
    <t>009: Ostatní konstrukce a práce</t>
  </si>
  <si>
    <t>26</t>
  </si>
  <si>
    <t>962031132</t>
  </si>
  <si>
    <t>Bourání příček z cihel pálených na MVC tl do 100 mm</t>
  </si>
  <si>
    <t>-101747657</t>
  </si>
  <si>
    <t>1.PP - 0.2</t>
  </si>
  <si>
    <t>1,49*2,21</t>
  </si>
  <si>
    <t>(0,54+0,66)*2,21</t>
  </si>
  <si>
    <t>1,21*2*2,21</t>
  </si>
  <si>
    <t>-2*0,6*2,02</t>
  </si>
  <si>
    <t>1.NP - 1.1</t>
  </si>
  <si>
    <t>(3,74+0,11+1,85)*3,2-0,8*2,02</t>
  </si>
  <si>
    <t>4,16*3,2-0,8*2,02</t>
  </si>
  <si>
    <t>1.NP - 1.2</t>
  </si>
  <si>
    <t>(2,46+0,1+2,5)*3,8</t>
  </si>
  <si>
    <t>-0,6*2,02-2*0,8*2,02</t>
  </si>
  <si>
    <t>(1,8+1,9)*3,8</t>
  </si>
  <si>
    <t>3,8*3,8</t>
  </si>
  <si>
    <t>4,68*1+1,31*1</t>
  </si>
  <si>
    <t>(1,08+0,87)*3,8</t>
  </si>
  <si>
    <t>(2,12*3,8-2,12*3,2)*2</t>
  </si>
  <si>
    <t>27</t>
  </si>
  <si>
    <t>962031133</t>
  </si>
  <si>
    <t>Bourání příček z cihel pálených na MVC tl do 150 mm</t>
  </si>
  <si>
    <t>924811924</t>
  </si>
  <si>
    <t>1.NP - 1.4</t>
  </si>
  <si>
    <t>2,2*3,15</t>
  </si>
  <si>
    <t>1,1*2,1</t>
  </si>
  <si>
    <t>(2,15+1,63+3,38+1,22)*3,8</t>
  </si>
  <si>
    <t>-0,8*2,02</t>
  </si>
  <si>
    <t>(3,4+2,45+1,2)*3,8</t>
  </si>
  <si>
    <t>-1,86*2,45-0,8*2,02</t>
  </si>
  <si>
    <t>28</t>
  </si>
  <si>
    <t>9851391VL</t>
  </si>
  <si>
    <t>Příplatek za ruční bourání cca 250mm</t>
  </si>
  <si>
    <t>-313805974</t>
  </si>
  <si>
    <t>1,49*0,1</t>
  </si>
  <si>
    <t>(0,54+0,66)*0,1</t>
  </si>
  <si>
    <t>1,21*2*0,1</t>
  </si>
  <si>
    <t>-0,6*2*0,1</t>
  </si>
  <si>
    <t>29</t>
  </si>
  <si>
    <t>968072455</t>
  </si>
  <si>
    <t>Vybourání kovových dveřních zárubní pl do 2 m2</t>
  </si>
  <si>
    <t>2151091</t>
  </si>
  <si>
    <t>0,6*2,02*2</t>
  </si>
  <si>
    <t>0,8*2,02*2</t>
  </si>
  <si>
    <t>0,7*2,02</t>
  </si>
  <si>
    <t>0,9*2,02</t>
  </si>
  <si>
    <t>30</t>
  </si>
  <si>
    <t>968072456</t>
  </si>
  <si>
    <t>Vybourání kovových dveřních zárubní pl přes 2 m2</t>
  </si>
  <si>
    <t>1251376364</t>
  </si>
  <si>
    <t>1,35*2,5*2</t>
  </si>
  <si>
    <t>31</t>
  </si>
  <si>
    <t>973031324</t>
  </si>
  <si>
    <t>Vysekání kapes ve zdivu cihelném na MV nebo MVC pl do 0,10 m2 hl do 150 mm</t>
  </si>
  <si>
    <t>1435125729</t>
  </si>
  <si>
    <t>1.PP - 0.1</t>
  </si>
  <si>
    <t>21+21</t>
  </si>
  <si>
    <t>32</t>
  </si>
  <si>
    <t>963051113</t>
  </si>
  <si>
    <t>Bourání ŽB stropů deskových tl přes 80 mm</t>
  </si>
  <si>
    <t>1774835201</t>
  </si>
  <si>
    <t xml:space="preserve">1.PP - 0.1 </t>
  </si>
  <si>
    <t>5,54*0,25*0,16</t>
  </si>
  <si>
    <t>33</t>
  </si>
  <si>
    <t>411354173</t>
  </si>
  <si>
    <t>Zřízení podpěrné konstrukce stropů v do 4 m pro zatížení do 12 kPa</t>
  </si>
  <si>
    <t>-1413916212</t>
  </si>
  <si>
    <t>5,54*0,5</t>
  </si>
  <si>
    <t>34</t>
  </si>
  <si>
    <t>411354174</t>
  </si>
  <si>
    <t>Odstranění podpěrné konstrukce stropů v do 4 m pro zatížení do 12 kPa</t>
  </si>
  <si>
    <t>29802749</t>
  </si>
  <si>
    <t>35</t>
  </si>
  <si>
    <t>973031151</t>
  </si>
  <si>
    <t>Vysekání výklenků ve zdivu cihelném na MV nebo MVC pl přes 0,25 m2</t>
  </si>
  <si>
    <t>1703180101</t>
  </si>
  <si>
    <t>nika</t>
  </si>
  <si>
    <t>0,4*0,15*06</t>
  </si>
  <si>
    <t>0,7*0,2*06</t>
  </si>
  <si>
    <t>0,4*0,15*0,6</t>
  </si>
  <si>
    <t>36</t>
  </si>
  <si>
    <t>976001</t>
  </si>
  <si>
    <t>Odstranění vybavení místností</t>
  </si>
  <si>
    <t>hod</t>
  </si>
  <si>
    <t>-963480556</t>
  </si>
  <si>
    <t>37</t>
  </si>
  <si>
    <t>968072641</t>
  </si>
  <si>
    <t>Vybourání kovových a dřevěných stěn kromě výkladních</t>
  </si>
  <si>
    <t>252059604</t>
  </si>
  <si>
    <t>2,77*2,5</t>
  </si>
  <si>
    <t>1.NP - 1.2    zádveří</t>
  </si>
  <si>
    <t>(2,37+3,07+2,34)*3,8</t>
  </si>
  <si>
    <t>prosklené stěny</t>
  </si>
  <si>
    <t>2,12*3,2*2</t>
  </si>
  <si>
    <t>1,86*2,45</t>
  </si>
  <si>
    <t>38</t>
  </si>
  <si>
    <t>919732111</t>
  </si>
  <si>
    <t>Úprava povrchu cementobetonového krytu broušením tl do 2 mm</t>
  </si>
  <si>
    <t>-69650418</t>
  </si>
  <si>
    <t>1.NP - 1.2 tl.cca 4mm</t>
  </si>
  <si>
    <t>3,12*0,8*2</t>
  </si>
  <si>
    <t>(1,15*0,55)/2*2</t>
  </si>
  <si>
    <t>39</t>
  </si>
  <si>
    <t>977311110</t>
  </si>
  <si>
    <t>Řezání drážky v cementovém potěru do hl.50mm</t>
  </si>
  <si>
    <t>m</t>
  </si>
  <si>
    <t>815109449</t>
  </si>
  <si>
    <t xml:space="preserve">1.NP - 1.2  </t>
  </si>
  <si>
    <t>drážka pro elektro</t>
  </si>
  <si>
    <t>40</t>
  </si>
  <si>
    <t>974082840</t>
  </si>
  <si>
    <t>Vysekání rýh  v podhledu betonových stropů hl do 70 mm š do 150 mm - v 1.NP  - výkres bourání (ve vstupu u automatických dveří,pro vyzdění příčky tl.150mm)</t>
  </si>
  <si>
    <t>1869252098</t>
  </si>
  <si>
    <t>2,37</t>
  </si>
  <si>
    <t>41</t>
  </si>
  <si>
    <t>965045110</t>
  </si>
  <si>
    <t>Odstranění stěrky pod povlakovými podlahami - odstranění zbytků lepidla</t>
  </si>
  <si>
    <t>-715017773</t>
  </si>
  <si>
    <t>15,56</t>
  </si>
  <si>
    <t>4,26+71,23</t>
  </si>
  <si>
    <t>12,1-3,588</t>
  </si>
  <si>
    <t>42</t>
  </si>
  <si>
    <t>968072860</t>
  </si>
  <si>
    <t>Vybourání rolet  pl přes 2 m2</t>
  </si>
  <si>
    <t>-1410796936</t>
  </si>
  <si>
    <t>2,92*3,5</t>
  </si>
  <si>
    <t>2,93*3,5</t>
  </si>
  <si>
    <t>2,89*3,5</t>
  </si>
  <si>
    <t>3,15*3,5</t>
  </si>
  <si>
    <t>3,12*3,5</t>
  </si>
  <si>
    <t>43</t>
  </si>
  <si>
    <t>952901111</t>
  </si>
  <si>
    <t>Vyčištění budov bytové a občanské výstavby při výšce podlaží do 4 m</t>
  </si>
  <si>
    <t>-2047274970</t>
  </si>
  <si>
    <t>D7</t>
  </si>
  <si>
    <t>099: Přesun hmot HSV</t>
  </si>
  <si>
    <t>44</t>
  </si>
  <si>
    <t>997002511</t>
  </si>
  <si>
    <t>Vodorovné přemístění suti a vybouraných hmot bez naložení ale se složením a urovnáním do 1 km</t>
  </si>
  <si>
    <t>-1475511459</t>
  </si>
  <si>
    <t>45</t>
  </si>
  <si>
    <t>997002519</t>
  </si>
  <si>
    <t>Příplatek ZKD 1 km přemístění suti a vybouraných hmot</t>
  </si>
  <si>
    <t>347676612</t>
  </si>
  <si>
    <t>celkem do 15 km</t>
  </si>
  <si>
    <t>54,891*14</t>
  </si>
  <si>
    <t>46</t>
  </si>
  <si>
    <t>997002611</t>
  </si>
  <si>
    <t>Nakládání suti a vybouraných hmot</t>
  </si>
  <si>
    <t>-315202998</t>
  </si>
  <si>
    <t>47</t>
  </si>
  <si>
    <t>997013211</t>
  </si>
  <si>
    <t>Vnitrostaveništní doprava suti a vybouraných hmot pro budovy v do 6 m ručně</t>
  </si>
  <si>
    <t>-621258458</t>
  </si>
  <si>
    <t>48</t>
  </si>
  <si>
    <t>997013831</t>
  </si>
  <si>
    <t>Poplatek za uložení na skládce (skládkovné) stavebního odpadu směsného kód odpadu 170 904</t>
  </si>
  <si>
    <t>142753494</t>
  </si>
  <si>
    <t>49</t>
  </si>
  <si>
    <t>949101112</t>
  </si>
  <si>
    <t>Lešení pomocné pro objekty pozemních staveb s lešeňovou podlahou v do 3,5 m zatížení do 150 kg/m2</t>
  </si>
  <si>
    <t>-399287851</t>
  </si>
  <si>
    <t>Lešení pomocné pracovní pro objekty pozemních staveb  pro zatížení do 150 kg/m2, o výšce lešeňové podlahy přes 1,9 do 3,5 m</t>
  </si>
  <si>
    <t>D8</t>
  </si>
  <si>
    <t>713: Izolace tepelné</t>
  </si>
  <si>
    <t>50</t>
  </si>
  <si>
    <t>713121111</t>
  </si>
  <si>
    <t>Montáž izolace tepelné podlah volně kladenými rohožemi, pásy, dílci, deskami 1 vrstva</t>
  </si>
  <si>
    <t>-477106934</t>
  </si>
  <si>
    <t>5,7*3,82*2</t>
  </si>
  <si>
    <t>51</t>
  </si>
  <si>
    <t>28375889</t>
  </si>
  <si>
    <t>deska EPS 150 pro trvalé zatížení v tlaku tl 20mm</t>
  </si>
  <si>
    <t>-660419450</t>
  </si>
  <si>
    <t>5,7*3,82*1,1</t>
  </si>
  <si>
    <t>52</t>
  </si>
  <si>
    <t>28375915</t>
  </si>
  <si>
    <t>deska EPS 150 pro trvalé zatížení v tlaku (max. 3000 kg/m2) tl 120mm</t>
  </si>
  <si>
    <t>-408004088</t>
  </si>
  <si>
    <t>53</t>
  </si>
  <si>
    <t>998713202</t>
  </si>
  <si>
    <t>Přesun hmot procentní pro izolace tepelné v objektech v do 12 m</t>
  </si>
  <si>
    <t>1342331359</t>
  </si>
  <si>
    <t>D9</t>
  </si>
  <si>
    <t>740: Silnoproud</t>
  </si>
  <si>
    <t>54</t>
  </si>
  <si>
    <t>740001</t>
  </si>
  <si>
    <t>Slaboproud - EZS</t>
  </si>
  <si>
    <t>1287603768</t>
  </si>
  <si>
    <t>55</t>
  </si>
  <si>
    <t>740002</t>
  </si>
  <si>
    <t>Slaboproud - SK + ostatní</t>
  </si>
  <si>
    <t>1946788697</t>
  </si>
  <si>
    <t>56</t>
  </si>
  <si>
    <t>740003</t>
  </si>
  <si>
    <t>Silnoproud</t>
  </si>
  <si>
    <t>1805660119</t>
  </si>
  <si>
    <t>D10</t>
  </si>
  <si>
    <t>763: Konstrukce montované</t>
  </si>
  <si>
    <t>57</t>
  </si>
  <si>
    <t>763131821</t>
  </si>
  <si>
    <t>Demontáž SDK podhledu s dvouvrstvou nosnou kcí z ocelových profilů opláštění jednoduché</t>
  </si>
  <si>
    <t>-743727313</t>
  </si>
  <si>
    <t>58</t>
  </si>
  <si>
    <t>763164248VL</t>
  </si>
  <si>
    <t>SDK obklad  kcí tvaru U š do 1,2 m desky 2xGlasroc F Ridurit 15+20mm</t>
  </si>
  <si>
    <t>-652528548</t>
  </si>
  <si>
    <t>1.PP - 0.1........obklad trámů UE, rš=1m</t>
  </si>
  <si>
    <t>2,25*13+4,98*2+3,2*2+1,57++1,27+2,98*2+4,7</t>
  </si>
  <si>
    <t>nová k 20.10.2020</t>
  </si>
  <si>
    <t>1,5*2</t>
  </si>
  <si>
    <t>S2 sloup rš=750mm, dl.1,98m</t>
  </si>
  <si>
    <t>0,75*1,98</t>
  </si>
  <si>
    <t>U 180 - nový k 20.10.2020</t>
  </si>
  <si>
    <t>1*2</t>
  </si>
  <si>
    <t>59</t>
  </si>
  <si>
    <t>59591273VL</t>
  </si>
  <si>
    <t>deska Glasroc F Ridurit tl 15mm</t>
  </si>
  <si>
    <t>1253315353</t>
  </si>
  <si>
    <t>65,595*1,1</t>
  </si>
  <si>
    <t>60</t>
  </si>
  <si>
    <t>59591274VL</t>
  </si>
  <si>
    <t>deska Glasroc F Ridurit tl 20mm</t>
  </si>
  <si>
    <t>7582114</t>
  </si>
  <si>
    <t>61</t>
  </si>
  <si>
    <t>76313153VL</t>
  </si>
  <si>
    <t>SDK podhled deska 1x Glasroc F Ridurit tl. 15mm</t>
  </si>
  <si>
    <t>-1185246138</t>
  </si>
  <si>
    <t>P10+11 opláštění stropu</t>
  </si>
  <si>
    <t>1,25*0,45</t>
  </si>
  <si>
    <t>62</t>
  </si>
  <si>
    <t>2063486999</t>
  </si>
  <si>
    <t>0,563*1,1</t>
  </si>
  <si>
    <t>63</t>
  </si>
  <si>
    <t>763164790VL</t>
  </si>
  <si>
    <t>Montáž SDK obkladu kovových kcí jednoduché opláštění - Podklad na stropních trámech 150x200</t>
  </si>
  <si>
    <t>-1438169409</t>
  </si>
  <si>
    <t>64</t>
  </si>
  <si>
    <t>763131411</t>
  </si>
  <si>
    <t>SDK podhled desky 1xA 12,5 bez TI dvouvrstvá spodní kce profil CD+UD vč. tmelení</t>
  </si>
  <si>
    <t>-71420172</t>
  </si>
  <si>
    <t>1.PP - 0.2....m.č. n0.35</t>
  </si>
  <si>
    <t>4,265*0,83</t>
  </si>
  <si>
    <t>8,7+8,5+11,1+34,7</t>
  </si>
  <si>
    <t>9,8+0,8+53,4+5,7</t>
  </si>
  <si>
    <t>105,2</t>
  </si>
  <si>
    <t>55+12,7+8,2+9,6+4,9</t>
  </si>
  <si>
    <t>65</t>
  </si>
  <si>
    <t>763111353VL</t>
  </si>
  <si>
    <t>SDK příčka tl 130 mm profil CW+UW 100 desky 1xDF 15 TI 80 mm EI 45 Rw 48 dB vč. tmelení</t>
  </si>
  <si>
    <t>404952596</t>
  </si>
  <si>
    <t>Zn 02</t>
  </si>
  <si>
    <t>(2,29+0,13+3+0,13)*3,2</t>
  </si>
  <si>
    <t>-0,8*1,97-0,9*1,97</t>
  </si>
  <si>
    <t>3,87*2*3,2</t>
  </si>
  <si>
    <t>-0,9*1,97</t>
  </si>
  <si>
    <t>1,83*3,2</t>
  </si>
  <si>
    <t>66</t>
  </si>
  <si>
    <t>763183112</t>
  </si>
  <si>
    <t>Montáž pouzdra posuvných dveří s jednou kapsou pro jedno křídlo šířky do 1200 mm do SDK příčky</t>
  </si>
  <si>
    <t>691674883</t>
  </si>
  <si>
    <t>1.NP - 1.1......D/11, Z/02</t>
  </si>
  <si>
    <t>67</t>
  </si>
  <si>
    <t>55331623</t>
  </si>
  <si>
    <t>pouzdro stavební posuvných dveří jednopouzdrové</t>
  </si>
  <si>
    <t>-1220977883</t>
  </si>
  <si>
    <t>68</t>
  </si>
  <si>
    <t>7633221VL</t>
  </si>
  <si>
    <t>Stěna z cementovláknitých desek tl.125mm,profil C.U 100mm deska tl.8mm,viz výkres D1.13-15-1.3,povrch. úpravy RAL 7026 jednostranná, předsazená</t>
  </si>
  <si>
    <t>-127869255</t>
  </si>
  <si>
    <t>Stěna z cementovláknitých desek tl.125mm,profil C.U 100mm deska tl.8mm,viz výkres D1.13-15-1.3,povrch. úpravy RAL 7026 jednostranné</t>
  </si>
  <si>
    <t>(1,23+1,2+1,6)*2</t>
  </si>
  <si>
    <t>3,1*0,45</t>
  </si>
  <si>
    <t>69</t>
  </si>
  <si>
    <t>7633222VL</t>
  </si>
  <si>
    <t>Stěna z cementovláknitých desek tl.125mm,profil C.U 100mm deska tl.8mm,viz výkres D1.13-15-1.3,povrch. úpravy RAL 7026 oboustranné</t>
  </si>
  <si>
    <t>831954423</t>
  </si>
  <si>
    <t>(1,95+1,14+1,95+0,3+0,3+1,36+1,2)*4,1</t>
  </si>
  <si>
    <t>70</t>
  </si>
  <si>
    <t>7633223VL</t>
  </si>
  <si>
    <t>Stěna z cementovláknitých desek tl.125mm,profil C.U 100mm deska tl.8mm,viz výkres D1.13-15-1.3,povrch. úpravy RAL 7026 přímý obklad stěn</t>
  </si>
  <si>
    <t>715938988</t>
  </si>
  <si>
    <t>1,12*1,75</t>
  </si>
  <si>
    <t>0,4*3,22*2</t>
  </si>
  <si>
    <t>71</t>
  </si>
  <si>
    <t>7633224VL</t>
  </si>
  <si>
    <t>Podhled z cementovláknitých desek tl.125mm,profil C.U 100mm deska tl.8mm,viz výkres D1.13-15-1.3,povrch. úpravy RAL 7026</t>
  </si>
  <si>
    <t>-2081342430</t>
  </si>
  <si>
    <t>0,3*1,12</t>
  </si>
  <si>
    <t>0,7*3,065</t>
  </si>
  <si>
    <t>0,3*1,56</t>
  </si>
  <si>
    <t>72</t>
  </si>
  <si>
    <t>7633111VL</t>
  </si>
  <si>
    <t>Cementovláknitá deska tl.8mm - opláštění radiátorů</t>
  </si>
  <si>
    <t>-1915700919</t>
  </si>
  <si>
    <t>Cementotřísková deska tl.16mm - opláštění radiátorů</t>
  </si>
  <si>
    <t>1.NP - 1.3.....Z/12+13+14</t>
  </si>
  <si>
    <t>Z/14</t>
  </si>
  <si>
    <t>(1,12+1,28)*(1,5+1,6)</t>
  </si>
  <si>
    <t>Z/13</t>
  </si>
  <si>
    <t>3,07*0,7+3,07*0,38</t>
  </si>
  <si>
    <t>Z/12</t>
  </si>
  <si>
    <t>1,56*1,1+1,56*0,3</t>
  </si>
  <si>
    <t>73</t>
  </si>
  <si>
    <t>763VL</t>
  </si>
  <si>
    <t>Příplatek za perforaci cementovláknitých desek - dle Z/13+14+12</t>
  </si>
  <si>
    <t>1354450486</t>
  </si>
  <si>
    <t>Příplatek za perforaci cementotřískových desek - dle Z/13+14+12</t>
  </si>
  <si>
    <t>1.NP - 1.3.....</t>
  </si>
  <si>
    <t>(1,12+1,28)*(0,35+0,6)</t>
  </si>
  <si>
    <t>3,07*0,2+3,07*0,18</t>
  </si>
  <si>
    <t>1,56*1,1</t>
  </si>
  <si>
    <t>74</t>
  </si>
  <si>
    <t>76312141VL</t>
  </si>
  <si>
    <t>SDK stěna předsazená tl 62,5 mm profil CW+UW 50 deska 1xA 12,5 bez TI EI 15 - posuvná stěna</t>
  </si>
  <si>
    <t>-77535742</t>
  </si>
  <si>
    <t>1.NP - 1.4.......Zn10....SDK stěna kotvená do podlahy a stropu (posuvná stěna)</t>
  </si>
  <si>
    <t>2,9*3,14</t>
  </si>
  <si>
    <t>0,35*3,14</t>
  </si>
  <si>
    <t>75</t>
  </si>
  <si>
    <t>763172312</t>
  </si>
  <si>
    <t>Montáž revizních dvířek SDK kcí vel. 300x300 mm</t>
  </si>
  <si>
    <t>-940765780</t>
  </si>
  <si>
    <t>Instalační technika pro konstrukce ze sádrokartonových desek  montáž revizních dvířek velikost 300 x 300 mm</t>
  </si>
  <si>
    <t>76</t>
  </si>
  <si>
    <t>59030711</t>
  </si>
  <si>
    <t>dvířka revizní s automatickým zámkem 300x300mm</t>
  </si>
  <si>
    <t>-459373137</t>
  </si>
  <si>
    <t>77</t>
  </si>
  <si>
    <t>763172315</t>
  </si>
  <si>
    <t>Montáž revizních dvířek SDK kcí vel. 600x600 mm</t>
  </si>
  <si>
    <t>1873788258</t>
  </si>
  <si>
    <t>Instalační technika pro konstrukce ze sádrokartonových desek  montáž revizních dvířek velikost 600 x 600 mm</t>
  </si>
  <si>
    <t>78</t>
  </si>
  <si>
    <t>59030714</t>
  </si>
  <si>
    <t>dvířka revizní s automatickým zámkem 600x600mm</t>
  </si>
  <si>
    <t>-1666995109</t>
  </si>
  <si>
    <t>79</t>
  </si>
  <si>
    <t>998763202</t>
  </si>
  <si>
    <t>Přesun hmot procentní pro dřevostavby v objektech v do 24 m</t>
  </si>
  <si>
    <t>-957349613</t>
  </si>
  <si>
    <t>D11</t>
  </si>
  <si>
    <t>766: Konstrukce truhlářské</t>
  </si>
  <si>
    <t>80</t>
  </si>
  <si>
    <t>766691914</t>
  </si>
  <si>
    <t>Vyvěšení nebo zavěšení dřevěných křídel dveří pl do 2 m2</t>
  </si>
  <si>
    <t>-1685190599</t>
  </si>
  <si>
    <t>81</t>
  </si>
  <si>
    <t>766691915</t>
  </si>
  <si>
    <t>Vyvěšení nebo zavěšení dřevěných křídel dveří pl přes 2 m2</t>
  </si>
  <si>
    <t>1829396362</t>
  </si>
  <si>
    <t>3*2</t>
  </si>
  <si>
    <t>82</t>
  </si>
  <si>
    <t>766825810VL</t>
  </si>
  <si>
    <t>Rozebrání a likvidace recepčního pultu</t>
  </si>
  <si>
    <t>668947218</t>
  </si>
  <si>
    <t>83</t>
  </si>
  <si>
    <t>766441822</t>
  </si>
  <si>
    <t>Demontáž parapetních desek dřevěných nebo plastových šířky přes 30 cm délky přes 1,0 m</t>
  </si>
  <si>
    <t>-1742481016</t>
  </si>
  <si>
    <t>84</t>
  </si>
  <si>
    <t>7666601 D9/L</t>
  </si>
  <si>
    <t>Montáž a dod. dveří vnitřních plných 800/2100mm, vč. dod.a montáže oblož.zárubně,kování - viz výpis truhlářských prvků</t>
  </si>
  <si>
    <t>-320799160</t>
  </si>
  <si>
    <t>Montáž dveřních křídel dřevěných nebo plastových otevíravých do obložkové zárubně povrchově upravených jednokřídlových, šířky do 800 mm</t>
  </si>
  <si>
    <t>85</t>
  </si>
  <si>
    <t>7666601 D10/L</t>
  </si>
  <si>
    <t>Montáž a dod. dveří vnitřních plných 900/2100mm, vč. dod.a montáže oblož.zárubně,kování - viz výpis truhlářských prvků</t>
  </si>
  <si>
    <t>-1600251641</t>
  </si>
  <si>
    <t>Montáž dveřních křídel dřevěných nebo plastových otevíravých do obložkové zárubně povrchově upravených jednokřídlových, šířky přes 800 mm</t>
  </si>
  <si>
    <t>86</t>
  </si>
  <si>
    <t>7666603 D21</t>
  </si>
  <si>
    <t>Montáž a dod. posuvných dveří  plné,do pojezdu na stěnu vč. dodávky dveří,kolejničky - viz výpis truhlářských výrobků</t>
  </si>
  <si>
    <t>1792937236</t>
  </si>
  <si>
    <t>Montáž posuvných dveří jednokří. průchozí výšky přes 2,5 m a šířky do 800 mm do pojezdu na stěnu vč. dodávky dveří,kolejničky - viz výpis truhlářských výrobků</t>
  </si>
  <si>
    <t>cementovláknitá deska</t>
  </si>
  <si>
    <t>87</t>
  </si>
  <si>
    <t>7666603 D11</t>
  </si>
  <si>
    <t>Montáž a dod.posuvných dveří,plné, do pouzdra,vč. mont.+dod.obl.zárubně - viz výpis truhlářských prvků</t>
  </si>
  <si>
    <t>534563317</t>
  </si>
  <si>
    <t>Montáž dveřních křídel dřevěných nebo plastových posuvných dveří do pouzdra SDK příčky s jednou kapsou jednokřídlových, průchozí šířky přes 800 do 1200 mm</t>
  </si>
  <si>
    <t>88</t>
  </si>
  <si>
    <t>7666601 D12/P</t>
  </si>
  <si>
    <t>Montáž a dod. dveří vnitřních plných 600/2000mm, vč. dod.a montáže oblož.zárubně,kování - viz výpis truhlářských prvků</t>
  </si>
  <si>
    <t>537672511</t>
  </si>
  <si>
    <t>Montáž dveřních křídel dřevěných nebo plastových otevíravých do obložkové zárubně povrchově upravených jednokřídlových, šířky do 800 mm, vč, větrací mřížky</t>
  </si>
  <si>
    <t>89</t>
  </si>
  <si>
    <t>7666601 D13</t>
  </si>
  <si>
    <t>Montáž a montáž dveří  2kř.,s nadsvětlíkem 1390/2500,vč. dod. a mont. rámo.zárubně - viz výpis prvků</t>
  </si>
  <si>
    <t>-137221133</t>
  </si>
  <si>
    <t>Montáž dveřních křídel dřevěných nebo plastových otevíravých do rámové dřevené zárubně povrchově upravených dvoukřídlových, šířky do 1450 mm</t>
  </si>
  <si>
    <t>bezpečnostní sklo - mléčná folie</t>
  </si>
  <si>
    <t>90</t>
  </si>
  <si>
    <t>7666601 D22/L,23/L</t>
  </si>
  <si>
    <t>Mont.a dod.dveří z cementovláknité desky tl.8mm,vč. kování - viz výpis truhlářských prvků</t>
  </si>
  <si>
    <t>-657963623</t>
  </si>
  <si>
    <t>91</t>
  </si>
  <si>
    <t>7666601 D24/P</t>
  </si>
  <si>
    <t>Montáž a dod. dveří vnitřních plných 900/1970mm, vč. dod.a montáže ocel.zárubně,kování - viz výpis truhlářských prvků</t>
  </si>
  <si>
    <t>1988158964</t>
  </si>
  <si>
    <t>92</t>
  </si>
  <si>
    <t>998766202</t>
  </si>
  <si>
    <t>Přesun hmot procentní pro konstrukce truhlářské v objektech v do 12 m</t>
  </si>
  <si>
    <t>-1820395860</t>
  </si>
  <si>
    <t>D12</t>
  </si>
  <si>
    <t>767: Konstrukce zámečnické</t>
  </si>
  <si>
    <t>93</t>
  </si>
  <si>
    <t>767531110</t>
  </si>
  <si>
    <t>Demontáž vstupních kovových nebo plastových rohoží čistících zón</t>
  </si>
  <si>
    <t>1844897989</t>
  </si>
  <si>
    <t>1.NP - 1.2  zádveří</t>
  </si>
  <si>
    <t>3,07*1,3+(5,5+3,07)/2*2,5</t>
  </si>
  <si>
    <t>3,12*1,15+1,15*0,7</t>
  </si>
  <si>
    <t>94</t>
  </si>
  <si>
    <t>767995114VL</t>
  </si>
  <si>
    <t>Montáž atypických zámečnických konstrukcí hmotnosti do 50 kg vč. kotvení</t>
  </si>
  <si>
    <t>kg</t>
  </si>
  <si>
    <t>-693763245</t>
  </si>
  <si>
    <t>1.PP - 0.1  S2 Sloup U 180 (vč. kotvení)</t>
  </si>
  <si>
    <t>U 180....22 kg/mb</t>
  </si>
  <si>
    <t>1,98*22</t>
  </si>
  <si>
    <t>P10+11</t>
  </si>
  <si>
    <t>L80/80/8....9,67 kg/mb</t>
  </si>
  <si>
    <t>1,1*2*9,67</t>
  </si>
  <si>
    <t>pás 50/10....3,93 kg/mb</t>
  </si>
  <si>
    <t>0,5*4*3,93</t>
  </si>
  <si>
    <t>95</t>
  </si>
  <si>
    <t>13010824</t>
  </si>
  <si>
    <t>ocel profilová UPN 180 jakost 11 375</t>
  </si>
  <si>
    <t>1868158729</t>
  </si>
  <si>
    <t>43,56*0,001*1,1</t>
  </si>
  <si>
    <t>96</t>
  </si>
  <si>
    <t>-1638093821</t>
  </si>
  <si>
    <t>L 80/80/8.......P10</t>
  </si>
  <si>
    <t>21,274*0,001*1,1</t>
  </si>
  <si>
    <t>97</t>
  </si>
  <si>
    <t>13010224</t>
  </si>
  <si>
    <t>tyč ocelová plochá jakost 11 375 50x10mm</t>
  </si>
  <si>
    <t>-700061896</t>
  </si>
  <si>
    <t>ocel pásová 50/10.......P11</t>
  </si>
  <si>
    <t>7,86*0,001*1,1</t>
  </si>
  <si>
    <t>98</t>
  </si>
  <si>
    <t>767531111</t>
  </si>
  <si>
    <t>Montáž vstupních kovových nebo plastových rohoží čistících zón</t>
  </si>
  <si>
    <t>-1046310323</t>
  </si>
  <si>
    <t>Pn04a</t>
  </si>
  <si>
    <t>Pn04</t>
  </si>
  <si>
    <t>8,7+4,8</t>
  </si>
  <si>
    <t>99</t>
  </si>
  <si>
    <t>767531125</t>
  </si>
  <si>
    <t>Osazení náběhového rámu širokého š 65 mm k čistícím rohožím (dodávka u čistící rohože)</t>
  </si>
  <si>
    <t>-1420676202</t>
  </si>
  <si>
    <t>Osazení náběhového rámu širokého š 65 mm k čistícím rohožím</t>
  </si>
  <si>
    <t>(1,5+1)*2*2</t>
  </si>
  <si>
    <t>100</t>
  </si>
  <si>
    <t>69752121</t>
  </si>
  <si>
    <t>koberec čistící vstupní - gumová rohož RINGO s rizikem námrazy i s lemováním</t>
  </si>
  <si>
    <t>-1987776418</t>
  </si>
  <si>
    <t>koberec čistící vstupní - Al profily, pryžové, nebo textilní pásky tl.22mm gumová rohož RINGO s rizikem námrazy</t>
  </si>
  <si>
    <t>2*1,5*1*1,1</t>
  </si>
  <si>
    <t>101</t>
  </si>
  <si>
    <t>69752150</t>
  </si>
  <si>
    <t>koberec dočišťovací zóna s progumovaným rubem</t>
  </si>
  <si>
    <t>-527676870</t>
  </si>
  <si>
    <t>(8,7+4,8)*1,1</t>
  </si>
  <si>
    <t>102</t>
  </si>
  <si>
    <t>767995113VL</t>
  </si>
  <si>
    <t>Montáž atypických zámečnických konstrukcí hmotnosti do 20 kg vč. dodávky ocelových prvků s povrchovou úpravou - viz výpis zámečnických prvků</t>
  </si>
  <si>
    <t>-217740934</t>
  </si>
  <si>
    <t>1.NP - 1.3.....ocelová konstrukce pod opláštění radiátorů - Z/12+13+14</t>
  </si>
  <si>
    <t>odhad</t>
  </si>
  <si>
    <t>1.NP - 1.2.........Z/11 svařenec 2 kusy pro VZT - jackel 40/40/3</t>
  </si>
  <si>
    <t>4*3,485*2</t>
  </si>
  <si>
    <t>103</t>
  </si>
  <si>
    <t>767113120VL</t>
  </si>
  <si>
    <t>Montáž a dodávka stěn pro zasklení z Al profilů plochy do 9 m2, vč. všech doplňků viz výpis zámečnických prvků - D4+D5+D6</t>
  </si>
  <si>
    <t>-698514916</t>
  </si>
  <si>
    <t>Hliníkové dveře protipožární</t>
  </si>
  <si>
    <t>D4 - protipožární EI 30 DP3+C</t>
  </si>
  <si>
    <t>2,03*3,2</t>
  </si>
  <si>
    <t>D5  protipožární EI 30 DP3+C</t>
  </si>
  <si>
    <t>2,2*3,2</t>
  </si>
  <si>
    <t>1.NP - 1.4.-D6 protipožární EI 30 DP3+C</t>
  </si>
  <si>
    <t>104</t>
  </si>
  <si>
    <t>767113140VL</t>
  </si>
  <si>
    <t>Montáž a dodávka stěn z Al profilů plochy do 16 m2, vč. všech doplňků - viz výpis zámečnických prvků - D1</t>
  </si>
  <si>
    <t>-591621463</t>
  </si>
  <si>
    <t>Hliníkové dveře</t>
  </si>
  <si>
    <t>1.NP - 1.3.....D1</t>
  </si>
  <si>
    <t>4,3*4,29</t>
  </si>
  <si>
    <t>105</t>
  </si>
  <si>
    <t>767662210VL</t>
  </si>
  <si>
    <t>Montáž a dodávka mříží otvíravých na el. pohon - viz výpis ostatních výrobků x13</t>
  </si>
  <si>
    <t>669346771</t>
  </si>
  <si>
    <t>1.NP - 1.4....x13</t>
  </si>
  <si>
    <t>2,65*1,2</t>
  </si>
  <si>
    <t>106</t>
  </si>
  <si>
    <t>767001</t>
  </si>
  <si>
    <t>Montáž a dodávka hasící přístroj práškový 6kg</t>
  </si>
  <si>
    <t>-329611472</t>
  </si>
  <si>
    <t>1.NP - 1.4.......x18</t>
  </si>
  <si>
    <t>107</t>
  </si>
  <si>
    <t>998767202</t>
  </si>
  <si>
    <t>Přesun hmot procentní pro zámečnické konstrukce v objektech v do 12 m</t>
  </si>
  <si>
    <t>407434491</t>
  </si>
  <si>
    <t>771: Podlahy z dlaždic</t>
  </si>
  <si>
    <t>108</t>
  </si>
  <si>
    <t>771573810</t>
  </si>
  <si>
    <t>Demontáž podlah z dlaždic keramických lepených</t>
  </si>
  <si>
    <t>-1368521959</t>
  </si>
  <si>
    <t>1.PP - 0.2  m.č. 0.25+0.26</t>
  </si>
  <si>
    <t>(2,17+0,1+1,92)*2,7</t>
  </si>
  <si>
    <t>7,05</t>
  </si>
  <si>
    <t>4,89+16,913</t>
  </si>
  <si>
    <t>109</t>
  </si>
  <si>
    <t>771990112</t>
  </si>
  <si>
    <t>Vyrovnání podkladu samonivelační stěrkou tl 4 mm pevnosti 30 Mpa</t>
  </si>
  <si>
    <t>1378497726</t>
  </si>
  <si>
    <t>1.PP - 0.2...m.č. n0.25</t>
  </si>
  <si>
    <t>9,7</t>
  </si>
  <si>
    <t>110</t>
  </si>
  <si>
    <t>771574112VL</t>
  </si>
  <si>
    <t>Montáž podlah keramických hladkých lepených flexibilním lepidlem  vč. spárování</t>
  </si>
  <si>
    <t>-1301858377</t>
  </si>
  <si>
    <t>111</t>
  </si>
  <si>
    <t>59761004</t>
  </si>
  <si>
    <t>dlažba keramická  reliéfní do interiéru i exteriéru</t>
  </si>
  <si>
    <t>-471387427</t>
  </si>
  <si>
    <t>9,7*1,1</t>
  </si>
  <si>
    <t>112</t>
  </si>
  <si>
    <t>998771202</t>
  </si>
  <si>
    <t>Přesun hmot procentní pro podlahy z dlaždic v objektech v do 12 m</t>
  </si>
  <si>
    <t>-2062993894</t>
  </si>
  <si>
    <t>776: Podlahy povlakové</t>
  </si>
  <si>
    <t>113</t>
  </si>
  <si>
    <t>776201812</t>
  </si>
  <si>
    <t>Demontáž lepených povlakových podlah s podložkou ručně</t>
  </si>
  <si>
    <t>-994492042</t>
  </si>
  <si>
    <t>114</t>
  </si>
  <si>
    <t>776201814</t>
  </si>
  <si>
    <t>Demontáž textilních podlahovin volně položených podlepených páskou</t>
  </si>
  <si>
    <t>986763420</t>
  </si>
  <si>
    <t>40,85</t>
  </si>
  <si>
    <t>68,67</t>
  </si>
  <si>
    <t>13,96+4,77+45,21</t>
  </si>
  <si>
    <t>115</t>
  </si>
  <si>
    <t>777511100VL</t>
  </si>
  <si>
    <t>Dodávka a montáž vinylová podlaha pro vysokou zátěž -  Pn01+06</t>
  </si>
  <si>
    <t>175551293</t>
  </si>
  <si>
    <t>Dodávka a montáž vinylová podlaha pro vysokou zátěž Supreme Plus -  Pn01+06</t>
  </si>
  <si>
    <t>8,7+8,5+11,1+34,7+0,85</t>
  </si>
  <si>
    <t>0,8+53,4+1,62</t>
  </si>
  <si>
    <t>105,2+2,3+1,41</t>
  </si>
  <si>
    <t>116</t>
  </si>
  <si>
    <t>998776202</t>
  </si>
  <si>
    <t>Přesun hmot procentní pro podlahy povlakové v objektech v do 12 m</t>
  </si>
  <si>
    <t>228110584</t>
  </si>
  <si>
    <t>781: Obklady</t>
  </si>
  <si>
    <t>117</t>
  </si>
  <si>
    <t>781474212VL</t>
  </si>
  <si>
    <t>Montáž obkladů vnitřních keramických hladkých  lepených flexibilním lepidlem vč. příplatek za vylepení do vzoru, vč. spárování</t>
  </si>
  <si>
    <t>715383675</t>
  </si>
  <si>
    <t>1.NP - 1.4......x16+17</t>
  </si>
  <si>
    <t>0,4*1,4</t>
  </si>
  <si>
    <t>1,8*1,4</t>
  </si>
  <si>
    <t>2,1*1</t>
  </si>
  <si>
    <t>1,2*2,1</t>
  </si>
  <si>
    <t>x13a</t>
  </si>
  <si>
    <t>0,4*1,5</t>
  </si>
  <si>
    <t>118</t>
  </si>
  <si>
    <t>59761038</t>
  </si>
  <si>
    <t>obklad keramický hladký jednobarevný</t>
  </si>
  <si>
    <t>-1879848414</t>
  </si>
  <si>
    <t>7,7*1,1</t>
  </si>
  <si>
    <t>119</t>
  </si>
  <si>
    <t>59761000VL</t>
  </si>
  <si>
    <t>obklad keramický hladký černá ege Opulento</t>
  </si>
  <si>
    <t>1631885555</t>
  </si>
  <si>
    <t>1.NP - 1.4......x13a</t>
  </si>
  <si>
    <t>0,6*1,1</t>
  </si>
  <si>
    <t>120</t>
  </si>
  <si>
    <t>998781102</t>
  </si>
  <si>
    <t>Přesun hmot tonážní pro obklady keramické v objektech v do 12 m</t>
  </si>
  <si>
    <t>-385932221</t>
  </si>
  <si>
    <t>D16</t>
  </si>
  <si>
    <t>783: Nátěry</t>
  </si>
  <si>
    <t>121</t>
  </si>
  <si>
    <t>783826605</t>
  </si>
  <si>
    <t>Hydrofobizační transparentní silikonový nátěr hladkých betonových povrchů, povrchů z desek</t>
  </si>
  <si>
    <t>-435546643</t>
  </si>
  <si>
    <t>1.NP - 1.3................pod čistící rohože</t>
  </si>
  <si>
    <t>9,8+5,7</t>
  </si>
  <si>
    <t>122</t>
  </si>
  <si>
    <t>78300921VL</t>
  </si>
  <si>
    <t>Magnetický nátěr - tabulová barva RAL 7026 - 2 vrstvy</t>
  </si>
  <si>
    <t>-349720897</t>
  </si>
  <si>
    <t>(5,21*2,7+1,765*2,7-1,1*2,08-0,4*1,2-1,765*1,2)*2</t>
  </si>
  <si>
    <t>x 15</t>
  </si>
  <si>
    <t>D17</t>
  </si>
  <si>
    <t>784: Malby</t>
  </si>
  <si>
    <t>123</t>
  </si>
  <si>
    <t>784111011</t>
  </si>
  <si>
    <t>Obroušení podkladu omítnutého v místnostech výšky do 3,80 m</t>
  </si>
  <si>
    <t>1369050840</t>
  </si>
  <si>
    <t>1.NP - 1.1.......Zn02+03</t>
  </si>
  <si>
    <t>SDK strop</t>
  </si>
  <si>
    <t>stěny</t>
  </si>
  <si>
    <t>(2,29+3,87)*2*3,2</t>
  </si>
  <si>
    <t>(3+3,87)*2*3,2</t>
  </si>
  <si>
    <t>(5,88+5,7)*2*3,2</t>
  </si>
  <si>
    <t>(5,42+1,83)*2*3,2</t>
  </si>
  <si>
    <t>69,75</t>
  </si>
  <si>
    <t>(5,7+10,17*2)*3,8</t>
  </si>
  <si>
    <t>-2,31*3,2-2,03*3,2-3,11*3,5-1,6*2,5</t>
  </si>
  <si>
    <t xml:space="preserve">ostění </t>
  </si>
  <si>
    <t>(3,2*2+2,31)*0,6+(3,2*2+2,03)*0,6+(3,13+2*3,5)*0,6</t>
  </si>
  <si>
    <t>příčka Zn12</t>
  </si>
  <si>
    <t>2,36*3,8*2</t>
  </si>
  <si>
    <t>odpočet sádrové omítky</t>
  </si>
  <si>
    <t>-1,92*2,2</t>
  </si>
  <si>
    <t>SDK - strop</t>
  </si>
  <si>
    <t>((15,35+20,715)/2+5,7)*2*3,85</t>
  </si>
  <si>
    <t>-2,9*3,5-2,9*3,5-2,8*3,5-3,15*3,5</t>
  </si>
  <si>
    <t>-1,8*2,5*2</t>
  </si>
  <si>
    <t>ostění</t>
  </si>
  <si>
    <t>(2,92+2*3,5)*0,6+(2,95+2*3,5)*0,6+(2,9+2*3,5)*0,6+(3,15+2*3,5)*0,6</t>
  </si>
  <si>
    <t>(1,8+2*2,5)*2*0,6</t>
  </si>
  <si>
    <t>1.NP - 1.4.........Zn09....pod tapetou</t>
  </si>
  <si>
    <t>5,73*3,14</t>
  </si>
  <si>
    <t>1.NP - 1.4......Zn08...zazděné dveře-přebroušení nerovností</t>
  </si>
  <si>
    <t>1.NP - 1.4.......Zn03</t>
  </si>
  <si>
    <t>(6,9+1)*2,7-1,3*2,5-2*2,5</t>
  </si>
  <si>
    <t>55+12,7+8,3+9,8+4,9</t>
  </si>
  <si>
    <t>záměna za tapety Zn03 a Zn10</t>
  </si>
  <si>
    <t>4,3*3,14</t>
  </si>
  <si>
    <t>124</t>
  </si>
  <si>
    <t>784181121</t>
  </si>
  <si>
    <t>Hloubková jednonásobná penetrace podkladu v místnostech výšky do 3,80 m</t>
  </si>
  <si>
    <t>487721539</t>
  </si>
  <si>
    <t>125</t>
  </si>
  <si>
    <t>784211101</t>
  </si>
  <si>
    <t>Dvojnásobné bílé malby ze směsí za mokra výborně otěruvzdorných v místnostech výšky do 3,80 m</t>
  </si>
  <si>
    <t>-540558044</t>
  </si>
  <si>
    <t>126</t>
  </si>
  <si>
    <t>784511031</t>
  </si>
  <si>
    <t>Lepení vliesových hladkých tapet na stěny výšky do 3,00 m</t>
  </si>
  <si>
    <t>1483290094</t>
  </si>
  <si>
    <t>1.NP - 1.4.......Zn09 - tapeta x14</t>
  </si>
  <si>
    <t>127</t>
  </si>
  <si>
    <t>6246101VL</t>
  </si>
  <si>
    <t>tapeta papírová vzorovaná - cena bude upravena dle odsouhlaseného potisku</t>
  </si>
  <si>
    <t>-27129409</t>
  </si>
  <si>
    <t>1.NP - 1.4.......Zn09 - tapeta</t>
  </si>
  <si>
    <t>5,71*3,14*1,1</t>
  </si>
  <si>
    <t>D18</t>
  </si>
  <si>
    <t>796: Ostatní</t>
  </si>
  <si>
    <t>128</t>
  </si>
  <si>
    <t>Technika prostředí staveb - viz přiložený rozpočet</t>
  </si>
  <si>
    <t>-2132526468</t>
  </si>
  <si>
    <t>129</t>
  </si>
  <si>
    <t>Interiér</t>
  </si>
  <si>
    <t>336803645</t>
  </si>
  <si>
    <t>Interiér+nábytek</t>
  </si>
  <si>
    <t>130</t>
  </si>
  <si>
    <t>Gastrozařízení</t>
  </si>
  <si>
    <t>-1382495719</t>
  </si>
  <si>
    <t>131</t>
  </si>
  <si>
    <t>Lapák tuku</t>
  </si>
  <si>
    <t>-581054414</t>
  </si>
  <si>
    <t>Vytápění</t>
  </si>
  <si>
    <t>D20</t>
  </si>
  <si>
    <t>132</t>
  </si>
  <si>
    <t>HZS</t>
  </si>
  <si>
    <t>Ostatní nepředvídané práce při rekonstrukcích</t>
  </si>
  <si>
    <t>-1664612704</t>
  </si>
  <si>
    <t>SO 02 - SO 02</t>
  </si>
  <si>
    <t>D1 - SO_02: Stavební objekt 02</t>
  </si>
  <si>
    <t xml:space="preserve">    D2 - 003: Svislé konstrukce</t>
  </si>
  <si>
    <t xml:space="preserve">    D3 - 009: Ostatní konstrukce a práce</t>
  </si>
  <si>
    <t xml:space="preserve">    D4 - 099: Přesun hmot HSV</t>
  </si>
  <si>
    <t xml:space="preserve">    D5 - 725: Zařizovací předměty</t>
  </si>
  <si>
    <t xml:space="preserve">    D6 - 740: Silnoproud</t>
  </si>
  <si>
    <t xml:space="preserve">    D7 - 763: Konstrukce montované</t>
  </si>
  <si>
    <t xml:space="preserve">    D8 - 766: Konstrukce truhlářské</t>
  </si>
  <si>
    <t xml:space="preserve">    D9 - 767: Konstrukce zámečnické</t>
  </si>
  <si>
    <t xml:space="preserve">    D10 - 771: Podlahy z dlaždic</t>
  </si>
  <si>
    <t xml:space="preserve">    D11 - 776: Povlakové krytiny</t>
  </si>
  <si>
    <t xml:space="preserve">    D12 - 781: Obklady</t>
  </si>
  <si>
    <t xml:space="preserve">    D13 - 784: Malby</t>
  </si>
  <si>
    <t xml:space="preserve">    D14 - 796: Ostatní</t>
  </si>
  <si>
    <t xml:space="preserve">    D16 - V04: Inženýrská činnost</t>
  </si>
  <si>
    <t>SO_02: Stavební objekt 02</t>
  </si>
  <si>
    <t>D2</t>
  </si>
  <si>
    <t>Příčky tl 100 mm z pórobetonových přesných příčkovek Ytong objemové hmotnosti 500 kg/m3 vč. jednovrstvé jemné omítky 2x5mm</t>
  </si>
  <si>
    <t>-1232667453</t>
  </si>
  <si>
    <t>Příčky  tl 150 mm z pórobetonových přesných příčkovek Ytong objemové hmotnosti 500 kg/m3 - vč. jednovrstvé jednostranné jemné omítky 5mm</t>
  </si>
  <si>
    <t>-1563779170</t>
  </si>
  <si>
    <t>1,3*4,03</t>
  </si>
  <si>
    <t>317142221</t>
  </si>
  <si>
    <t>Překlady nenosné přímé z pórobetonu Ytong v příčkách tl 100 mm pro světlost otvoru do 1010 mm</t>
  </si>
  <si>
    <t>1560257671</t>
  </si>
  <si>
    <t>1.NP - 1.1......viz výpis</t>
  </si>
  <si>
    <t>34627211VL</t>
  </si>
  <si>
    <t>Přizdívky  tl 400 mm z pórobetonových přesných příčkovek Ytong objemové hmotnosti 500 kg/m3 vč. jednovrstvé jemné omítky 2x5mm</t>
  </si>
  <si>
    <t>1630455613</t>
  </si>
  <si>
    <t>1.NP - 1.1...........zazdívka rohu Zn12</t>
  </si>
  <si>
    <t>0,4*0,65*3,75</t>
  </si>
  <si>
    <t>-504695565</t>
  </si>
  <si>
    <t>968062455</t>
  </si>
  <si>
    <t>Vybourání dřevěných dveřních zárubní pl do 2 m2</t>
  </si>
  <si>
    <t>1405584442</t>
  </si>
  <si>
    <t>1.NP - m.č.s1.29-s1.34</t>
  </si>
  <si>
    <t>4*0,8*2,02</t>
  </si>
  <si>
    <t>- m.č.s1.23</t>
  </si>
  <si>
    <t>2*0,7*2,02</t>
  </si>
  <si>
    <t>968062456</t>
  </si>
  <si>
    <t>Vybourání dřevěných dveřních zárubní pl přes 2 m2</t>
  </si>
  <si>
    <t>1116844468</t>
  </si>
  <si>
    <t>1.NP - m.č. s1.04</t>
  </si>
  <si>
    <t>1,95*3,13</t>
  </si>
  <si>
    <t xml:space="preserve"> -m.č.s1.23</t>
  </si>
  <si>
    <t>1*2,22</t>
  </si>
  <si>
    <t>974042555</t>
  </si>
  <si>
    <t>Vysekání rýh v dlažbě betonové nebo jiné monolitické hl do 100 mm š do 200 mm</t>
  </si>
  <si>
    <t>-1046678223</t>
  </si>
  <si>
    <t>1,73*2</t>
  </si>
  <si>
    <t>2,33+0,625</t>
  </si>
  <si>
    <t>1,6</t>
  </si>
  <si>
    <t>1,3</t>
  </si>
  <si>
    <t>1131642339</t>
  </si>
  <si>
    <t>199383732</t>
  </si>
  <si>
    <t>-479630712</t>
  </si>
  <si>
    <t>772522020</t>
  </si>
  <si>
    <t>16,673*14</t>
  </si>
  <si>
    <t>-477504268</t>
  </si>
  <si>
    <t>1564381551</t>
  </si>
  <si>
    <t>-1276098388</t>
  </si>
  <si>
    <t>998011002</t>
  </si>
  <si>
    <t>Přesun hmot pro budovy zděné v do 12 m</t>
  </si>
  <si>
    <t>-1632119975</t>
  </si>
  <si>
    <t>725: Zařizovací předměty</t>
  </si>
  <si>
    <t>725291531</t>
  </si>
  <si>
    <t>Doplňky zařízení koupelen a záchodů plastové zásobník papírových ručníků x13</t>
  </si>
  <si>
    <t>-1153017975</t>
  </si>
  <si>
    <t>725291621</t>
  </si>
  <si>
    <t>Doplňky zařízení koupelen a záchodů nerezové zásobník toaletních papírů držák toaletního papíru nerez mat  - x23</t>
  </si>
  <si>
    <t>-2048310186</t>
  </si>
  <si>
    <t>7252916VL</t>
  </si>
  <si>
    <t>Montáž háčky na oděv 1100-1400 chrom mat - x25</t>
  </si>
  <si>
    <t>-801001459</t>
  </si>
  <si>
    <t>591610VL</t>
  </si>
  <si>
    <t>Dodávka nerez 2-háček na oděv - x25</t>
  </si>
  <si>
    <t>336155847</t>
  </si>
  <si>
    <t>725291706</t>
  </si>
  <si>
    <t>Doplňky zařízení koupelen a záchodů smaltované madlo svislé dl.600mm - x20</t>
  </si>
  <si>
    <t>-2070275271</t>
  </si>
  <si>
    <t>725291708</t>
  </si>
  <si>
    <t>Doplňky zařízení koupelen a záchodů smaltované madlo 600x700 - x19</t>
  </si>
  <si>
    <t>-341674161</t>
  </si>
  <si>
    <t>725291722</t>
  </si>
  <si>
    <t>Doplňky zařízení koupelen a záchodů bílé madlo sklopné dl 834 mm - x18</t>
  </si>
  <si>
    <t>1291234971</t>
  </si>
  <si>
    <t>998725201</t>
  </si>
  <si>
    <t>Přesun hmot procentní pro zařizovací předměty v objektech v do 6 m</t>
  </si>
  <si>
    <t>1272516823</t>
  </si>
  <si>
    <t>-1124350619</t>
  </si>
  <si>
    <t>-1671153763</t>
  </si>
  <si>
    <t>-2015388729</t>
  </si>
  <si>
    <t>-658842115</t>
  </si>
  <si>
    <t>1.PP - m.č.0.46</t>
  </si>
  <si>
    <t>6,68</t>
  </si>
  <si>
    <t>763131411VL</t>
  </si>
  <si>
    <t>-1348745373</t>
  </si>
  <si>
    <t>1.NP - SDK 1+2....viz v.č. D.1.1.07</t>
  </si>
  <si>
    <t>25+80,6</t>
  </si>
  <si>
    <t>763131581</t>
  </si>
  <si>
    <t>SDK podhled desky 2xH2DF 12,5 bez TI jednovrstvá spodní kce profil CD+UD</t>
  </si>
  <si>
    <t>-327437922</t>
  </si>
  <si>
    <t>1.NP - viz v.č. D.1.1.07.....protipožární</t>
  </si>
  <si>
    <t>23,9</t>
  </si>
  <si>
    <t>763112811</t>
  </si>
  <si>
    <t>Demontáž desek jednoduché opláštění SDK příčka</t>
  </si>
  <si>
    <t>1636916867</t>
  </si>
  <si>
    <t>1.NP - 1.1 u stahovacích mříží</t>
  </si>
  <si>
    <t>9,65</t>
  </si>
  <si>
    <t>1569487972</t>
  </si>
  <si>
    <t>59030159</t>
  </si>
  <si>
    <t>klapka revizní protipožární pro stěny a podhledy tl 12,5mm 300x300mm</t>
  </si>
  <si>
    <t>654240643</t>
  </si>
  <si>
    <t>998763201</t>
  </si>
  <si>
    <t>Přesun hmot procentní pro dřevostavby v objektech v do 12 m</t>
  </si>
  <si>
    <t>1952781017</t>
  </si>
  <si>
    <t>766311811</t>
  </si>
  <si>
    <t>Demontáž  zábradlí vnitřního</t>
  </si>
  <si>
    <t>-1231689080</t>
  </si>
  <si>
    <t>zábradlí v=900mm</t>
  </si>
  <si>
    <t>1,6+1,04</t>
  </si>
  <si>
    <t>madlo</t>
  </si>
  <si>
    <t>6,44*4</t>
  </si>
  <si>
    <t>29771778</t>
  </si>
  <si>
    <t>7666601 D17/L</t>
  </si>
  <si>
    <t>Montáž a dod. dveří vnitřních plných 900/2000mm, vč. dod.a montáže oblož.zárubně,kování - viz výpis truhlářských prvků</t>
  </si>
  <si>
    <t>267729194</t>
  </si>
  <si>
    <t>7666601 D17/P</t>
  </si>
  <si>
    <t>1142118931</t>
  </si>
  <si>
    <t>Montáž dveřních křídel dřevěných nebo plastových otevíravých do obložkové zárubně povrchově upravených jednokřídlových, šířky přes 800 mm, protipožární EI30 s větrací mřížkou</t>
  </si>
  <si>
    <t>7666601D18/L a D/18P</t>
  </si>
  <si>
    <t>Zpětná montáž demontovaných dveří, osazení piktogramem - viz výpis truhlářských prvků</t>
  </si>
  <si>
    <t>-452647530</t>
  </si>
  <si>
    <t>2+1</t>
  </si>
  <si>
    <t>7666607 D20</t>
  </si>
  <si>
    <t>Montáž dveřního bezpečnostního kování - panikového, vč. dodávky panikového kování</t>
  </si>
  <si>
    <t>1009925955</t>
  </si>
  <si>
    <t>Montáž dveřních doplňků dveřního kování bezpečnostního panikového kování</t>
  </si>
  <si>
    <t>7668211VL</t>
  </si>
  <si>
    <t>Montáž přebalovacího pultu     x26</t>
  </si>
  <si>
    <t>137485302</t>
  </si>
  <si>
    <t xml:space="preserve">1.NP - 1.2......D15 </t>
  </si>
  <si>
    <t>549811VL</t>
  </si>
  <si>
    <t>Dodávka závěsný, skládací přebalovací pult - plechový    x26</t>
  </si>
  <si>
    <t>223060181</t>
  </si>
  <si>
    <t>420754527</t>
  </si>
  <si>
    <t>76766181VL</t>
  </si>
  <si>
    <t>Demontáž mříží pevných nebo otevíravých - stahovacích</t>
  </si>
  <si>
    <t>-1376994312</t>
  </si>
  <si>
    <t>767995112</t>
  </si>
  <si>
    <t>Montáž atypických zámečnických konstrukcí hmotnosti do 10 kg (Madlo z trub.oc. podélně svařované, EN 10219, pr.40x2, nátěr dle PD,může být z více kusů)</t>
  </si>
  <si>
    <t>458167953</t>
  </si>
  <si>
    <t>Montáž atypických zámečnických konstrukcí hmotnosti do 10 kg Madlo z trub.oc. podélně svařované, EN 10219, pr.40x2, nátěr dle PD,může být z více kusů.</t>
  </si>
  <si>
    <t>1.NP - 1.1 Z17</t>
  </si>
  <si>
    <t>1,66*2*4,427</t>
  </si>
  <si>
    <t>767995114</t>
  </si>
  <si>
    <t>Montáž atypických zámečnických konstrukcí hmotnosti do 50 kg vč. kotvení (Madlo z trub.oc. podélně svařované, EN 10219, pr.40x2, nátěr dle PD,může být z více kusů)</t>
  </si>
  <si>
    <t>1721487011</t>
  </si>
  <si>
    <t>1.NP - 1.1......Z18+19</t>
  </si>
  <si>
    <t>6,715*2*4,427</t>
  </si>
  <si>
    <t>6,415*2*4,427</t>
  </si>
  <si>
    <t>14031022</t>
  </si>
  <si>
    <t>trubka ocelová podélně svařovaná hladká EN 10219, úpr.40x2mm, nátěr dle PD, může být i vícedílný - svary obrousit</t>
  </si>
  <si>
    <t>-1648876997</t>
  </si>
  <si>
    <t>trubka ocelová podélně svařovaná hladká jakost 11 343 40x2mm</t>
  </si>
  <si>
    <t>1.NP - 1.1   2x Z17</t>
  </si>
  <si>
    <t>1,66*2*1,1</t>
  </si>
  <si>
    <t>6,715*2*1,1</t>
  </si>
  <si>
    <t>6,415*2*1,1</t>
  </si>
  <si>
    <t>-1881140841</t>
  </si>
  <si>
    <t>-713466538</t>
  </si>
  <si>
    <t>1.NP - m.č. s1.29,0.30,0.32-0.33</t>
  </si>
  <si>
    <t>3,38+3,62+5,94+2,33</t>
  </si>
  <si>
    <t>771471830</t>
  </si>
  <si>
    <t>Demontáž soklíků z dlaždic keramických kladených do malty schodišťových</t>
  </si>
  <si>
    <t>1200833992</t>
  </si>
  <si>
    <t>1.NP -1.1</t>
  </si>
  <si>
    <t>5,71</t>
  </si>
  <si>
    <t>382789681</t>
  </si>
  <si>
    <t>1.NP - 1.1.......pod keram.dlažbu (po příčkách)</t>
  </si>
  <si>
    <t>3,12+3,8+4,2</t>
  </si>
  <si>
    <t>-1462430173</t>
  </si>
  <si>
    <t>771574112</t>
  </si>
  <si>
    <t>-1423563663</t>
  </si>
  <si>
    <t>597610VL</t>
  </si>
  <si>
    <t>dlažba  keramická  reliéfní do interiéru i exteriéru</t>
  </si>
  <si>
    <t>-368716453</t>
  </si>
  <si>
    <t>(3,12+3,8+4,2)*1,1</t>
  </si>
  <si>
    <t>1893311146</t>
  </si>
  <si>
    <t>776: Povlakové krytiny</t>
  </si>
  <si>
    <t>-1911875345</t>
  </si>
  <si>
    <t>8,66</t>
  </si>
  <si>
    <t xml:space="preserve"> -m.č. s1.23</t>
  </si>
  <si>
    <t>106,61</t>
  </si>
  <si>
    <t xml:space="preserve"> -m.č.s1.28</t>
  </si>
  <si>
    <t>10,02</t>
  </si>
  <si>
    <t xml:space="preserve"> -m.č.s1.24</t>
  </si>
  <si>
    <t>1,88</t>
  </si>
  <si>
    <t>77611111VL</t>
  </si>
  <si>
    <t>Odstranění zbytků lepidla z podkladu povlakových podlah broušením,odstranění vyrovnávací stěrky tl.3</t>
  </si>
  <si>
    <t>-821455278</t>
  </si>
  <si>
    <t>-m.č. s1.23</t>
  </si>
  <si>
    <t>-m.č.s1.28</t>
  </si>
  <si>
    <t>-m.č.s1.24</t>
  </si>
  <si>
    <t>777511105</t>
  </si>
  <si>
    <t>Dodávka a montáž vinylová podlaha pro vysokou zátěž</t>
  </si>
  <si>
    <t>1216123548</t>
  </si>
  <si>
    <t>Dodávka a montáž vinylová podlaha pro vysokou zátěž Supreme Plus</t>
  </si>
  <si>
    <t>1.NP - 1.1......Pn01+06</t>
  </si>
  <si>
    <t>3,6+25,9+5,4+4,2+4,76+0,75+59,3+13,1</t>
  </si>
  <si>
    <t>1,2*2+0,41+0,48+0,52+0,73*2+1,3+1,62</t>
  </si>
  <si>
    <t>1807424593</t>
  </si>
  <si>
    <t>781471810</t>
  </si>
  <si>
    <t>Demontáž obkladů z obkladaček keramických kladených do malty</t>
  </si>
  <si>
    <t>44155612</t>
  </si>
  <si>
    <t>781484115</t>
  </si>
  <si>
    <t>Montáž obkladů vnitřních z mozaiky 200x200 mm lepených flexibilním lepidlem</t>
  </si>
  <si>
    <t>299750</t>
  </si>
  <si>
    <t>(1,8+1,63)*2*2,1-0,8*2</t>
  </si>
  <si>
    <t>(1,63+1,65+0,3+2,65+0,8)*2,1-0,8*2</t>
  </si>
  <si>
    <t>(1,85+2,33)*2*2,1-0,9*2</t>
  </si>
  <si>
    <t>odpočet plochy zrcadel</t>
  </si>
  <si>
    <t>-2,574</t>
  </si>
  <si>
    <t>781495111</t>
  </si>
  <si>
    <t>Penetrace podkladu vnitřních obkladů</t>
  </si>
  <si>
    <t>1646454155</t>
  </si>
  <si>
    <t>59761181</t>
  </si>
  <si>
    <t>obklad keramický hladký na podlahu i stěnu pro interiér i exteriér</t>
  </si>
  <si>
    <t>1599069992</t>
  </si>
  <si>
    <t>39,151*1,1</t>
  </si>
  <si>
    <t>781491011</t>
  </si>
  <si>
    <t>Montáž zrcadel plochy do 1 m2 lepených silikonovým tmelem na podkladní omítku</t>
  </si>
  <si>
    <t>-2019104809</t>
  </si>
  <si>
    <t>Montáž zrcadel lepených silikonovým tmelem na podkladní omítku, plochy do 1 m2 X15, X16, X17</t>
  </si>
  <si>
    <t>1,4*0,75</t>
  </si>
  <si>
    <t>1,2*0,75</t>
  </si>
  <si>
    <t>1,04*0,6</t>
  </si>
  <si>
    <t>63465122</t>
  </si>
  <si>
    <t>zrcadlo nemontované čiré tl 3mm max rozměr 3210x2250mm</t>
  </si>
  <si>
    <t>-1331142351</t>
  </si>
  <si>
    <t>2,574*1,1</t>
  </si>
  <si>
    <t>781001</t>
  </si>
  <si>
    <t>Dodávka a montáž poličky X24,bílá 400x150mm - dle výpisu prvků</t>
  </si>
  <si>
    <t>-1736270366</t>
  </si>
  <si>
    <t>998781202</t>
  </si>
  <si>
    <t>Přesun hmot procentní pro obklady keramické v objektech v do 12 m</t>
  </si>
  <si>
    <t>-1719821841</t>
  </si>
  <si>
    <t>-592728190</t>
  </si>
  <si>
    <t>1.NP - 1.1...................ZN 12</t>
  </si>
  <si>
    <t>(1,8+1,63)*2*1,1</t>
  </si>
  <si>
    <t>(1,63+1,65+0,3+2,65+0,8)*1,1</t>
  </si>
  <si>
    <t>(1,85+2,33)*2*0,9</t>
  </si>
  <si>
    <t>(3,38+1,6)*2*3,2</t>
  </si>
  <si>
    <t>(1,45+6,35+3,48)*3</t>
  </si>
  <si>
    <t>1,3*3,75</t>
  </si>
  <si>
    <t>3,165*2*3,7</t>
  </si>
  <si>
    <t>drobné opravy po montáži zárubní a madel</t>
  </si>
  <si>
    <t>strop SDK</t>
  </si>
  <si>
    <t>112,28+23,9</t>
  </si>
  <si>
    <t>dřevotřísková stěna</t>
  </si>
  <si>
    <t>15,734*2</t>
  </si>
  <si>
    <t>Dvojnásobné  malby ze směsí za mokra výborně otěruvzdorných v místnostech výšky do 3,80 m odstín dle interiérové studie</t>
  </si>
  <si>
    <t>1972069524</t>
  </si>
  <si>
    <t>Interiér-nábytek</t>
  </si>
  <si>
    <t>310462406</t>
  </si>
  <si>
    <t>602639918</t>
  </si>
  <si>
    <t>-844399079</t>
  </si>
  <si>
    <t>SO 03 - SO 03</t>
  </si>
  <si>
    <t>D1 - SO 03: Stavební objekt 03</t>
  </si>
  <si>
    <t xml:space="preserve">    D2 - 001: Zemní práce</t>
  </si>
  <si>
    <t xml:space="preserve">    D3 - 002: Základy</t>
  </si>
  <si>
    <t xml:space="preserve">    D4 - 005: Komunikace</t>
  </si>
  <si>
    <t xml:space="preserve">    D5 - 006: Úpravy povrchu</t>
  </si>
  <si>
    <t xml:space="preserve">    D6 - 009: Ostatní konstrukce a práce</t>
  </si>
  <si>
    <t xml:space="preserve">    D7 - 099: Přesun hmot HSV</t>
  </si>
  <si>
    <t xml:space="preserve">    D8 - 711: Izolace proti vodě a vlhkosti</t>
  </si>
  <si>
    <t xml:space="preserve">    D9 - 740: Silnoproud</t>
  </si>
  <si>
    <t xml:space="preserve">    D11 - 767: Konstrukce zámečnické</t>
  </si>
  <si>
    <t xml:space="preserve">    D12 - 796: Ostatní</t>
  </si>
  <si>
    <t>SO 03: Stavební objekt 03</t>
  </si>
  <si>
    <t>001: Zemní práce</t>
  </si>
  <si>
    <t>122201101</t>
  </si>
  <si>
    <t>Odkopávky a prokopávky nezapažené v hornině tř. 3 objem do 100 m3</t>
  </si>
  <si>
    <t>-1842275862</t>
  </si>
  <si>
    <t>sejmutí travního drénu do hl.100mm</t>
  </si>
  <si>
    <t>21*0,1</t>
  </si>
  <si>
    <t>sejmutí travního drénu do hl.300mm</t>
  </si>
  <si>
    <t>5,7*0,3</t>
  </si>
  <si>
    <t>122201109</t>
  </si>
  <si>
    <t>Příplatek za lepivost u odkopávek v hornině tř. 1 až 3</t>
  </si>
  <si>
    <t>-1428583436</t>
  </si>
  <si>
    <t>113106111</t>
  </si>
  <si>
    <t>Rozebrání dlažeb z mozaiky komunikací pro pěší ručně</t>
  </si>
  <si>
    <t>-1595354354</t>
  </si>
  <si>
    <t>5,3*10,69</t>
  </si>
  <si>
    <t>odpočet travního ostrůvku</t>
  </si>
  <si>
    <t>-2,5*1,5</t>
  </si>
  <si>
    <t>113204111</t>
  </si>
  <si>
    <t>Vytrhání obrub záhonových</t>
  </si>
  <si>
    <t>-1150898478</t>
  </si>
  <si>
    <t>kolem ostrůvků</t>
  </si>
  <si>
    <t>(2,5+1,5)*2</t>
  </si>
  <si>
    <t>2,3*2</t>
  </si>
  <si>
    <t>133201101</t>
  </si>
  <si>
    <t>Hloubení šachet v hornině tř. 3 objemu do 100 m3</t>
  </si>
  <si>
    <t>-1574465429</t>
  </si>
  <si>
    <t>patky</t>
  </si>
  <si>
    <t>0,6*0,6*0,8*2</t>
  </si>
  <si>
    <t>133202019</t>
  </si>
  <si>
    <t>Příplatek za lepivost u hloubení šachet ručním nebo pneum nářadím v horninách tř. 3</t>
  </si>
  <si>
    <t>-171488669</t>
  </si>
  <si>
    <t>132212111</t>
  </si>
  <si>
    <t>Hloubení rýh š do 800 mm v soudržných horninách třídy těžitelnosti I, skupiny 3 ručně</t>
  </si>
  <si>
    <t>-860680277</t>
  </si>
  <si>
    <t>Hloubení rýh šířky do 800 mm ručně zapažených i nezapažených, s urovnáním dna do předepsaného profilu a spádu v hornině třídy těžitelnosti I skupiny 3 soudržných</t>
  </si>
  <si>
    <t>174111101</t>
  </si>
  <si>
    <t>Zásyp jam, šachet rýh nebo kolem objektů sypaninou se zhutněním ručně</t>
  </si>
  <si>
    <t>-1726385970</t>
  </si>
  <si>
    <t>Zásyp sypaninou z jakékoliv horniny ručně s uložením výkopku ve vrstvách se zhutněním jam, šachet, rýh nebo kolem objektů v těchto vykopávkách</t>
  </si>
  <si>
    <t>vedení Cetin</t>
  </si>
  <si>
    <t>17*0,9*0,5</t>
  </si>
  <si>
    <t>167101101</t>
  </si>
  <si>
    <t>Nakládání výkopku z hornin tř. 1 až 4 do 100 m3</t>
  </si>
  <si>
    <t>-1519867772</t>
  </si>
  <si>
    <t>4,46+0,576</t>
  </si>
  <si>
    <t>162701105</t>
  </si>
  <si>
    <t>Vodorovné přemístění do 10000 m výkopku/sypaniny z horniny tř. 1 až 4</t>
  </si>
  <si>
    <t>-1226175776</t>
  </si>
  <si>
    <t>162701109</t>
  </si>
  <si>
    <t>Příplatek k vodorovnému přemístění výkopku/sypaniny z horniny tř. 1 až 4 ZKD 1000 m přes 10000 m</t>
  </si>
  <si>
    <t>-353559638</t>
  </si>
  <si>
    <t>5,036*5</t>
  </si>
  <si>
    <t>171201211</t>
  </si>
  <si>
    <t>Poplatek za uložení stavebního odpadu - zeminy a kameniva na skládce</t>
  </si>
  <si>
    <t>-707499044</t>
  </si>
  <si>
    <t>5,036*1,6</t>
  </si>
  <si>
    <t>183405211</t>
  </si>
  <si>
    <t>Výsev trávníku hydroosevem na ornici</t>
  </si>
  <si>
    <t>2057471879</t>
  </si>
  <si>
    <t>Výsev trávníku hydroosevem  na ornici</t>
  </si>
  <si>
    <t>00572410</t>
  </si>
  <si>
    <t>osivo směs travní parková</t>
  </si>
  <si>
    <t>-906355674</t>
  </si>
  <si>
    <t>21*0,025 "Přepočtené koeficientem množství</t>
  </si>
  <si>
    <t>002: Základy</t>
  </si>
  <si>
    <t>275311126</t>
  </si>
  <si>
    <t>Základové patky a bloky z betonu prostého C 20/25</t>
  </si>
  <si>
    <t>640281904</t>
  </si>
  <si>
    <t>beton patek - bez bednění</t>
  </si>
  <si>
    <t>0,6*0,6*0,8*2*1,035</t>
  </si>
  <si>
    <t>005: Komunikace</t>
  </si>
  <si>
    <t>596811220</t>
  </si>
  <si>
    <t>Kladení betonové dlažby komunikací pro pěší do lože z kameniva vel do 0,25 m2 plochy do 50 m2</t>
  </si>
  <si>
    <t>-114813014</t>
  </si>
  <si>
    <t>10,69*5,3</t>
  </si>
  <si>
    <t>592460000</t>
  </si>
  <si>
    <t>dlažba plošná vibrolisovaná 400x400x50mm</t>
  </si>
  <si>
    <t>-1649235976</t>
  </si>
  <si>
    <t>56,657*1,1</t>
  </si>
  <si>
    <t>7621019VL</t>
  </si>
  <si>
    <t>Vyřezání otvoru ve stěně  z desek  plochy jednotlivě do 1 m2 pro kotvení plachtové střechy Neporušit okolní zateplení)</t>
  </si>
  <si>
    <t>-744195746</t>
  </si>
  <si>
    <t>0,15*4*12</t>
  </si>
  <si>
    <t>62221511VL</t>
  </si>
  <si>
    <t>Oprava kontaktního zateplení stěn z polystyrenových desek tloušťky do 80 mm plochy do 0,1m2 vč. stěrky,lepidla,perlinky</t>
  </si>
  <si>
    <t>-1216719447</t>
  </si>
  <si>
    <t>patky pro kotvení plachtového zakrytí</t>
  </si>
  <si>
    <t>595908VL</t>
  </si>
  <si>
    <t>deska pěnosklo tl.80mm rozměr 1 kusu =115*115*450mm</t>
  </si>
  <si>
    <t>1293041</t>
  </si>
  <si>
    <t>0,15*0,15*12*1,2</t>
  </si>
  <si>
    <t>6225210VL</t>
  </si>
  <si>
    <t>Montáž a dodávka silikátová stěrka svislých ploch</t>
  </si>
  <si>
    <t>-1750785072</t>
  </si>
  <si>
    <t>podezdívka plotu</t>
  </si>
  <si>
    <t>9,3</t>
  </si>
  <si>
    <t>577174866</t>
  </si>
  <si>
    <t>521033846</t>
  </si>
  <si>
    <t>-1598226604</t>
  </si>
  <si>
    <t>16,319*14</t>
  </si>
  <si>
    <t>150805607</t>
  </si>
  <si>
    <t>-1808492655</t>
  </si>
  <si>
    <t>-511571623</t>
  </si>
  <si>
    <t>711: Izolace proti vodě a vlhkosti</t>
  </si>
  <si>
    <t>711191011</t>
  </si>
  <si>
    <t>Montáž a dodávka adhezního můstku na svislé ploše</t>
  </si>
  <si>
    <t>-1562483131</t>
  </si>
  <si>
    <t>Provedení adhezního můstku na svislé ploše</t>
  </si>
  <si>
    <t>stávající podezdívka plotu</t>
  </si>
  <si>
    <t>998711201</t>
  </si>
  <si>
    <t>Přesun hmot procentní pro izolace proti vodě, vlhkosti a plynům v objektech v do 6 m</t>
  </si>
  <si>
    <t>-70750304</t>
  </si>
  <si>
    <t>7411101VL</t>
  </si>
  <si>
    <t>Montáž a dodávka půlené chráničky pro vedení CETIN</t>
  </si>
  <si>
    <t>581444307</t>
  </si>
  <si>
    <t>34571098</t>
  </si>
  <si>
    <t>chránička půlená pro vedení do DN 80, Cetin</t>
  </si>
  <si>
    <t>-1209005924</t>
  </si>
  <si>
    <t>trubka elektroinstalační dělená (chránička) D 100/110mm, HDPE</t>
  </si>
  <si>
    <t>7411102VL</t>
  </si>
  <si>
    <t>Montáž a dodávka rezervní chráničky pro vedení CETIN</t>
  </si>
  <si>
    <t>1604831865</t>
  </si>
  <si>
    <t>34571090</t>
  </si>
  <si>
    <t>chránička rezervní pro vedení Cetin do DN 80</t>
  </si>
  <si>
    <t>-520547208</t>
  </si>
  <si>
    <t>-1427307963</t>
  </si>
  <si>
    <t>828169602</t>
  </si>
  <si>
    <t>76799511VL</t>
  </si>
  <si>
    <t>Montáž a dodávka kotvení do fasády, sloupy a plachty -  textilní plachty - hydrofobní stálobarevné a rozměrově stálé, látka v barvě RAL 9003 s potiskem loga Ostravské univerzity v barvě RAL 6034; manuální napínací mechanismus, upevněný do ocelového oka na</t>
  </si>
  <si>
    <t>-1749647359</t>
  </si>
  <si>
    <t>Montáž a dodávka kotvení do fasády, sloupy a plachty -  textilní plachty - hydrofobní stálobarevné a rozměrově stálé, látka v barvě RAL 9003 s potiskem loga Ostravské univerzity v barvě RAL 6034; manuální napínací mechanismus, upevněný do ocelového oka na fasádě a do sloupů. cena obsahuje výrobky: X01, X02, X03, X04, Z05, Z06, Z07</t>
  </si>
  <si>
    <t>767995VL1</t>
  </si>
  <si>
    <t>Montáž a dodávka ocelového nerezového lanka x05 - ukotvení osvětlení</t>
  </si>
  <si>
    <t>-2084712850</t>
  </si>
  <si>
    <t>998767201</t>
  </si>
  <si>
    <t>Přesun hmot procentní pro zámečnické konstrukce v objektech v do 6 m</t>
  </si>
  <si>
    <t>-659768863</t>
  </si>
  <si>
    <t>1621462933</t>
  </si>
  <si>
    <t>2000815408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</si>
</sst>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0" borderId="0" applyNumberFormat="0" applyFill="0" applyBorder="0" applyAlignment="0" applyProtection="0"/>
  </cellStyleXfs>
  <cellXfs count="30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24" fillId="0" borderId="15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7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7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 applyProtection="1">
      <alignment vertical="center"/>
      <protection/>
    </xf>
    <xf numFmtId="4" fontId="30" fillId="0" borderId="19" xfId="0" applyNumberFormat="1" applyFont="1" applyBorder="1" applyAlignment="1" applyProtection="1">
      <alignment vertical="center"/>
      <protection/>
    </xf>
    <xf numFmtId="166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9" xfId="0" applyFont="1" applyBorder="1" applyAlignment="1" applyProtection="1">
      <alignment horizontal="left" vertical="center"/>
      <protection/>
    </xf>
    <xf numFmtId="0" fontId="7" fillId="0" borderId="19" xfId="0" applyFont="1" applyBorder="1" applyAlignment="1" applyProtection="1">
      <alignment vertical="center"/>
      <protection/>
    </xf>
    <xf numFmtId="4" fontId="7" fillId="0" borderId="19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19" xfId="0" applyFont="1" applyBorder="1" applyAlignment="1" applyProtection="1">
      <alignment horizontal="left" vertical="center"/>
      <protection/>
    </xf>
    <xf numFmtId="0" fontId="8" fillId="0" borderId="19" xfId="0" applyFont="1" applyBorder="1" applyAlignment="1" applyProtection="1">
      <alignment vertical="center"/>
      <protection/>
    </xf>
    <xf numFmtId="4" fontId="8" fillId="0" borderId="19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3" xfId="0" applyFont="1" applyFill="1" applyBorder="1" applyAlignment="1" applyProtection="1">
      <alignment horizontal="center" vertical="center" wrapText="1"/>
      <protection/>
    </xf>
    <xf numFmtId="0" fontId="23" fillId="4" borderId="14" xfId="0" applyFont="1" applyFill="1" applyBorder="1" applyAlignment="1" applyProtection="1">
      <alignment horizontal="center" vertical="center" wrapText="1"/>
      <protection/>
    </xf>
    <xf numFmtId="0" fontId="23" fillId="4" borderId="15" xfId="0" applyFont="1" applyFill="1" applyBorder="1" applyAlignment="1" applyProtection="1">
      <alignment horizontal="center" vertical="center" wrapText="1"/>
      <protection/>
    </xf>
    <xf numFmtId="0" fontId="23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3" fillId="0" borderId="10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7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0" fontId="9" fillId="0" borderId="12" xfId="0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0" fontId="24" fillId="0" borderId="12" xfId="0" applyFont="1" applyBorder="1" applyAlignment="1" applyProtection="1">
      <alignment horizontal="left"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7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67" fontId="23" fillId="2" borderId="22" xfId="0" applyNumberFormat="1" applyFont="1" applyFill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7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7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2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7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2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22" xfId="0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7" xfId="0" applyFont="1" applyFill="1" applyBorder="1" applyAlignment="1" applyProtection="1">
      <alignment horizontal="left" vertical="center"/>
      <protection locked="0"/>
    </xf>
    <xf numFmtId="0" fontId="37" fillId="0" borderId="0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2" fillId="0" borderId="17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21" xfId="0" applyFont="1" applyFill="1" applyBorder="1" applyAlignment="1" applyProtection="1">
      <alignment horizontal="left"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0" fillId="3" borderId="21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79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293"/>
      <c r="AS2" s="293"/>
      <c r="AT2" s="293"/>
      <c r="AU2" s="293"/>
      <c r="AV2" s="293"/>
      <c r="AW2" s="293"/>
      <c r="AX2" s="293"/>
      <c r="AY2" s="293"/>
      <c r="AZ2" s="293"/>
      <c r="BA2" s="293"/>
      <c r="BB2" s="293"/>
      <c r="BC2" s="293"/>
      <c r="BD2" s="293"/>
      <c r="BE2" s="293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pans="2:71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7" t="s">
        <v>14</v>
      </c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2"/>
      <c r="AQ5" s="22"/>
      <c r="AR5" s="20"/>
      <c r="BE5" s="274" t="s">
        <v>15</v>
      </c>
      <c r="BS5" s="17" t="s">
        <v>6</v>
      </c>
    </row>
    <row r="6" spans="2:71" s="1" customFormat="1" ht="36.95" customHeight="1">
      <c r="B6" s="21"/>
      <c r="C6" s="22"/>
      <c r="D6" s="28" t="s">
        <v>16</v>
      </c>
      <c r="E6" s="22"/>
      <c r="F6" s="22"/>
      <c r="G6" s="22"/>
      <c r="H6" s="22"/>
      <c r="I6" s="22"/>
      <c r="J6" s="22"/>
      <c r="K6" s="279" t="s">
        <v>17</v>
      </c>
      <c r="L6" s="278"/>
      <c r="M6" s="278"/>
      <c r="N6" s="278"/>
      <c r="O6" s="278"/>
      <c r="P6" s="278"/>
      <c r="Q6" s="278"/>
      <c r="R6" s="278"/>
      <c r="S6" s="278"/>
      <c r="T6" s="278"/>
      <c r="U6" s="278"/>
      <c r="V6" s="278"/>
      <c r="W6" s="278"/>
      <c r="X6" s="278"/>
      <c r="Y6" s="278"/>
      <c r="Z6" s="278"/>
      <c r="AA6" s="278"/>
      <c r="AB6" s="278"/>
      <c r="AC6" s="278"/>
      <c r="AD6" s="278"/>
      <c r="AE6" s="278"/>
      <c r="AF6" s="278"/>
      <c r="AG6" s="278"/>
      <c r="AH6" s="278"/>
      <c r="AI6" s="278"/>
      <c r="AJ6" s="278"/>
      <c r="AK6" s="278"/>
      <c r="AL6" s="278"/>
      <c r="AM6" s="278"/>
      <c r="AN6" s="278"/>
      <c r="AO6" s="278"/>
      <c r="AP6" s="22"/>
      <c r="AQ6" s="22"/>
      <c r="AR6" s="20"/>
      <c r="BE6" s="275"/>
      <c r="BS6" s="17" t="s">
        <v>6</v>
      </c>
    </row>
    <row r="7" spans="2:71" s="1" customFormat="1" ht="12" customHeight="1">
      <c r="B7" s="21"/>
      <c r="C7" s="22"/>
      <c r="D7" s="29" t="s">
        <v>18</v>
      </c>
      <c r="E7" s="22"/>
      <c r="F7" s="22"/>
      <c r="G7" s="22"/>
      <c r="H7" s="22"/>
      <c r="I7" s="22"/>
      <c r="J7" s="22"/>
      <c r="K7" s="27" t="s">
        <v>1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9" t="s">
        <v>19</v>
      </c>
      <c r="AL7" s="22"/>
      <c r="AM7" s="22"/>
      <c r="AN7" s="27" t="s">
        <v>1</v>
      </c>
      <c r="AO7" s="22"/>
      <c r="AP7" s="22"/>
      <c r="AQ7" s="22"/>
      <c r="AR7" s="20"/>
      <c r="BE7" s="275"/>
      <c r="BS7" s="17" t="s">
        <v>6</v>
      </c>
    </row>
    <row r="8" spans="2:71" s="1" customFormat="1" ht="12" customHeight="1">
      <c r="B8" s="21"/>
      <c r="C8" s="22"/>
      <c r="D8" s="29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9" t="s">
        <v>22</v>
      </c>
      <c r="AL8" s="22"/>
      <c r="AM8" s="22"/>
      <c r="AN8" s="30" t="s">
        <v>23</v>
      </c>
      <c r="AO8" s="22"/>
      <c r="AP8" s="22"/>
      <c r="AQ8" s="22"/>
      <c r="AR8" s="20"/>
      <c r="BE8" s="275"/>
      <c r="BS8" s="17" t="s">
        <v>6</v>
      </c>
    </row>
    <row r="9" spans="2:71" s="1" customFormat="1" ht="14.45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275"/>
      <c r="BS9" s="17" t="s">
        <v>6</v>
      </c>
    </row>
    <row r="10" spans="2:71" s="1" customFormat="1" ht="12" customHeight="1">
      <c r="B10" s="21"/>
      <c r="C10" s="22"/>
      <c r="D10" s="29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9" t="s">
        <v>25</v>
      </c>
      <c r="AL10" s="22"/>
      <c r="AM10" s="22"/>
      <c r="AN10" s="27" t="s">
        <v>1</v>
      </c>
      <c r="AO10" s="22"/>
      <c r="AP10" s="22"/>
      <c r="AQ10" s="22"/>
      <c r="AR10" s="20"/>
      <c r="BE10" s="275"/>
      <c r="BS10" s="17" t="s">
        <v>6</v>
      </c>
    </row>
    <row r="11" spans="2:71" s="1" customFormat="1" ht="18.4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9" t="s">
        <v>26</v>
      </c>
      <c r="AL11" s="22"/>
      <c r="AM11" s="22"/>
      <c r="AN11" s="27" t="s">
        <v>1</v>
      </c>
      <c r="AO11" s="22"/>
      <c r="AP11" s="22"/>
      <c r="AQ11" s="22"/>
      <c r="AR11" s="20"/>
      <c r="BE11" s="275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275"/>
      <c r="BS12" s="17" t="s">
        <v>6</v>
      </c>
    </row>
    <row r="13" spans="2:71" s="1" customFormat="1" ht="12" customHeight="1">
      <c r="B13" s="21"/>
      <c r="C13" s="22"/>
      <c r="D13" s="29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9" t="s">
        <v>25</v>
      </c>
      <c r="AL13" s="22"/>
      <c r="AM13" s="22"/>
      <c r="AN13" s="31" t="s">
        <v>28</v>
      </c>
      <c r="AO13" s="22"/>
      <c r="AP13" s="22"/>
      <c r="AQ13" s="22"/>
      <c r="AR13" s="20"/>
      <c r="BE13" s="275"/>
      <c r="BS13" s="17" t="s">
        <v>6</v>
      </c>
    </row>
    <row r="14" spans="2:71" ht="12.75">
      <c r="B14" s="21"/>
      <c r="C14" s="22"/>
      <c r="D14" s="22"/>
      <c r="E14" s="280" t="s">
        <v>28</v>
      </c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9" t="s">
        <v>26</v>
      </c>
      <c r="AL14" s="22"/>
      <c r="AM14" s="22"/>
      <c r="AN14" s="31" t="s">
        <v>28</v>
      </c>
      <c r="AO14" s="22"/>
      <c r="AP14" s="22"/>
      <c r="AQ14" s="22"/>
      <c r="AR14" s="20"/>
      <c r="BE14" s="275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275"/>
      <c r="BS15" s="17" t="s">
        <v>4</v>
      </c>
    </row>
    <row r="16" spans="2:71" s="1" customFormat="1" ht="12" customHeight="1">
      <c r="B16" s="21"/>
      <c r="C16" s="22"/>
      <c r="D16" s="29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29" t="s">
        <v>25</v>
      </c>
      <c r="AL16" s="22"/>
      <c r="AM16" s="22"/>
      <c r="AN16" s="27" t="s">
        <v>1</v>
      </c>
      <c r="AO16" s="22"/>
      <c r="AP16" s="22"/>
      <c r="AQ16" s="22"/>
      <c r="AR16" s="20"/>
      <c r="BE16" s="275"/>
      <c r="BS16" s="17" t="s">
        <v>4</v>
      </c>
    </row>
    <row r="17" spans="2:71" s="1" customFormat="1" ht="18.4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9" t="s">
        <v>26</v>
      </c>
      <c r="AL17" s="22"/>
      <c r="AM17" s="22"/>
      <c r="AN17" s="27" t="s">
        <v>1</v>
      </c>
      <c r="AO17" s="22"/>
      <c r="AP17" s="22"/>
      <c r="AQ17" s="22"/>
      <c r="AR17" s="20"/>
      <c r="BE17" s="275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275"/>
      <c r="BS18" s="17" t="s">
        <v>6</v>
      </c>
    </row>
    <row r="19" spans="2:71" s="1" customFormat="1" ht="12" customHeight="1">
      <c r="B19" s="21"/>
      <c r="C19" s="22"/>
      <c r="D19" s="29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9" t="s">
        <v>25</v>
      </c>
      <c r="AL19" s="22"/>
      <c r="AM19" s="22"/>
      <c r="AN19" s="27" t="s">
        <v>1</v>
      </c>
      <c r="AO19" s="22"/>
      <c r="AP19" s="22"/>
      <c r="AQ19" s="22"/>
      <c r="AR19" s="20"/>
      <c r="BE19" s="275"/>
      <c r="BS19" s="17" t="s">
        <v>6</v>
      </c>
    </row>
    <row r="20" spans="2:71" s="1" customFormat="1" ht="18.4" customHeight="1">
      <c r="B20" s="21"/>
      <c r="C20" s="22"/>
      <c r="D20" s="22"/>
      <c r="E20" s="27" t="s">
        <v>21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29" t="s">
        <v>26</v>
      </c>
      <c r="AL20" s="22"/>
      <c r="AM20" s="22"/>
      <c r="AN20" s="27" t="s">
        <v>1</v>
      </c>
      <c r="AO20" s="22"/>
      <c r="AP20" s="22"/>
      <c r="AQ20" s="22"/>
      <c r="AR20" s="20"/>
      <c r="BE20" s="275"/>
      <c r="BS20" s="17" t="s">
        <v>30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275"/>
    </row>
    <row r="22" spans="2:57" s="1" customFormat="1" ht="12" customHeight="1">
      <c r="B22" s="21"/>
      <c r="C22" s="22"/>
      <c r="D22" s="29" t="s">
        <v>32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275"/>
    </row>
    <row r="23" spans="2:57" s="1" customFormat="1" ht="16.5" customHeight="1">
      <c r="B23" s="21"/>
      <c r="C23" s="22"/>
      <c r="D23" s="22"/>
      <c r="E23" s="282" t="s">
        <v>1</v>
      </c>
      <c r="F23" s="282"/>
      <c r="G23" s="282"/>
      <c r="H23" s="282"/>
      <c r="I23" s="282"/>
      <c r="J23" s="282"/>
      <c r="K23" s="282"/>
      <c r="L23" s="282"/>
      <c r="M23" s="282"/>
      <c r="N23" s="282"/>
      <c r="O23" s="282"/>
      <c r="P23" s="282"/>
      <c r="Q23" s="282"/>
      <c r="R23" s="282"/>
      <c r="S23" s="282"/>
      <c r="T23" s="282"/>
      <c r="U23" s="282"/>
      <c r="V23" s="282"/>
      <c r="W23" s="282"/>
      <c r="X23" s="282"/>
      <c r="Y23" s="282"/>
      <c r="Z23" s="282"/>
      <c r="AA23" s="282"/>
      <c r="AB23" s="282"/>
      <c r="AC23" s="282"/>
      <c r="AD23" s="282"/>
      <c r="AE23" s="282"/>
      <c r="AF23" s="282"/>
      <c r="AG23" s="282"/>
      <c r="AH23" s="282"/>
      <c r="AI23" s="282"/>
      <c r="AJ23" s="282"/>
      <c r="AK23" s="282"/>
      <c r="AL23" s="282"/>
      <c r="AM23" s="282"/>
      <c r="AN23" s="282"/>
      <c r="AO23" s="22"/>
      <c r="AP23" s="22"/>
      <c r="AQ23" s="22"/>
      <c r="AR23" s="20"/>
      <c r="BE23" s="275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275"/>
    </row>
    <row r="25" spans="2:57" s="1" customFormat="1" ht="6.95" customHeight="1">
      <c r="B25" s="21"/>
      <c r="C25" s="22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2"/>
      <c r="AQ25" s="22"/>
      <c r="AR25" s="20"/>
      <c r="BE25" s="275"/>
    </row>
    <row r="26" spans="1:57" s="2" customFormat="1" ht="25.9" customHeight="1">
      <c r="A26" s="34"/>
      <c r="B26" s="35"/>
      <c r="C26" s="36"/>
      <c r="D26" s="37" t="s">
        <v>33</v>
      </c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283">
        <f>ROUND(AG94,2)</f>
        <v>0</v>
      </c>
      <c r="AL26" s="284"/>
      <c r="AM26" s="284"/>
      <c r="AN26" s="284"/>
      <c r="AO26" s="284"/>
      <c r="AP26" s="36"/>
      <c r="AQ26" s="36"/>
      <c r="AR26" s="39"/>
      <c r="BE26" s="275"/>
    </row>
    <row r="27" spans="1:57" s="2" customFormat="1" ht="6.95" customHeight="1">
      <c r="A27" s="34"/>
      <c r="B27" s="35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9"/>
      <c r="BE27" s="275"/>
    </row>
    <row r="28" spans="1:57" s="2" customFormat="1" ht="12.75">
      <c r="A28" s="34"/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285" t="s">
        <v>34</v>
      </c>
      <c r="M28" s="285"/>
      <c r="N28" s="285"/>
      <c r="O28" s="285"/>
      <c r="P28" s="285"/>
      <c r="Q28" s="36"/>
      <c r="R28" s="36"/>
      <c r="S28" s="36"/>
      <c r="T28" s="36"/>
      <c r="U28" s="36"/>
      <c r="V28" s="36"/>
      <c r="W28" s="285" t="s">
        <v>35</v>
      </c>
      <c r="X28" s="285"/>
      <c r="Y28" s="285"/>
      <c r="Z28" s="285"/>
      <c r="AA28" s="285"/>
      <c r="AB28" s="285"/>
      <c r="AC28" s="285"/>
      <c r="AD28" s="285"/>
      <c r="AE28" s="285"/>
      <c r="AF28" s="36"/>
      <c r="AG28" s="36"/>
      <c r="AH28" s="36"/>
      <c r="AI28" s="36"/>
      <c r="AJ28" s="36"/>
      <c r="AK28" s="285" t="s">
        <v>36</v>
      </c>
      <c r="AL28" s="285"/>
      <c r="AM28" s="285"/>
      <c r="AN28" s="285"/>
      <c r="AO28" s="285"/>
      <c r="AP28" s="36"/>
      <c r="AQ28" s="36"/>
      <c r="AR28" s="39"/>
      <c r="BE28" s="275"/>
    </row>
    <row r="29" spans="2:57" s="3" customFormat="1" ht="14.45" customHeight="1">
      <c r="B29" s="40"/>
      <c r="C29" s="41"/>
      <c r="D29" s="29" t="s">
        <v>37</v>
      </c>
      <c r="E29" s="41"/>
      <c r="F29" s="29" t="s">
        <v>38</v>
      </c>
      <c r="G29" s="41"/>
      <c r="H29" s="41"/>
      <c r="I29" s="41"/>
      <c r="J29" s="41"/>
      <c r="K29" s="41"/>
      <c r="L29" s="288">
        <v>0.21</v>
      </c>
      <c r="M29" s="287"/>
      <c r="N29" s="287"/>
      <c r="O29" s="287"/>
      <c r="P29" s="287"/>
      <c r="Q29" s="41"/>
      <c r="R29" s="41"/>
      <c r="S29" s="41"/>
      <c r="T29" s="41"/>
      <c r="U29" s="41"/>
      <c r="V29" s="41"/>
      <c r="W29" s="286">
        <f>ROUND(AZ94,2)</f>
        <v>0</v>
      </c>
      <c r="X29" s="287"/>
      <c r="Y29" s="287"/>
      <c r="Z29" s="287"/>
      <c r="AA29" s="287"/>
      <c r="AB29" s="287"/>
      <c r="AC29" s="287"/>
      <c r="AD29" s="287"/>
      <c r="AE29" s="287"/>
      <c r="AF29" s="41"/>
      <c r="AG29" s="41"/>
      <c r="AH29" s="41"/>
      <c r="AI29" s="41"/>
      <c r="AJ29" s="41"/>
      <c r="AK29" s="286">
        <f>ROUND(AV94,2)</f>
        <v>0</v>
      </c>
      <c r="AL29" s="287"/>
      <c r="AM29" s="287"/>
      <c r="AN29" s="287"/>
      <c r="AO29" s="287"/>
      <c r="AP29" s="41"/>
      <c r="AQ29" s="41"/>
      <c r="AR29" s="42"/>
      <c r="BE29" s="276"/>
    </row>
    <row r="30" spans="2:57" s="3" customFormat="1" ht="14.45" customHeight="1">
      <c r="B30" s="40"/>
      <c r="C30" s="41"/>
      <c r="D30" s="41"/>
      <c r="E30" s="41"/>
      <c r="F30" s="29" t="s">
        <v>39</v>
      </c>
      <c r="G30" s="41"/>
      <c r="H30" s="41"/>
      <c r="I30" s="41"/>
      <c r="J30" s="41"/>
      <c r="K30" s="41"/>
      <c r="L30" s="288">
        <v>0.15</v>
      </c>
      <c r="M30" s="287"/>
      <c r="N30" s="287"/>
      <c r="O30" s="287"/>
      <c r="P30" s="287"/>
      <c r="Q30" s="41"/>
      <c r="R30" s="41"/>
      <c r="S30" s="41"/>
      <c r="T30" s="41"/>
      <c r="U30" s="41"/>
      <c r="V30" s="41"/>
      <c r="W30" s="286">
        <f>ROUND(BA94,2)</f>
        <v>0</v>
      </c>
      <c r="X30" s="287"/>
      <c r="Y30" s="287"/>
      <c r="Z30" s="287"/>
      <c r="AA30" s="287"/>
      <c r="AB30" s="287"/>
      <c r="AC30" s="287"/>
      <c r="AD30" s="287"/>
      <c r="AE30" s="287"/>
      <c r="AF30" s="41"/>
      <c r="AG30" s="41"/>
      <c r="AH30" s="41"/>
      <c r="AI30" s="41"/>
      <c r="AJ30" s="41"/>
      <c r="AK30" s="286">
        <f>ROUND(AW94,2)</f>
        <v>0</v>
      </c>
      <c r="AL30" s="287"/>
      <c r="AM30" s="287"/>
      <c r="AN30" s="287"/>
      <c r="AO30" s="287"/>
      <c r="AP30" s="41"/>
      <c r="AQ30" s="41"/>
      <c r="AR30" s="42"/>
      <c r="BE30" s="276"/>
    </row>
    <row r="31" spans="2:57" s="3" customFormat="1" ht="14.45" customHeight="1" hidden="1">
      <c r="B31" s="40"/>
      <c r="C31" s="41"/>
      <c r="D31" s="41"/>
      <c r="E31" s="41"/>
      <c r="F31" s="29" t="s">
        <v>40</v>
      </c>
      <c r="G31" s="41"/>
      <c r="H31" s="41"/>
      <c r="I31" s="41"/>
      <c r="J31" s="41"/>
      <c r="K31" s="41"/>
      <c r="L31" s="288">
        <v>0.21</v>
      </c>
      <c r="M31" s="287"/>
      <c r="N31" s="287"/>
      <c r="O31" s="287"/>
      <c r="P31" s="287"/>
      <c r="Q31" s="41"/>
      <c r="R31" s="41"/>
      <c r="S31" s="41"/>
      <c r="T31" s="41"/>
      <c r="U31" s="41"/>
      <c r="V31" s="41"/>
      <c r="W31" s="286">
        <f>ROUND(BB94,2)</f>
        <v>0</v>
      </c>
      <c r="X31" s="287"/>
      <c r="Y31" s="287"/>
      <c r="Z31" s="287"/>
      <c r="AA31" s="287"/>
      <c r="AB31" s="287"/>
      <c r="AC31" s="287"/>
      <c r="AD31" s="287"/>
      <c r="AE31" s="287"/>
      <c r="AF31" s="41"/>
      <c r="AG31" s="41"/>
      <c r="AH31" s="41"/>
      <c r="AI31" s="41"/>
      <c r="AJ31" s="41"/>
      <c r="AK31" s="286">
        <v>0</v>
      </c>
      <c r="AL31" s="287"/>
      <c r="AM31" s="287"/>
      <c r="AN31" s="287"/>
      <c r="AO31" s="287"/>
      <c r="AP31" s="41"/>
      <c r="AQ31" s="41"/>
      <c r="AR31" s="42"/>
      <c r="BE31" s="276"/>
    </row>
    <row r="32" spans="2:57" s="3" customFormat="1" ht="14.45" customHeight="1" hidden="1">
      <c r="B32" s="40"/>
      <c r="C32" s="41"/>
      <c r="D32" s="41"/>
      <c r="E32" s="41"/>
      <c r="F32" s="29" t="s">
        <v>41</v>
      </c>
      <c r="G32" s="41"/>
      <c r="H32" s="41"/>
      <c r="I32" s="41"/>
      <c r="J32" s="41"/>
      <c r="K32" s="41"/>
      <c r="L32" s="288">
        <v>0.15</v>
      </c>
      <c r="M32" s="287"/>
      <c r="N32" s="287"/>
      <c r="O32" s="287"/>
      <c r="P32" s="287"/>
      <c r="Q32" s="41"/>
      <c r="R32" s="41"/>
      <c r="S32" s="41"/>
      <c r="T32" s="41"/>
      <c r="U32" s="41"/>
      <c r="V32" s="41"/>
      <c r="W32" s="286">
        <f>ROUND(BC94,2)</f>
        <v>0</v>
      </c>
      <c r="X32" s="287"/>
      <c r="Y32" s="287"/>
      <c r="Z32" s="287"/>
      <c r="AA32" s="287"/>
      <c r="AB32" s="287"/>
      <c r="AC32" s="287"/>
      <c r="AD32" s="287"/>
      <c r="AE32" s="287"/>
      <c r="AF32" s="41"/>
      <c r="AG32" s="41"/>
      <c r="AH32" s="41"/>
      <c r="AI32" s="41"/>
      <c r="AJ32" s="41"/>
      <c r="AK32" s="286">
        <v>0</v>
      </c>
      <c r="AL32" s="287"/>
      <c r="AM32" s="287"/>
      <c r="AN32" s="287"/>
      <c r="AO32" s="287"/>
      <c r="AP32" s="41"/>
      <c r="AQ32" s="41"/>
      <c r="AR32" s="42"/>
      <c r="BE32" s="276"/>
    </row>
    <row r="33" spans="2:57" s="3" customFormat="1" ht="14.45" customHeight="1" hidden="1">
      <c r="B33" s="40"/>
      <c r="C33" s="41"/>
      <c r="D33" s="41"/>
      <c r="E33" s="41"/>
      <c r="F33" s="29" t="s">
        <v>42</v>
      </c>
      <c r="G33" s="41"/>
      <c r="H33" s="41"/>
      <c r="I33" s="41"/>
      <c r="J33" s="41"/>
      <c r="K33" s="41"/>
      <c r="L33" s="288">
        <v>0</v>
      </c>
      <c r="M33" s="287"/>
      <c r="N33" s="287"/>
      <c r="O33" s="287"/>
      <c r="P33" s="287"/>
      <c r="Q33" s="41"/>
      <c r="R33" s="41"/>
      <c r="S33" s="41"/>
      <c r="T33" s="41"/>
      <c r="U33" s="41"/>
      <c r="V33" s="41"/>
      <c r="W33" s="286">
        <f>ROUND(BD94,2)</f>
        <v>0</v>
      </c>
      <c r="X33" s="287"/>
      <c r="Y33" s="287"/>
      <c r="Z33" s="287"/>
      <c r="AA33" s="287"/>
      <c r="AB33" s="287"/>
      <c r="AC33" s="287"/>
      <c r="AD33" s="287"/>
      <c r="AE33" s="287"/>
      <c r="AF33" s="41"/>
      <c r="AG33" s="41"/>
      <c r="AH33" s="41"/>
      <c r="AI33" s="41"/>
      <c r="AJ33" s="41"/>
      <c r="AK33" s="286">
        <v>0</v>
      </c>
      <c r="AL33" s="287"/>
      <c r="AM33" s="287"/>
      <c r="AN33" s="287"/>
      <c r="AO33" s="287"/>
      <c r="AP33" s="41"/>
      <c r="AQ33" s="41"/>
      <c r="AR33" s="42"/>
      <c r="BE33" s="276"/>
    </row>
    <row r="34" spans="1:57" s="2" customFormat="1" ht="6.95" customHeight="1">
      <c r="A34" s="34"/>
      <c r="B34" s="35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9"/>
      <c r="BE34" s="275"/>
    </row>
    <row r="35" spans="1:57" s="2" customFormat="1" ht="25.9" customHeight="1">
      <c r="A35" s="34"/>
      <c r="B35" s="35"/>
      <c r="C35" s="43"/>
      <c r="D35" s="44" t="s">
        <v>43</v>
      </c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/>
      <c r="Q35" s="45"/>
      <c r="R35" s="45"/>
      <c r="S35" s="45"/>
      <c r="T35" s="46" t="s">
        <v>44</v>
      </c>
      <c r="U35" s="45"/>
      <c r="V35" s="45"/>
      <c r="W35" s="45"/>
      <c r="X35" s="292" t="s">
        <v>45</v>
      </c>
      <c r="Y35" s="290"/>
      <c r="Z35" s="290"/>
      <c r="AA35" s="290"/>
      <c r="AB35" s="290"/>
      <c r="AC35" s="45"/>
      <c r="AD35" s="45"/>
      <c r="AE35" s="45"/>
      <c r="AF35" s="45"/>
      <c r="AG35" s="45"/>
      <c r="AH35" s="45"/>
      <c r="AI35" s="45"/>
      <c r="AJ35" s="45"/>
      <c r="AK35" s="289">
        <f>SUM(AK26:AK33)</f>
        <v>0</v>
      </c>
      <c r="AL35" s="290"/>
      <c r="AM35" s="290"/>
      <c r="AN35" s="290"/>
      <c r="AO35" s="291"/>
      <c r="AP35" s="43"/>
      <c r="AQ35" s="43"/>
      <c r="AR35" s="39"/>
      <c r="BE35" s="34"/>
    </row>
    <row r="36" spans="1:57" s="2" customFormat="1" ht="6.95" customHeight="1">
      <c r="A36" s="34"/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9"/>
      <c r="BE36" s="34"/>
    </row>
    <row r="37" spans="1:57" s="2" customFormat="1" ht="14.45" customHeight="1">
      <c r="A37" s="34"/>
      <c r="B37" s="35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9"/>
      <c r="BE37" s="34"/>
    </row>
    <row r="38" spans="2:44" s="1" customFormat="1" ht="14.45" customHeight="1">
      <c r="B38" s="21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  <c r="AQ38" s="22"/>
      <c r="AR38" s="20"/>
    </row>
    <row r="39" spans="2:44" s="1" customFormat="1" ht="14.45" customHeight="1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  <c r="AQ39" s="22"/>
      <c r="AR39" s="20"/>
    </row>
    <row r="40" spans="2:44" s="1" customFormat="1" ht="14.45" customHeight="1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/>
      <c r="AK40" s="22"/>
      <c r="AL40" s="22"/>
      <c r="AM40" s="22"/>
      <c r="AN40" s="22"/>
      <c r="AO40" s="22"/>
      <c r="AP40" s="22"/>
      <c r="AQ40" s="22"/>
      <c r="AR40" s="20"/>
    </row>
    <row r="41" spans="2:44" s="1" customFormat="1" ht="14.45" customHeight="1">
      <c r="B41" s="21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/>
      <c r="AK41" s="22"/>
      <c r="AL41" s="22"/>
      <c r="AM41" s="22"/>
      <c r="AN41" s="22"/>
      <c r="AO41" s="22"/>
      <c r="AP41" s="22"/>
      <c r="AQ41" s="22"/>
      <c r="AR41" s="20"/>
    </row>
    <row r="42" spans="2:44" s="1" customFormat="1" ht="14.45" customHeight="1">
      <c r="B42" s="21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/>
      <c r="AN42" s="22"/>
      <c r="AO42" s="22"/>
      <c r="AP42" s="22"/>
      <c r="AQ42" s="22"/>
      <c r="AR42" s="20"/>
    </row>
    <row r="43" spans="2:44" s="1" customFormat="1" ht="14.45" customHeight="1">
      <c r="B43" s="21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2"/>
      <c r="AK43" s="22"/>
      <c r="AL43" s="22"/>
      <c r="AM43" s="22"/>
      <c r="AN43" s="22"/>
      <c r="AO43" s="22"/>
      <c r="AP43" s="22"/>
      <c r="AQ43" s="22"/>
      <c r="AR43" s="20"/>
    </row>
    <row r="44" spans="2:44" s="1" customFormat="1" ht="14.45" customHeight="1">
      <c r="B44" s="21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0"/>
    </row>
    <row r="45" spans="2:44" s="1" customFormat="1" ht="14.45" customHeight="1">
      <c r="B45" s="21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0"/>
    </row>
    <row r="46" spans="2:44" s="1" customFormat="1" ht="14.45" customHeight="1">
      <c r="B46" s="21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2"/>
      <c r="AK46" s="22"/>
      <c r="AL46" s="22"/>
      <c r="AM46" s="22"/>
      <c r="AN46" s="22"/>
      <c r="AO46" s="22"/>
      <c r="AP46" s="22"/>
      <c r="AQ46" s="22"/>
      <c r="AR46" s="20"/>
    </row>
    <row r="47" spans="2:44" s="1" customFormat="1" ht="14.45" customHeight="1">
      <c r="B47" s="21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0"/>
    </row>
    <row r="48" spans="2:44" s="1" customFormat="1" ht="14.45" customHeight="1">
      <c r="B48" s="21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0"/>
    </row>
    <row r="49" spans="2:44" s="2" customFormat="1" ht="14.45" customHeight="1">
      <c r="B49" s="47"/>
      <c r="C49" s="48"/>
      <c r="D49" s="49" t="s">
        <v>46</v>
      </c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49" t="s">
        <v>47</v>
      </c>
      <c r="AI49" s="50"/>
      <c r="AJ49" s="50"/>
      <c r="AK49" s="50"/>
      <c r="AL49" s="50"/>
      <c r="AM49" s="50"/>
      <c r="AN49" s="50"/>
      <c r="AO49" s="50"/>
      <c r="AP49" s="48"/>
      <c r="AQ49" s="48"/>
      <c r="AR49" s="51"/>
    </row>
    <row r="50" spans="2:44" ht="11.25">
      <c r="B50" s="21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0"/>
    </row>
    <row r="51" spans="2:44" ht="11.25">
      <c r="B51" s="21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/>
      <c r="AK51" s="22"/>
      <c r="AL51" s="22"/>
      <c r="AM51" s="22"/>
      <c r="AN51" s="22"/>
      <c r="AO51" s="22"/>
      <c r="AP51" s="22"/>
      <c r="AQ51" s="22"/>
      <c r="AR51" s="20"/>
    </row>
    <row r="52" spans="2:44" ht="11.25">
      <c r="B52" s="21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22"/>
      <c r="AN52" s="22"/>
      <c r="AO52" s="22"/>
      <c r="AP52" s="22"/>
      <c r="AQ52" s="22"/>
      <c r="AR52" s="20"/>
    </row>
    <row r="53" spans="2:44" ht="11.25">
      <c r="B53" s="21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0"/>
    </row>
    <row r="54" spans="2:44" ht="11.25">
      <c r="B54" s="21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22"/>
      <c r="AN54" s="22"/>
      <c r="AO54" s="22"/>
      <c r="AP54" s="22"/>
      <c r="AQ54" s="22"/>
      <c r="AR54" s="20"/>
    </row>
    <row r="55" spans="2:44" ht="11.25">
      <c r="B55" s="21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0"/>
    </row>
    <row r="56" spans="2:44" ht="11.25">
      <c r="B56" s="21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0"/>
    </row>
    <row r="57" spans="2:44" ht="11.25">
      <c r="B57" s="21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/>
      <c r="AQ57" s="22"/>
      <c r="AR57" s="20"/>
    </row>
    <row r="58" spans="2:44" ht="11.25">
      <c r="B58" s="21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0"/>
    </row>
    <row r="59" spans="2:44" ht="11.25"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0"/>
    </row>
    <row r="60" spans="1:57" s="2" customFormat="1" ht="12.75">
      <c r="A60" s="34"/>
      <c r="B60" s="35"/>
      <c r="C60" s="36"/>
      <c r="D60" s="52" t="s">
        <v>48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52" t="s">
        <v>49</v>
      </c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52" t="s">
        <v>48</v>
      </c>
      <c r="AI60" s="38"/>
      <c r="AJ60" s="38"/>
      <c r="AK60" s="38"/>
      <c r="AL60" s="38"/>
      <c r="AM60" s="52" t="s">
        <v>49</v>
      </c>
      <c r="AN60" s="38"/>
      <c r="AO60" s="38"/>
      <c r="AP60" s="36"/>
      <c r="AQ60" s="36"/>
      <c r="AR60" s="39"/>
      <c r="BE60" s="34"/>
    </row>
    <row r="61" spans="2:44" ht="11.25">
      <c r="B61" s="21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0"/>
    </row>
    <row r="62" spans="2:44" ht="11.25">
      <c r="B62" s="21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2"/>
      <c r="AO62" s="22"/>
      <c r="AP62" s="22"/>
      <c r="AQ62" s="22"/>
      <c r="AR62" s="20"/>
    </row>
    <row r="63" spans="2:44" ht="11.25">
      <c r="B63" s="21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0"/>
    </row>
    <row r="64" spans="1:57" s="2" customFormat="1" ht="12.75">
      <c r="A64" s="34"/>
      <c r="B64" s="35"/>
      <c r="C64" s="36"/>
      <c r="D64" s="49" t="s">
        <v>50</v>
      </c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49" t="s">
        <v>51</v>
      </c>
      <c r="AI64" s="53"/>
      <c r="AJ64" s="53"/>
      <c r="AK64" s="53"/>
      <c r="AL64" s="53"/>
      <c r="AM64" s="53"/>
      <c r="AN64" s="53"/>
      <c r="AO64" s="53"/>
      <c r="AP64" s="36"/>
      <c r="AQ64" s="36"/>
      <c r="AR64" s="39"/>
      <c r="BE64" s="34"/>
    </row>
    <row r="65" spans="2:44" ht="11.25">
      <c r="B65" s="21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2"/>
      <c r="AK65" s="22"/>
      <c r="AL65" s="22"/>
      <c r="AM65" s="22"/>
      <c r="AN65" s="22"/>
      <c r="AO65" s="22"/>
      <c r="AP65" s="22"/>
      <c r="AQ65" s="22"/>
      <c r="AR65" s="20"/>
    </row>
    <row r="66" spans="2:44" ht="11.25">
      <c r="B66" s="21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0"/>
    </row>
    <row r="67" spans="2:44" ht="11.25">
      <c r="B67" s="21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0"/>
    </row>
    <row r="68" spans="2:44" ht="11.25">
      <c r="B68" s="21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0"/>
    </row>
    <row r="69" spans="2:44" ht="11.25">
      <c r="B69" s="21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0"/>
    </row>
    <row r="70" spans="2:44" ht="11.25">
      <c r="B70" s="21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0"/>
    </row>
    <row r="71" spans="2:44" ht="11.25">
      <c r="B71" s="21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0"/>
    </row>
    <row r="72" spans="2:44" ht="11.25">
      <c r="B72" s="21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0"/>
    </row>
    <row r="73" spans="2:44" ht="11.25">
      <c r="B73" s="21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0"/>
    </row>
    <row r="74" spans="2:44" ht="11.25">
      <c r="B74" s="21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0"/>
    </row>
    <row r="75" spans="1:57" s="2" customFormat="1" ht="12.75">
      <c r="A75" s="34"/>
      <c r="B75" s="35"/>
      <c r="C75" s="36"/>
      <c r="D75" s="52" t="s">
        <v>48</v>
      </c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52" t="s">
        <v>49</v>
      </c>
      <c r="W75" s="38"/>
      <c r="X75" s="38"/>
      <c r="Y75" s="38"/>
      <c r="Z75" s="38"/>
      <c r="AA75" s="38"/>
      <c r="AB75" s="38"/>
      <c r="AC75" s="38"/>
      <c r="AD75" s="38"/>
      <c r="AE75" s="38"/>
      <c r="AF75" s="38"/>
      <c r="AG75" s="38"/>
      <c r="AH75" s="52" t="s">
        <v>48</v>
      </c>
      <c r="AI75" s="38"/>
      <c r="AJ75" s="38"/>
      <c r="AK75" s="38"/>
      <c r="AL75" s="38"/>
      <c r="AM75" s="52" t="s">
        <v>49</v>
      </c>
      <c r="AN75" s="38"/>
      <c r="AO75" s="38"/>
      <c r="AP75" s="36"/>
      <c r="AQ75" s="36"/>
      <c r="AR75" s="39"/>
      <c r="BE75" s="34"/>
    </row>
    <row r="76" spans="1:57" s="2" customFormat="1" ht="11.25">
      <c r="A76" s="34"/>
      <c r="B76" s="35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9"/>
      <c r="BE76" s="34"/>
    </row>
    <row r="77" spans="1:57" s="2" customFormat="1" ht="6.95" customHeight="1">
      <c r="A77" s="34"/>
      <c r="B77" s="54"/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39"/>
      <c r="BE77" s="34"/>
    </row>
    <row r="81" spans="1:57" s="2" customFormat="1" ht="6.95" customHeight="1">
      <c r="A81" s="34"/>
      <c r="B81" s="56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  <c r="AA81" s="57"/>
      <c r="AB81" s="57"/>
      <c r="AC81" s="57"/>
      <c r="AD81" s="57"/>
      <c r="AE81" s="57"/>
      <c r="AF81" s="57"/>
      <c r="AG81" s="57"/>
      <c r="AH81" s="57"/>
      <c r="AI81" s="57"/>
      <c r="AJ81" s="57"/>
      <c r="AK81" s="57"/>
      <c r="AL81" s="57"/>
      <c r="AM81" s="57"/>
      <c r="AN81" s="57"/>
      <c r="AO81" s="57"/>
      <c r="AP81" s="57"/>
      <c r="AQ81" s="57"/>
      <c r="AR81" s="39"/>
      <c r="BE81" s="34"/>
    </row>
    <row r="82" spans="1:57" s="2" customFormat="1" ht="24.95" customHeight="1">
      <c r="A82" s="34"/>
      <c r="B82" s="35"/>
      <c r="C82" s="23" t="s">
        <v>52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9"/>
      <c r="BE82" s="34"/>
    </row>
    <row r="83" spans="1:57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9"/>
      <c r="BE83" s="34"/>
    </row>
    <row r="84" spans="2:44" s="4" customFormat="1" ht="12" customHeight="1">
      <c r="B84" s="58"/>
      <c r="C84" s="29" t="s">
        <v>13</v>
      </c>
      <c r="D84" s="59"/>
      <c r="E84" s="59"/>
      <c r="F84" s="59"/>
      <c r="G84" s="59"/>
      <c r="H84" s="59"/>
      <c r="I84" s="59"/>
      <c r="J84" s="59"/>
      <c r="K84" s="59"/>
      <c r="L84" s="59" t="str">
        <f>K5</f>
        <v>OU1</v>
      </c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59"/>
      <c r="Y84" s="59"/>
      <c r="Z84" s="59"/>
      <c r="AA84" s="59"/>
      <c r="AB84" s="59"/>
      <c r="AC84" s="59"/>
      <c r="AD84" s="59"/>
      <c r="AE84" s="59"/>
      <c r="AF84" s="59"/>
      <c r="AG84" s="59"/>
      <c r="AH84" s="59"/>
      <c r="AI84" s="59"/>
      <c r="AJ84" s="59"/>
      <c r="AK84" s="59"/>
      <c r="AL84" s="59"/>
      <c r="AM84" s="59"/>
      <c r="AN84" s="59"/>
      <c r="AO84" s="59"/>
      <c r="AP84" s="59"/>
      <c r="AQ84" s="59"/>
      <c r="AR84" s="60"/>
    </row>
    <row r="85" spans="2:44" s="5" customFormat="1" ht="36.95" customHeight="1">
      <c r="B85" s="61"/>
      <c r="C85" s="62" t="s">
        <v>16</v>
      </c>
      <c r="D85" s="63"/>
      <c r="E85" s="63"/>
      <c r="F85" s="63"/>
      <c r="G85" s="63"/>
      <c r="H85" s="63"/>
      <c r="I85" s="63"/>
      <c r="J85" s="63"/>
      <c r="K85" s="63"/>
      <c r="L85" s="253" t="str">
        <f>K6</f>
        <v>Ostravska univerzita-18.11.2020 - upravený</v>
      </c>
      <c r="M85" s="254"/>
      <c r="N85" s="254"/>
      <c r="O85" s="254"/>
      <c r="P85" s="254"/>
      <c r="Q85" s="254"/>
      <c r="R85" s="254"/>
      <c r="S85" s="254"/>
      <c r="T85" s="254"/>
      <c r="U85" s="254"/>
      <c r="V85" s="254"/>
      <c r="W85" s="254"/>
      <c r="X85" s="254"/>
      <c r="Y85" s="254"/>
      <c r="Z85" s="254"/>
      <c r="AA85" s="254"/>
      <c r="AB85" s="254"/>
      <c r="AC85" s="254"/>
      <c r="AD85" s="254"/>
      <c r="AE85" s="254"/>
      <c r="AF85" s="254"/>
      <c r="AG85" s="254"/>
      <c r="AH85" s="254"/>
      <c r="AI85" s="254"/>
      <c r="AJ85" s="254"/>
      <c r="AK85" s="254"/>
      <c r="AL85" s="254"/>
      <c r="AM85" s="254"/>
      <c r="AN85" s="254"/>
      <c r="AO85" s="254"/>
      <c r="AP85" s="63"/>
      <c r="AQ85" s="63"/>
      <c r="AR85" s="64"/>
    </row>
    <row r="86" spans="1:57" s="2" customFormat="1" ht="6.95" customHeight="1">
      <c r="A86" s="34"/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9"/>
      <c r="BE86" s="34"/>
    </row>
    <row r="87" spans="1:57" s="2" customFormat="1" ht="12" customHeight="1">
      <c r="A87" s="34"/>
      <c r="B87" s="35"/>
      <c r="C87" s="29" t="s">
        <v>20</v>
      </c>
      <c r="D87" s="36"/>
      <c r="E87" s="36"/>
      <c r="F87" s="36"/>
      <c r="G87" s="36"/>
      <c r="H87" s="36"/>
      <c r="I87" s="36"/>
      <c r="J87" s="36"/>
      <c r="K87" s="36"/>
      <c r="L87" s="65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29" t="s">
        <v>22</v>
      </c>
      <c r="AJ87" s="36"/>
      <c r="AK87" s="36"/>
      <c r="AL87" s="36"/>
      <c r="AM87" s="255" t="str">
        <f>IF(AN8="","",AN8)</f>
        <v>18. 11. 2020</v>
      </c>
      <c r="AN87" s="255"/>
      <c r="AO87" s="36"/>
      <c r="AP87" s="36"/>
      <c r="AQ87" s="36"/>
      <c r="AR87" s="39"/>
      <c r="BE87" s="34"/>
    </row>
    <row r="88" spans="1:57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9"/>
      <c r="BE88" s="34"/>
    </row>
    <row r="89" spans="1:57" s="2" customFormat="1" ht="15.2" customHeight="1">
      <c r="A89" s="34"/>
      <c r="B89" s="35"/>
      <c r="C89" s="29" t="s">
        <v>24</v>
      </c>
      <c r="D89" s="36"/>
      <c r="E89" s="36"/>
      <c r="F89" s="36"/>
      <c r="G89" s="36"/>
      <c r="H89" s="36"/>
      <c r="I89" s="36"/>
      <c r="J89" s="36"/>
      <c r="K89" s="36"/>
      <c r="L89" s="59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29" t="s">
        <v>29</v>
      </c>
      <c r="AJ89" s="36"/>
      <c r="AK89" s="36"/>
      <c r="AL89" s="36"/>
      <c r="AM89" s="256" t="str">
        <f>IF(E17="","",E17)</f>
        <v xml:space="preserve"> </v>
      </c>
      <c r="AN89" s="257"/>
      <c r="AO89" s="257"/>
      <c r="AP89" s="257"/>
      <c r="AQ89" s="36"/>
      <c r="AR89" s="39"/>
      <c r="AS89" s="258" t="s">
        <v>53</v>
      </c>
      <c r="AT89" s="259"/>
      <c r="AU89" s="67"/>
      <c r="AV89" s="67"/>
      <c r="AW89" s="67"/>
      <c r="AX89" s="67"/>
      <c r="AY89" s="67"/>
      <c r="AZ89" s="67"/>
      <c r="BA89" s="67"/>
      <c r="BB89" s="67"/>
      <c r="BC89" s="67"/>
      <c r="BD89" s="68"/>
      <c r="BE89" s="34"/>
    </row>
    <row r="90" spans="1:57" s="2" customFormat="1" ht="15.2" customHeight="1">
      <c r="A90" s="34"/>
      <c r="B90" s="35"/>
      <c r="C90" s="29" t="s">
        <v>27</v>
      </c>
      <c r="D90" s="36"/>
      <c r="E90" s="36"/>
      <c r="F90" s="36"/>
      <c r="G90" s="36"/>
      <c r="H90" s="36"/>
      <c r="I90" s="36"/>
      <c r="J90" s="36"/>
      <c r="K90" s="36"/>
      <c r="L90" s="59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29" t="s">
        <v>31</v>
      </c>
      <c r="AJ90" s="36"/>
      <c r="AK90" s="36"/>
      <c r="AL90" s="36"/>
      <c r="AM90" s="256" t="str">
        <f>IF(E20="","",E20)</f>
        <v xml:space="preserve"> </v>
      </c>
      <c r="AN90" s="257"/>
      <c r="AO90" s="257"/>
      <c r="AP90" s="257"/>
      <c r="AQ90" s="36"/>
      <c r="AR90" s="39"/>
      <c r="AS90" s="260"/>
      <c r="AT90" s="261"/>
      <c r="AU90" s="69"/>
      <c r="AV90" s="69"/>
      <c r="AW90" s="69"/>
      <c r="AX90" s="69"/>
      <c r="AY90" s="69"/>
      <c r="AZ90" s="69"/>
      <c r="BA90" s="69"/>
      <c r="BB90" s="69"/>
      <c r="BC90" s="69"/>
      <c r="BD90" s="70"/>
      <c r="BE90" s="34"/>
    </row>
    <row r="91" spans="1:57" s="2" customFormat="1" ht="10.9" customHeight="1">
      <c r="A91" s="34"/>
      <c r="B91" s="35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9"/>
      <c r="AS91" s="262"/>
      <c r="AT91" s="263"/>
      <c r="AU91" s="71"/>
      <c r="AV91" s="71"/>
      <c r="AW91" s="71"/>
      <c r="AX91" s="71"/>
      <c r="AY91" s="71"/>
      <c r="AZ91" s="71"/>
      <c r="BA91" s="71"/>
      <c r="BB91" s="71"/>
      <c r="BC91" s="71"/>
      <c r="BD91" s="72"/>
      <c r="BE91" s="34"/>
    </row>
    <row r="92" spans="1:57" s="2" customFormat="1" ht="29.25" customHeight="1">
      <c r="A92" s="34"/>
      <c r="B92" s="35"/>
      <c r="C92" s="264" t="s">
        <v>54</v>
      </c>
      <c r="D92" s="265"/>
      <c r="E92" s="265"/>
      <c r="F92" s="265"/>
      <c r="G92" s="265"/>
      <c r="H92" s="73"/>
      <c r="I92" s="267" t="s">
        <v>55</v>
      </c>
      <c r="J92" s="265"/>
      <c r="K92" s="265"/>
      <c r="L92" s="265"/>
      <c r="M92" s="26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6" t="s">
        <v>56</v>
      </c>
      <c r="AH92" s="265"/>
      <c r="AI92" s="265"/>
      <c r="AJ92" s="265"/>
      <c r="AK92" s="265"/>
      <c r="AL92" s="265"/>
      <c r="AM92" s="265"/>
      <c r="AN92" s="267" t="s">
        <v>57</v>
      </c>
      <c r="AO92" s="265"/>
      <c r="AP92" s="268"/>
      <c r="AQ92" s="74" t="s">
        <v>58</v>
      </c>
      <c r="AR92" s="39"/>
      <c r="AS92" s="75" t="s">
        <v>59</v>
      </c>
      <c r="AT92" s="76" t="s">
        <v>60</v>
      </c>
      <c r="AU92" s="76" t="s">
        <v>61</v>
      </c>
      <c r="AV92" s="76" t="s">
        <v>62</v>
      </c>
      <c r="AW92" s="76" t="s">
        <v>63</v>
      </c>
      <c r="AX92" s="76" t="s">
        <v>64</v>
      </c>
      <c r="AY92" s="76" t="s">
        <v>65</v>
      </c>
      <c r="AZ92" s="76" t="s">
        <v>66</v>
      </c>
      <c r="BA92" s="76" t="s">
        <v>67</v>
      </c>
      <c r="BB92" s="76" t="s">
        <v>68</v>
      </c>
      <c r="BC92" s="76" t="s">
        <v>69</v>
      </c>
      <c r="BD92" s="77" t="s">
        <v>70</v>
      </c>
      <c r="BE92" s="34"/>
    </row>
    <row r="93" spans="1:57" s="2" customFormat="1" ht="10.9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9"/>
      <c r="AS93" s="78"/>
      <c r="AT93" s="79"/>
      <c r="AU93" s="79"/>
      <c r="AV93" s="79"/>
      <c r="AW93" s="79"/>
      <c r="AX93" s="79"/>
      <c r="AY93" s="79"/>
      <c r="AZ93" s="79"/>
      <c r="BA93" s="79"/>
      <c r="BB93" s="79"/>
      <c r="BC93" s="79"/>
      <c r="BD93" s="80"/>
      <c r="BE93" s="34"/>
    </row>
    <row r="94" spans="2:90" s="6" customFormat="1" ht="32.45" customHeight="1">
      <c r="B94" s="81"/>
      <c r="C94" s="82" t="s">
        <v>71</v>
      </c>
      <c r="D94" s="83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3"/>
      <c r="P94" s="83"/>
      <c r="Q94" s="83"/>
      <c r="R94" s="83"/>
      <c r="S94" s="83"/>
      <c r="T94" s="83"/>
      <c r="U94" s="83"/>
      <c r="V94" s="83"/>
      <c r="W94" s="83"/>
      <c r="X94" s="83"/>
      <c r="Y94" s="83"/>
      <c r="Z94" s="83"/>
      <c r="AA94" s="83"/>
      <c r="AB94" s="83"/>
      <c r="AC94" s="83"/>
      <c r="AD94" s="83"/>
      <c r="AE94" s="83"/>
      <c r="AF94" s="83"/>
      <c r="AG94" s="272">
        <f>ROUND(SUM(AG95:AG98),2)</f>
        <v>0</v>
      </c>
      <c r="AH94" s="272"/>
      <c r="AI94" s="272"/>
      <c r="AJ94" s="272"/>
      <c r="AK94" s="272"/>
      <c r="AL94" s="272"/>
      <c r="AM94" s="272"/>
      <c r="AN94" s="273">
        <f>SUM(AG94,AT94)</f>
        <v>0</v>
      </c>
      <c r="AO94" s="273"/>
      <c r="AP94" s="273"/>
      <c r="AQ94" s="85" t="s">
        <v>1</v>
      </c>
      <c r="AR94" s="86"/>
      <c r="AS94" s="87">
        <f>ROUND(SUM(AS95:AS98),2)</f>
        <v>0</v>
      </c>
      <c r="AT94" s="88">
        <f>ROUND(SUM(AV94:AW94),2)</f>
        <v>0</v>
      </c>
      <c r="AU94" s="89">
        <f>ROUND(SUM(AU95:AU98),5)</f>
        <v>0</v>
      </c>
      <c r="AV94" s="88">
        <f>ROUND(AZ94*L29,2)</f>
        <v>0</v>
      </c>
      <c r="AW94" s="88">
        <f>ROUND(BA94*L30,2)</f>
        <v>0</v>
      </c>
      <c r="AX94" s="88">
        <f>ROUND(BB94*L29,2)</f>
        <v>0</v>
      </c>
      <c r="AY94" s="88">
        <f>ROUND(BC94*L30,2)</f>
        <v>0</v>
      </c>
      <c r="AZ94" s="88">
        <f>ROUND(SUM(AZ95:AZ98),2)</f>
        <v>0</v>
      </c>
      <c r="BA94" s="88">
        <f>ROUND(SUM(BA95:BA98),2)</f>
        <v>0</v>
      </c>
      <c r="BB94" s="88">
        <f>ROUND(SUM(BB95:BB98),2)</f>
        <v>0</v>
      </c>
      <c r="BC94" s="88">
        <f>ROUND(SUM(BC95:BC98),2)</f>
        <v>0</v>
      </c>
      <c r="BD94" s="90">
        <f>ROUND(SUM(BD95:BD98),2)</f>
        <v>0</v>
      </c>
      <c r="BS94" s="91" t="s">
        <v>72</v>
      </c>
      <c r="BT94" s="91" t="s">
        <v>73</v>
      </c>
      <c r="BU94" s="92" t="s">
        <v>74</v>
      </c>
      <c r="BV94" s="91" t="s">
        <v>75</v>
      </c>
      <c r="BW94" s="91" t="s">
        <v>5</v>
      </c>
      <c r="BX94" s="91" t="s">
        <v>76</v>
      </c>
      <c r="CL94" s="91" t="s">
        <v>1</v>
      </c>
    </row>
    <row r="95" spans="1:91" s="7" customFormat="1" ht="16.5" customHeight="1">
      <c r="A95" s="93" t="s">
        <v>77</v>
      </c>
      <c r="B95" s="94"/>
      <c r="C95" s="95"/>
      <c r="D95" s="269" t="s">
        <v>78</v>
      </c>
      <c r="E95" s="269"/>
      <c r="F95" s="269"/>
      <c r="G95" s="269"/>
      <c r="H95" s="269"/>
      <c r="I95" s="96"/>
      <c r="J95" s="269" t="s">
        <v>79</v>
      </c>
      <c r="K95" s="269"/>
      <c r="L95" s="269"/>
      <c r="M95" s="269"/>
      <c r="N95" s="269"/>
      <c r="O95" s="269"/>
      <c r="P95" s="269"/>
      <c r="Q95" s="269"/>
      <c r="R95" s="269"/>
      <c r="S95" s="269"/>
      <c r="T95" s="269"/>
      <c r="U95" s="269"/>
      <c r="V95" s="269"/>
      <c r="W95" s="269"/>
      <c r="X95" s="269"/>
      <c r="Y95" s="269"/>
      <c r="Z95" s="269"/>
      <c r="AA95" s="269"/>
      <c r="AB95" s="269"/>
      <c r="AC95" s="269"/>
      <c r="AD95" s="269"/>
      <c r="AE95" s="269"/>
      <c r="AF95" s="269"/>
      <c r="AG95" s="270">
        <f>'SO 00 - Vedlejší rozpočto...'!J30</f>
        <v>0</v>
      </c>
      <c r="AH95" s="271"/>
      <c r="AI95" s="271"/>
      <c r="AJ95" s="271"/>
      <c r="AK95" s="271"/>
      <c r="AL95" s="271"/>
      <c r="AM95" s="271"/>
      <c r="AN95" s="270">
        <f>SUM(AG95,AT95)</f>
        <v>0</v>
      </c>
      <c r="AO95" s="271"/>
      <c r="AP95" s="271"/>
      <c r="AQ95" s="97" t="s">
        <v>80</v>
      </c>
      <c r="AR95" s="98"/>
      <c r="AS95" s="99">
        <v>0</v>
      </c>
      <c r="AT95" s="100">
        <f>ROUND(SUM(AV95:AW95),2)</f>
        <v>0</v>
      </c>
      <c r="AU95" s="101">
        <f>'SO 00 - Vedlejší rozpočto...'!P120</f>
        <v>0</v>
      </c>
      <c r="AV95" s="100">
        <f>'SO 00 - Vedlejší rozpočto...'!J33</f>
        <v>0</v>
      </c>
      <c r="AW95" s="100">
        <f>'SO 00 - Vedlejší rozpočto...'!J34</f>
        <v>0</v>
      </c>
      <c r="AX95" s="100">
        <f>'SO 00 - Vedlejší rozpočto...'!J35</f>
        <v>0</v>
      </c>
      <c r="AY95" s="100">
        <f>'SO 00 - Vedlejší rozpočto...'!J36</f>
        <v>0</v>
      </c>
      <c r="AZ95" s="100">
        <f>'SO 00 - Vedlejší rozpočto...'!F33</f>
        <v>0</v>
      </c>
      <c r="BA95" s="100">
        <f>'SO 00 - Vedlejší rozpočto...'!F34</f>
        <v>0</v>
      </c>
      <c r="BB95" s="100">
        <f>'SO 00 - Vedlejší rozpočto...'!F35</f>
        <v>0</v>
      </c>
      <c r="BC95" s="100">
        <f>'SO 00 - Vedlejší rozpočto...'!F36</f>
        <v>0</v>
      </c>
      <c r="BD95" s="102">
        <f>'SO 00 - Vedlejší rozpočto...'!F37</f>
        <v>0</v>
      </c>
      <c r="BT95" s="103" t="s">
        <v>81</v>
      </c>
      <c r="BV95" s="103" t="s">
        <v>75</v>
      </c>
      <c r="BW95" s="103" t="s">
        <v>82</v>
      </c>
      <c r="BX95" s="103" t="s">
        <v>5</v>
      </c>
      <c r="CL95" s="103" t="s">
        <v>1</v>
      </c>
      <c r="CM95" s="103" t="s">
        <v>83</v>
      </c>
    </row>
    <row r="96" spans="1:91" s="7" customFormat="1" ht="16.5" customHeight="1">
      <c r="A96" s="93" t="s">
        <v>77</v>
      </c>
      <c r="B96" s="94"/>
      <c r="C96" s="95"/>
      <c r="D96" s="269" t="s">
        <v>84</v>
      </c>
      <c r="E96" s="269"/>
      <c r="F96" s="269"/>
      <c r="G96" s="269"/>
      <c r="H96" s="269"/>
      <c r="I96" s="96"/>
      <c r="J96" s="269" t="s">
        <v>84</v>
      </c>
      <c r="K96" s="269"/>
      <c r="L96" s="269"/>
      <c r="M96" s="269"/>
      <c r="N96" s="269"/>
      <c r="O96" s="269"/>
      <c r="P96" s="269"/>
      <c r="Q96" s="269"/>
      <c r="R96" s="269"/>
      <c r="S96" s="269"/>
      <c r="T96" s="269"/>
      <c r="U96" s="269"/>
      <c r="V96" s="269"/>
      <c r="W96" s="269"/>
      <c r="X96" s="269"/>
      <c r="Y96" s="269"/>
      <c r="Z96" s="269"/>
      <c r="AA96" s="269"/>
      <c r="AB96" s="269"/>
      <c r="AC96" s="269"/>
      <c r="AD96" s="269"/>
      <c r="AE96" s="269"/>
      <c r="AF96" s="269"/>
      <c r="AG96" s="270">
        <f>'SO 01 - SO 01'!J30</f>
        <v>0</v>
      </c>
      <c r="AH96" s="271"/>
      <c r="AI96" s="271"/>
      <c r="AJ96" s="271"/>
      <c r="AK96" s="271"/>
      <c r="AL96" s="271"/>
      <c r="AM96" s="271"/>
      <c r="AN96" s="270">
        <f>SUM(AG96,AT96)</f>
        <v>0</v>
      </c>
      <c r="AO96" s="271"/>
      <c r="AP96" s="271"/>
      <c r="AQ96" s="97" t="s">
        <v>80</v>
      </c>
      <c r="AR96" s="98"/>
      <c r="AS96" s="99">
        <v>0</v>
      </c>
      <c r="AT96" s="100">
        <f>ROUND(SUM(AV96:AW96),2)</f>
        <v>0</v>
      </c>
      <c r="AU96" s="101">
        <f>'SO 01 - SO 01'!P133</f>
        <v>0</v>
      </c>
      <c r="AV96" s="100">
        <f>'SO 01 - SO 01'!J33</f>
        <v>0</v>
      </c>
      <c r="AW96" s="100">
        <f>'SO 01 - SO 01'!J34</f>
        <v>0</v>
      </c>
      <c r="AX96" s="100">
        <f>'SO 01 - SO 01'!J35</f>
        <v>0</v>
      </c>
      <c r="AY96" s="100">
        <f>'SO 01 - SO 01'!J36</f>
        <v>0</v>
      </c>
      <c r="AZ96" s="100">
        <f>'SO 01 - SO 01'!F33</f>
        <v>0</v>
      </c>
      <c r="BA96" s="100">
        <f>'SO 01 - SO 01'!F34</f>
        <v>0</v>
      </c>
      <c r="BB96" s="100">
        <f>'SO 01 - SO 01'!F35</f>
        <v>0</v>
      </c>
      <c r="BC96" s="100">
        <f>'SO 01 - SO 01'!F36</f>
        <v>0</v>
      </c>
      <c r="BD96" s="102">
        <f>'SO 01 - SO 01'!F37</f>
        <v>0</v>
      </c>
      <c r="BT96" s="103" t="s">
        <v>81</v>
      </c>
      <c r="BV96" s="103" t="s">
        <v>75</v>
      </c>
      <c r="BW96" s="103" t="s">
        <v>85</v>
      </c>
      <c r="BX96" s="103" t="s">
        <v>5</v>
      </c>
      <c r="CL96" s="103" t="s">
        <v>1</v>
      </c>
      <c r="CM96" s="103" t="s">
        <v>83</v>
      </c>
    </row>
    <row r="97" spans="1:91" s="7" customFormat="1" ht="16.5" customHeight="1">
      <c r="A97" s="93" t="s">
        <v>77</v>
      </c>
      <c r="B97" s="94"/>
      <c r="C97" s="95"/>
      <c r="D97" s="269" t="s">
        <v>86</v>
      </c>
      <c r="E97" s="269"/>
      <c r="F97" s="269"/>
      <c r="G97" s="269"/>
      <c r="H97" s="269"/>
      <c r="I97" s="96"/>
      <c r="J97" s="269" t="s">
        <v>86</v>
      </c>
      <c r="K97" s="269"/>
      <c r="L97" s="269"/>
      <c r="M97" s="269"/>
      <c r="N97" s="269"/>
      <c r="O97" s="269"/>
      <c r="P97" s="269"/>
      <c r="Q97" s="269"/>
      <c r="R97" s="269"/>
      <c r="S97" s="269"/>
      <c r="T97" s="269"/>
      <c r="U97" s="269"/>
      <c r="V97" s="269"/>
      <c r="W97" s="269"/>
      <c r="X97" s="269"/>
      <c r="Y97" s="269"/>
      <c r="Z97" s="269"/>
      <c r="AA97" s="269"/>
      <c r="AB97" s="269"/>
      <c r="AC97" s="269"/>
      <c r="AD97" s="269"/>
      <c r="AE97" s="269"/>
      <c r="AF97" s="269"/>
      <c r="AG97" s="270">
        <f>'SO 02 - SO 02'!J30</f>
        <v>0</v>
      </c>
      <c r="AH97" s="271"/>
      <c r="AI97" s="271"/>
      <c r="AJ97" s="271"/>
      <c r="AK97" s="271"/>
      <c r="AL97" s="271"/>
      <c r="AM97" s="271"/>
      <c r="AN97" s="270">
        <f>SUM(AG97,AT97)</f>
        <v>0</v>
      </c>
      <c r="AO97" s="271"/>
      <c r="AP97" s="271"/>
      <c r="AQ97" s="97" t="s">
        <v>80</v>
      </c>
      <c r="AR97" s="98"/>
      <c r="AS97" s="99">
        <v>0</v>
      </c>
      <c r="AT97" s="100">
        <f>ROUND(SUM(AV97:AW97),2)</f>
        <v>0</v>
      </c>
      <c r="AU97" s="101">
        <f>'SO 02 - SO 02'!P131</f>
        <v>0</v>
      </c>
      <c r="AV97" s="100">
        <f>'SO 02 - SO 02'!J33</f>
        <v>0</v>
      </c>
      <c r="AW97" s="100">
        <f>'SO 02 - SO 02'!J34</f>
        <v>0</v>
      </c>
      <c r="AX97" s="100">
        <f>'SO 02 - SO 02'!J35</f>
        <v>0</v>
      </c>
      <c r="AY97" s="100">
        <f>'SO 02 - SO 02'!J36</f>
        <v>0</v>
      </c>
      <c r="AZ97" s="100">
        <f>'SO 02 - SO 02'!F33</f>
        <v>0</v>
      </c>
      <c r="BA97" s="100">
        <f>'SO 02 - SO 02'!F34</f>
        <v>0</v>
      </c>
      <c r="BB97" s="100">
        <f>'SO 02 - SO 02'!F35</f>
        <v>0</v>
      </c>
      <c r="BC97" s="100">
        <f>'SO 02 - SO 02'!F36</f>
        <v>0</v>
      </c>
      <c r="BD97" s="102">
        <f>'SO 02 - SO 02'!F37</f>
        <v>0</v>
      </c>
      <c r="BT97" s="103" t="s">
        <v>81</v>
      </c>
      <c r="BV97" s="103" t="s">
        <v>75</v>
      </c>
      <c r="BW97" s="103" t="s">
        <v>87</v>
      </c>
      <c r="BX97" s="103" t="s">
        <v>5</v>
      </c>
      <c r="CL97" s="103" t="s">
        <v>1</v>
      </c>
      <c r="CM97" s="103" t="s">
        <v>83</v>
      </c>
    </row>
    <row r="98" spans="1:91" s="7" customFormat="1" ht="16.5" customHeight="1">
      <c r="A98" s="93" t="s">
        <v>77</v>
      </c>
      <c r="B98" s="94"/>
      <c r="C98" s="95"/>
      <c r="D98" s="269" t="s">
        <v>88</v>
      </c>
      <c r="E98" s="269"/>
      <c r="F98" s="269"/>
      <c r="G98" s="269"/>
      <c r="H98" s="269"/>
      <c r="I98" s="96"/>
      <c r="J98" s="269" t="s">
        <v>88</v>
      </c>
      <c r="K98" s="269"/>
      <c r="L98" s="269"/>
      <c r="M98" s="269"/>
      <c r="N98" s="269"/>
      <c r="O98" s="269"/>
      <c r="P98" s="269"/>
      <c r="Q98" s="269"/>
      <c r="R98" s="269"/>
      <c r="S98" s="269"/>
      <c r="T98" s="269"/>
      <c r="U98" s="269"/>
      <c r="V98" s="269"/>
      <c r="W98" s="269"/>
      <c r="X98" s="269"/>
      <c r="Y98" s="269"/>
      <c r="Z98" s="269"/>
      <c r="AA98" s="269"/>
      <c r="AB98" s="269"/>
      <c r="AC98" s="269"/>
      <c r="AD98" s="269"/>
      <c r="AE98" s="269"/>
      <c r="AF98" s="269"/>
      <c r="AG98" s="270">
        <f>'SO 03 - SO 03'!J30</f>
        <v>0</v>
      </c>
      <c r="AH98" s="271"/>
      <c r="AI98" s="271"/>
      <c r="AJ98" s="271"/>
      <c r="AK98" s="271"/>
      <c r="AL98" s="271"/>
      <c r="AM98" s="271"/>
      <c r="AN98" s="270">
        <f>SUM(AG98,AT98)</f>
        <v>0</v>
      </c>
      <c r="AO98" s="271"/>
      <c r="AP98" s="271"/>
      <c r="AQ98" s="97" t="s">
        <v>80</v>
      </c>
      <c r="AR98" s="98"/>
      <c r="AS98" s="104">
        <v>0</v>
      </c>
      <c r="AT98" s="105">
        <f>ROUND(SUM(AV98:AW98),2)</f>
        <v>0</v>
      </c>
      <c r="AU98" s="106">
        <f>'SO 03 - SO 03'!P128</f>
        <v>0</v>
      </c>
      <c r="AV98" s="105">
        <f>'SO 03 - SO 03'!J33</f>
        <v>0</v>
      </c>
      <c r="AW98" s="105">
        <f>'SO 03 - SO 03'!J34</f>
        <v>0</v>
      </c>
      <c r="AX98" s="105">
        <f>'SO 03 - SO 03'!J35</f>
        <v>0</v>
      </c>
      <c r="AY98" s="105">
        <f>'SO 03 - SO 03'!J36</f>
        <v>0</v>
      </c>
      <c r="AZ98" s="105">
        <f>'SO 03 - SO 03'!F33</f>
        <v>0</v>
      </c>
      <c r="BA98" s="105">
        <f>'SO 03 - SO 03'!F34</f>
        <v>0</v>
      </c>
      <c r="BB98" s="105">
        <f>'SO 03 - SO 03'!F35</f>
        <v>0</v>
      </c>
      <c r="BC98" s="105">
        <f>'SO 03 - SO 03'!F36</f>
        <v>0</v>
      </c>
      <c r="BD98" s="107">
        <f>'SO 03 - SO 03'!F37</f>
        <v>0</v>
      </c>
      <c r="BT98" s="103" t="s">
        <v>81</v>
      </c>
      <c r="BV98" s="103" t="s">
        <v>75</v>
      </c>
      <c r="BW98" s="103" t="s">
        <v>89</v>
      </c>
      <c r="BX98" s="103" t="s">
        <v>5</v>
      </c>
      <c r="CL98" s="103" t="s">
        <v>1</v>
      </c>
      <c r="CM98" s="103" t="s">
        <v>83</v>
      </c>
    </row>
    <row r="99" spans="1:57" s="2" customFormat="1" ht="30" customHeight="1">
      <c r="A99" s="34"/>
      <c r="B99" s="35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9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</row>
    <row r="100" spans="1:57" s="2" customFormat="1" ht="6.95" customHeight="1">
      <c r="A100" s="34"/>
      <c r="B100" s="54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  <c r="AB100" s="55"/>
      <c r="AC100" s="55"/>
      <c r="AD100" s="55"/>
      <c r="AE100" s="55"/>
      <c r="AF100" s="55"/>
      <c r="AG100" s="55"/>
      <c r="AH100" s="55"/>
      <c r="AI100" s="55"/>
      <c r="AJ100" s="55"/>
      <c r="AK100" s="55"/>
      <c r="AL100" s="55"/>
      <c r="AM100" s="55"/>
      <c r="AN100" s="55"/>
      <c r="AO100" s="55"/>
      <c r="AP100" s="55"/>
      <c r="AQ100" s="55"/>
      <c r="AR100" s="39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</row>
  </sheetData>
  <sheetProtection algorithmName="SHA-512" hashValue="2x/oDSHDFtx8ewgk53pIBCCa4c+bUUXFHC6k1AgOwXx6yDVcIlFJBfaP4wDyisBB0/7KgQhatYrxc/uGUExWyQ==" saltValue="N9Mjn5xHRu/78qFEtGjoYlGZQMzef2q55d5yaRHroWqG3mq9dlUgnImAJZbMKgi3/tTBEGOJ3jyvXh8RqvZOXA==" spinCount="100000" sheet="1" objects="1" scenarios="1" formatColumns="0" formatRows="0"/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SO 00 - Vedlejší rozpočto...'!C2" display="/"/>
    <hyperlink ref="A96" location="'SO 01 - SO 01'!C2" display="/"/>
    <hyperlink ref="A97" location="'SO 02 - SO 02'!C2" display="/"/>
    <hyperlink ref="A98" location="'SO 03 - SO 03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82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Ostravska univerzita-18.11.2020 - upravený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92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21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21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ROUND(J120,2)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ROUND((SUM(BE120:BE138)),2)</f>
        <v>0</v>
      </c>
      <c r="G33" s="34"/>
      <c r="H33" s="34"/>
      <c r="I33" s="124">
        <v>0.21</v>
      </c>
      <c r="J33" s="123">
        <f>ROUND(((SUM(BE120:BE138))*I33),2)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ROUND((SUM(BF120:BF138)),2)</f>
        <v>0</v>
      </c>
      <c r="G34" s="34"/>
      <c r="H34" s="34"/>
      <c r="I34" s="124">
        <v>0.15</v>
      </c>
      <c r="J34" s="123">
        <f>ROUND(((SUM(BF120:BF138))*I34),2)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ROUND((SUM(BG120:BG138)),2)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ROUND((SUM(BH120:BH138)),2)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ROUND((SUM(BI120:BI138)),2)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Ostravska univerzita-18.11.2020 - upravený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00 - Vedlejší rozpočto...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J120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98</v>
      </c>
      <c r="E97" s="150"/>
      <c r="F97" s="150"/>
      <c r="G97" s="150"/>
      <c r="H97" s="150"/>
      <c r="I97" s="150"/>
      <c r="J97" s="151">
        <f>J121</f>
        <v>0</v>
      </c>
      <c r="K97" s="148"/>
      <c r="L97" s="152"/>
    </row>
    <row r="98" spans="2:12" s="10" customFormat="1" ht="19.9" customHeight="1">
      <c r="B98" s="153"/>
      <c r="C98" s="154"/>
      <c r="D98" s="155" t="s">
        <v>99</v>
      </c>
      <c r="E98" s="156"/>
      <c r="F98" s="156"/>
      <c r="G98" s="156"/>
      <c r="H98" s="156"/>
      <c r="I98" s="156"/>
      <c r="J98" s="157">
        <f>J122</f>
        <v>0</v>
      </c>
      <c r="K98" s="154"/>
      <c r="L98" s="158"/>
    </row>
    <row r="99" spans="2:12" s="10" customFormat="1" ht="19.9" customHeight="1">
      <c r="B99" s="153"/>
      <c r="C99" s="154"/>
      <c r="D99" s="155" t="s">
        <v>100</v>
      </c>
      <c r="E99" s="156"/>
      <c r="F99" s="156"/>
      <c r="G99" s="156"/>
      <c r="H99" s="156"/>
      <c r="I99" s="156"/>
      <c r="J99" s="157">
        <f>J129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101</v>
      </c>
      <c r="E100" s="156"/>
      <c r="F100" s="156"/>
      <c r="G100" s="156"/>
      <c r="H100" s="156"/>
      <c r="I100" s="156"/>
      <c r="J100" s="157">
        <f>J132</f>
        <v>0</v>
      </c>
      <c r="K100" s="154"/>
      <c r="L100" s="158"/>
    </row>
    <row r="101" spans="1:31" s="2" customFormat="1" ht="21.75" customHeight="1">
      <c r="A101" s="34"/>
      <c r="B101" s="35"/>
      <c r="C101" s="36"/>
      <c r="D101" s="36"/>
      <c r="E101" s="36"/>
      <c r="F101" s="36"/>
      <c r="G101" s="36"/>
      <c r="H101" s="36"/>
      <c r="I101" s="36"/>
      <c r="J101" s="36"/>
      <c r="K101" s="36"/>
      <c r="L101" s="51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</row>
    <row r="102" spans="1:31" s="2" customFormat="1" ht="6.95" customHeight="1">
      <c r="A102" s="34"/>
      <c r="B102" s="54"/>
      <c r="C102" s="55"/>
      <c r="D102" s="55"/>
      <c r="E102" s="55"/>
      <c r="F102" s="55"/>
      <c r="G102" s="55"/>
      <c r="H102" s="55"/>
      <c r="I102" s="55"/>
      <c r="J102" s="55"/>
      <c r="K102" s="55"/>
      <c r="L102" s="51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</row>
    <row r="106" spans="1:31" s="2" customFormat="1" ht="6.95" customHeight="1">
      <c r="A106" s="34"/>
      <c r="B106" s="56"/>
      <c r="C106" s="57"/>
      <c r="D106" s="57"/>
      <c r="E106" s="57"/>
      <c r="F106" s="57"/>
      <c r="G106" s="57"/>
      <c r="H106" s="57"/>
      <c r="I106" s="57"/>
      <c r="J106" s="57"/>
      <c r="K106" s="57"/>
      <c r="L106" s="51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</row>
    <row r="107" spans="1:31" s="2" customFormat="1" ht="24.95" customHeight="1">
      <c r="A107" s="34"/>
      <c r="B107" s="35"/>
      <c r="C107" s="23" t="s">
        <v>102</v>
      </c>
      <c r="D107" s="36"/>
      <c r="E107" s="36"/>
      <c r="F107" s="36"/>
      <c r="G107" s="36"/>
      <c r="H107" s="36"/>
      <c r="I107" s="36"/>
      <c r="J107" s="36"/>
      <c r="K107" s="36"/>
      <c r="L107" s="51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</row>
    <row r="108" spans="1:31" s="2" customFormat="1" ht="6.95" customHeight="1">
      <c r="A108" s="34"/>
      <c r="B108" s="35"/>
      <c r="C108" s="36"/>
      <c r="D108" s="36"/>
      <c r="E108" s="36"/>
      <c r="F108" s="36"/>
      <c r="G108" s="36"/>
      <c r="H108" s="36"/>
      <c r="I108" s="36"/>
      <c r="J108" s="36"/>
      <c r="K108" s="36"/>
      <c r="L108" s="51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</row>
    <row r="109" spans="1:31" s="2" customFormat="1" ht="12" customHeight="1">
      <c r="A109" s="34"/>
      <c r="B109" s="35"/>
      <c r="C109" s="29" t="s">
        <v>16</v>
      </c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16.5" customHeight="1">
      <c r="A110" s="34"/>
      <c r="B110" s="35"/>
      <c r="C110" s="36"/>
      <c r="D110" s="36"/>
      <c r="E110" s="301" t="str">
        <f>E7</f>
        <v>Ostravska univerzita-18.11.2020 - upravený</v>
      </c>
      <c r="F110" s="302"/>
      <c r="G110" s="302"/>
      <c r="H110" s="302"/>
      <c r="I110" s="36"/>
      <c r="J110" s="36"/>
      <c r="K110" s="36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1" spans="1:31" s="2" customFormat="1" ht="12" customHeight="1">
      <c r="A111" s="34"/>
      <c r="B111" s="35"/>
      <c r="C111" s="29" t="s">
        <v>91</v>
      </c>
      <c r="D111" s="36"/>
      <c r="E111" s="36"/>
      <c r="F111" s="36"/>
      <c r="G111" s="36"/>
      <c r="H111" s="36"/>
      <c r="I111" s="36"/>
      <c r="J111" s="36"/>
      <c r="K111" s="36"/>
      <c r="L111" s="51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</row>
    <row r="112" spans="1:31" s="2" customFormat="1" ht="16.5" customHeight="1">
      <c r="A112" s="34"/>
      <c r="B112" s="35"/>
      <c r="C112" s="36"/>
      <c r="D112" s="36"/>
      <c r="E112" s="253" t="str">
        <f>E9</f>
        <v>SO 00 - Vedlejší rozpočto...</v>
      </c>
      <c r="F112" s="303"/>
      <c r="G112" s="303"/>
      <c r="H112" s="303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35"/>
      <c r="C113" s="36"/>
      <c r="D113" s="36"/>
      <c r="E113" s="36"/>
      <c r="F113" s="36"/>
      <c r="G113" s="36"/>
      <c r="H113" s="36"/>
      <c r="I113" s="36"/>
      <c r="J113" s="36"/>
      <c r="K113" s="36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4" spans="1:31" s="2" customFormat="1" ht="12" customHeight="1">
      <c r="A114" s="34"/>
      <c r="B114" s="35"/>
      <c r="C114" s="29" t="s">
        <v>20</v>
      </c>
      <c r="D114" s="36"/>
      <c r="E114" s="36"/>
      <c r="F114" s="27" t="str">
        <f>F12</f>
        <v xml:space="preserve"> </v>
      </c>
      <c r="G114" s="36"/>
      <c r="H114" s="36"/>
      <c r="I114" s="29" t="s">
        <v>22</v>
      </c>
      <c r="J114" s="66" t="str">
        <f>IF(J12="","",J12)</f>
        <v>18. 11. 2020</v>
      </c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35"/>
      <c r="C115" s="36"/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15.2" customHeight="1">
      <c r="A116" s="34"/>
      <c r="B116" s="35"/>
      <c r="C116" s="29" t="s">
        <v>24</v>
      </c>
      <c r="D116" s="36"/>
      <c r="E116" s="36"/>
      <c r="F116" s="27" t="str">
        <f>E15</f>
        <v xml:space="preserve"> </v>
      </c>
      <c r="G116" s="36"/>
      <c r="H116" s="36"/>
      <c r="I116" s="29" t="s">
        <v>29</v>
      </c>
      <c r="J116" s="32" t="str">
        <f>E21</f>
        <v xml:space="preserve"> </v>
      </c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5.2" customHeight="1">
      <c r="A117" s="34"/>
      <c r="B117" s="35"/>
      <c r="C117" s="29" t="s">
        <v>27</v>
      </c>
      <c r="D117" s="36"/>
      <c r="E117" s="36"/>
      <c r="F117" s="27" t="str">
        <f>IF(E18="","",E18)</f>
        <v>Vyplň údaj</v>
      </c>
      <c r="G117" s="36"/>
      <c r="H117" s="36"/>
      <c r="I117" s="29" t="s">
        <v>31</v>
      </c>
      <c r="J117" s="32" t="str">
        <f>E24</f>
        <v xml:space="preserve"> </v>
      </c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0.35" customHeight="1">
      <c r="A118" s="34"/>
      <c r="B118" s="35"/>
      <c r="C118" s="36"/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11" customFormat="1" ht="29.25" customHeight="1">
      <c r="A119" s="159"/>
      <c r="B119" s="160"/>
      <c r="C119" s="161" t="s">
        <v>103</v>
      </c>
      <c r="D119" s="162" t="s">
        <v>58</v>
      </c>
      <c r="E119" s="162" t="s">
        <v>54</v>
      </c>
      <c r="F119" s="162" t="s">
        <v>55</v>
      </c>
      <c r="G119" s="162" t="s">
        <v>104</v>
      </c>
      <c r="H119" s="162" t="s">
        <v>105</v>
      </c>
      <c r="I119" s="162" t="s">
        <v>106</v>
      </c>
      <c r="J119" s="163" t="s">
        <v>95</v>
      </c>
      <c r="K119" s="164" t="s">
        <v>107</v>
      </c>
      <c r="L119" s="165"/>
      <c r="M119" s="75" t="s">
        <v>1</v>
      </c>
      <c r="N119" s="76" t="s">
        <v>37</v>
      </c>
      <c r="O119" s="76" t="s">
        <v>108</v>
      </c>
      <c r="P119" s="76" t="s">
        <v>109</v>
      </c>
      <c r="Q119" s="76" t="s">
        <v>110</v>
      </c>
      <c r="R119" s="76" t="s">
        <v>111</v>
      </c>
      <c r="S119" s="76" t="s">
        <v>112</v>
      </c>
      <c r="T119" s="76" t="s">
        <v>113</v>
      </c>
      <c r="U119" s="77" t="s">
        <v>114</v>
      </c>
      <c r="V119" s="159"/>
      <c r="W119" s="159"/>
      <c r="X119" s="159"/>
      <c r="Y119" s="159"/>
      <c r="Z119" s="159"/>
      <c r="AA119" s="159"/>
      <c r="AB119" s="159"/>
      <c r="AC119" s="159"/>
      <c r="AD119" s="159"/>
      <c r="AE119" s="159"/>
    </row>
    <row r="120" spans="1:63" s="2" customFormat="1" ht="22.9" customHeight="1">
      <c r="A120" s="34"/>
      <c r="B120" s="35"/>
      <c r="C120" s="82" t="s">
        <v>115</v>
      </c>
      <c r="D120" s="36"/>
      <c r="E120" s="36"/>
      <c r="F120" s="36"/>
      <c r="G120" s="36"/>
      <c r="H120" s="36"/>
      <c r="I120" s="36"/>
      <c r="J120" s="166">
        <f>BK120</f>
        <v>0</v>
      </c>
      <c r="K120" s="36"/>
      <c r="L120" s="39"/>
      <c r="M120" s="78"/>
      <c r="N120" s="167"/>
      <c r="O120" s="79"/>
      <c r="P120" s="168">
        <f>P121</f>
        <v>0</v>
      </c>
      <c r="Q120" s="79"/>
      <c r="R120" s="168">
        <f>R121</f>
        <v>0</v>
      </c>
      <c r="S120" s="79"/>
      <c r="T120" s="168">
        <f>T121</f>
        <v>0</v>
      </c>
      <c r="U120" s="80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T120" s="17" t="s">
        <v>72</v>
      </c>
      <c r="AU120" s="17" t="s">
        <v>97</v>
      </c>
      <c r="BK120" s="169">
        <f>BK121</f>
        <v>0</v>
      </c>
    </row>
    <row r="121" spans="2:63" s="12" customFormat="1" ht="25.9" customHeight="1">
      <c r="B121" s="170"/>
      <c r="C121" s="171"/>
      <c r="D121" s="172" t="s">
        <v>72</v>
      </c>
      <c r="E121" s="173" t="s">
        <v>116</v>
      </c>
      <c r="F121" s="173" t="s">
        <v>117</v>
      </c>
      <c r="G121" s="171"/>
      <c r="H121" s="171"/>
      <c r="I121" s="174"/>
      <c r="J121" s="175">
        <f>BK121</f>
        <v>0</v>
      </c>
      <c r="K121" s="171"/>
      <c r="L121" s="176"/>
      <c r="M121" s="177"/>
      <c r="N121" s="178"/>
      <c r="O121" s="178"/>
      <c r="P121" s="179">
        <f>P122+P129+P132</f>
        <v>0</v>
      </c>
      <c r="Q121" s="178"/>
      <c r="R121" s="179">
        <f>R122+R129+R132</f>
        <v>0</v>
      </c>
      <c r="S121" s="178"/>
      <c r="T121" s="179">
        <f>T122+T129+T132</f>
        <v>0</v>
      </c>
      <c r="U121" s="180"/>
      <c r="AR121" s="181" t="s">
        <v>81</v>
      </c>
      <c r="AT121" s="182" t="s">
        <v>72</v>
      </c>
      <c r="AU121" s="182" t="s">
        <v>73</v>
      </c>
      <c r="AY121" s="181" t="s">
        <v>118</v>
      </c>
      <c r="BK121" s="183">
        <f>BK122+BK129+BK132</f>
        <v>0</v>
      </c>
    </row>
    <row r="122" spans="2:63" s="12" customFormat="1" ht="22.9" customHeight="1">
      <c r="B122" s="170"/>
      <c r="C122" s="171"/>
      <c r="D122" s="172" t="s">
        <v>72</v>
      </c>
      <c r="E122" s="184" t="s">
        <v>119</v>
      </c>
      <c r="F122" s="184" t="s">
        <v>120</v>
      </c>
      <c r="G122" s="171"/>
      <c r="H122" s="171"/>
      <c r="I122" s="174"/>
      <c r="J122" s="185">
        <f>BK122</f>
        <v>0</v>
      </c>
      <c r="K122" s="171"/>
      <c r="L122" s="176"/>
      <c r="M122" s="177"/>
      <c r="N122" s="178"/>
      <c r="O122" s="178"/>
      <c r="P122" s="179">
        <f>SUM(P123:P128)</f>
        <v>0</v>
      </c>
      <c r="Q122" s="178"/>
      <c r="R122" s="179">
        <f>SUM(R123:R128)</f>
        <v>0</v>
      </c>
      <c r="S122" s="178"/>
      <c r="T122" s="179">
        <f>SUM(T123:T128)</f>
        <v>0</v>
      </c>
      <c r="U122" s="180"/>
      <c r="AR122" s="181" t="s">
        <v>81</v>
      </c>
      <c r="AT122" s="182" t="s">
        <v>72</v>
      </c>
      <c r="AU122" s="182" t="s">
        <v>81</v>
      </c>
      <c r="AY122" s="181" t="s">
        <v>118</v>
      </c>
      <c r="BK122" s="183">
        <f>SUM(BK123:BK128)</f>
        <v>0</v>
      </c>
    </row>
    <row r="123" spans="1:65" s="2" customFormat="1" ht="14.45" customHeight="1">
      <c r="A123" s="34"/>
      <c r="B123" s="35"/>
      <c r="C123" s="186" t="s">
        <v>81</v>
      </c>
      <c r="D123" s="186" t="s">
        <v>121</v>
      </c>
      <c r="E123" s="187" t="s">
        <v>122</v>
      </c>
      <c r="F123" s="188" t="s">
        <v>123</v>
      </c>
      <c r="G123" s="189" t="s">
        <v>124</v>
      </c>
      <c r="H123" s="190">
        <v>1</v>
      </c>
      <c r="I123" s="191"/>
      <c r="J123" s="192">
        <f>ROUND(I123*H123,2)</f>
        <v>0</v>
      </c>
      <c r="K123" s="193"/>
      <c r="L123" s="39"/>
      <c r="M123" s="194" t="s">
        <v>1</v>
      </c>
      <c r="N123" s="195" t="s">
        <v>38</v>
      </c>
      <c r="O123" s="71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6">
        <f>S123*H123</f>
        <v>0</v>
      </c>
      <c r="U123" s="197" t="s">
        <v>1</v>
      </c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R123" s="198" t="s">
        <v>125</v>
      </c>
      <c r="AT123" s="198" t="s">
        <v>121</v>
      </c>
      <c r="AU123" s="198" t="s">
        <v>83</v>
      </c>
      <c r="AY123" s="17" t="s">
        <v>118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7" t="s">
        <v>81</v>
      </c>
      <c r="BK123" s="199">
        <f>ROUND(I123*H123,2)</f>
        <v>0</v>
      </c>
      <c r="BL123" s="17" t="s">
        <v>125</v>
      </c>
      <c r="BM123" s="198" t="s">
        <v>126</v>
      </c>
    </row>
    <row r="124" spans="1:47" s="2" customFormat="1" ht="11.25">
      <c r="A124" s="34"/>
      <c r="B124" s="35"/>
      <c r="C124" s="36"/>
      <c r="D124" s="200" t="s">
        <v>127</v>
      </c>
      <c r="E124" s="36"/>
      <c r="F124" s="201" t="s">
        <v>123</v>
      </c>
      <c r="G124" s="36"/>
      <c r="H124" s="36"/>
      <c r="I124" s="202"/>
      <c r="J124" s="36"/>
      <c r="K124" s="36"/>
      <c r="L124" s="39"/>
      <c r="M124" s="203"/>
      <c r="N124" s="204"/>
      <c r="O124" s="71"/>
      <c r="P124" s="71"/>
      <c r="Q124" s="71"/>
      <c r="R124" s="71"/>
      <c r="S124" s="71"/>
      <c r="T124" s="71"/>
      <c r="U124" s="72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T124" s="17" t="s">
        <v>127</v>
      </c>
      <c r="AU124" s="17" t="s">
        <v>83</v>
      </c>
    </row>
    <row r="125" spans="1:65" s="2" customFormat="1" ht="14.45" customHeight="1">
      <c r="A125" s="34"/>
      <c r="B125" s="35"/>
      <c r="C125" s="186" t="s">
        <v>83</v>
      </c>
      <c r="D125" s="186" t="s">
        <v>121</v>
      </c>
      <c r="E125" s="187" t="s">
        <v>128</v>
      </c>
      <c r="F125" s="188" t="s">
        <v>129</v>
      </c>
      <c r="G125" s="189" t="s">
        <v>124</v>
      </c>
      <c r="H125" s="190">
        <v>1</v>
      </c>
      <c r="I125" s="191"/>
      <c r="J125" s="192">
        <f>ROUND(I125*H125,2)</f>
        <v>0</v>
      </c>
      <c r="K125" s="193"/>
      <c r="L125" s="39"/>
      <c r="M125" s="194" t="s">
        <v>1</v>
      </c>
      <c r="N125" s="195" t="s">
        <v>38</v>
      </c>
      <c r="O125" s="71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6">
        <f>S125*H125</f>
        <v>0</v>
      </c>
      <c r="U125" s="197" t="s">
        <v>1</v>
      </c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R125" s="198" t="s">
        <v>125</v>
      </c>
      <c r="AT125" s="198" t="s">
        <v>121</v>
      </c>
      <c r="AU125" s="198" t="s">
        <v>83</v>
      </c>
      <c r="AY125" s="17" t="s">
        <v>118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81</v>
      </c>
      <c r="BK125" s="199">
        <f>ROUND(I125*H125,2)</f>
        <v>0</v>
      </c>
      <c r="BL125" s="17" t="s">
        <v>125</v>
      </c>
      <c r="BM125" s="198" t="s">
        <v>130</v>
      </c>
    </row>
    <row r="126" spans="1:47" s="2" customFormat="1" ht="11.25">
      <c r="A126" s="34"/>
      <c r="B126" s="35"/>
      <c r="C126" s="36"/>
      <c r="D126" s="200" t="s">
        <v>127</v>
      </c>
      <c r="E126" s="36"/>
      <c r="F126" s="201" t="s">
        <v>129</v>
      </c>
      <c r="G126" s="36"/>
      <c r="H126" s="36"/>
      <c r="I126" s="202"/>
      <c r="J126" s="36"/>
      <c r="K126" s="36"/>
      <c r="L126" s="39"/>
      <c r="M126" s="203"/>
      <c r="N126" s="204"/>
      <c r="O126" s="71"/>
      <c r="P126" s="71"/>
      <c r="Q126" s="71"/>
      <c r="R126" s="71"/>
      <c r="S126" s="71"/>
      <c r="T126" s="71"/>
      <c r="U126" s="72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T126" s="17" t="s">
        <v>127</v>
      </c>
      <c r="AU126" s="17" t="s">
        <v>83</v>
      </c>
    </row>
    <row r="127" spans="1:65" s="2" customFormat="1" ht="14.45" customHeight="1">
      <c r="A127" s="34"/>
      <c r="B127" s="35"/>
      <c r="C127" s="186" t="s">
        <v>131</v>
      </c>
      <c r="D127" s="186" t="s">
        <v>121</v>
      </c>
      <c r="E127" s="187" t="s">
        <v>132</v>
      </c>
      <c r="F127" s="188" t="s">
        <v>133</v>
      </c>
      <c r="G127" s="189" t="s">
        <v>124</v>
      </c>
      <c r="H127" s="190">
        <v>1</v>
      </c>
      <c r="I127" s="191"/>
      <c r="J127" s="192">
        <f>ROUND(I127*H127,2)</f>
        <v>0</v>
      </c>
      <c r="K127" s="193"/>
      <c r="L127" s="39"/>
      <c r="M127" s="194" t="s">
        <v>1</v>
      </c>
      <c r="N127" s="195" t="s">
        <v>38</v>
      </c>
      <c r="O127" s="71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6">
        <f>S127*H127</f>
        <v>0</v>
      </c>
      <c r="U127" s="197" t="s">
        <v>1</v>
      </c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R127" s="198" t="s">
        <v>125</v>
      </c>
      <c r="AT127" s="198" t="s">
        <v>121</v>
      </c>
      <c r="AU127" s="198" t="s">
        <v>83</v>
      </c>
      <c r="AY127" s="17" t="s">
        <v>118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81</v>
      </c>
      <c r="BK127" s="199">
        <f>ROUND(I127*H127,2)</f>
        <v>0</v>
      </c>
      <c r="BL127" s="17" t="s">
        <v>125</v>
      </c>
      <c r="BM127" s="198" t="s">
        <v>134</v>
      </c>
    </row>
    <row r="128" spans="1:47" s="2" customFormat="1" ht="11.25">
      <c r="A128" s="34"/>
      <c r="B128" s="35"/>
      <c r="C128" s="36"/>
      <c r="D128" s="200" t="s">
        <v>127</v>
      </c>
      <c r="E128" s="36"/>
      <c r="F128" s="201" t="s">
        <v>133</v>
      </c>
      <c r="G128" s="36"/>
      <c r="H128" s="36"/>
      <c r="I128" s="202"/>
      <c r="J128" s="36"/>
      <c r="K128" s="36"/>
      <c r="L128" s="39"/>
      <c r="M128" s="203"/>
      <c r="N128" s="204"/>
      <c r="O128" s="71"/>
      <c r="P128" s="71"/>
      <c r="Q128" s="71"/>
      <c r="R128" s="71"/>
      <c r="S128" s="71"/>
      <c r="T128" s="71"/>
      <c r="U128" s="72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127</v>
      </c>
      <c r="AU128" s="17" t="s">
        <v>83</v>
      </c>
    </row>
    <row r="129" spans="2:63" s="12" customFormat="1" ht="22.9" customHeight="1">
      <c r="B129" s="170"/>
      <c r="C129" s="171"/>
      <c r="D129" s="172" t="s">
        <v>72</v>
      </c>
      <c r="E129" s="184" t="s">
        <v>135</v>
      </c>
      <c r="F129" s="184" t="s">
        <v>136</v>
      </c>
      <c r="G129" s="171"/>
      <c r="H129" s="171"/>
      <c r="I129" s="174"/>
      <c r="J129" s="185">
        <f>BK129</f>
        <v>0</v>
      </c>
      <c r="K129" s="171"/>
      <c r="L129" s="176"/>
      <c r="M129" s="177"/>
      <c r="N129" s="178"/>
      <c r="O129" s="178"/>
      <c r="P129" s="179">
        <f>SUM(P130:P131)</f>
        <v>0</v>
      </c>
      <c r="Q129" s="178"/>
      <c r="R129" s="179">
        <f>SUM(R130:R131)</f>
        <v>0</v>
      </c>
      <c r="S129" s="178"/>
      <c r="T129" s="179">
        <f>SUM(T130:T131)</f>
        <v>0</v>
      </c>
      <c r="U129" s="180"/>
      <c r="AR129" s="181" t="s">
        <v>81</v>
      </c>
      <c r="AT129" s="182" t="s">
        <v>72</v>
      </c>
      <c r="AU129" s="182" t="s">
        <v>81</v>
      </c>
      <c r="AY129" s="181" t="s">
        <v>118</v>
      </c>
      <c r="BK129" s="183">
        <f>SUM(BK130:BK131)</f>
        <v>0</v>
      </c>
    </row>
    <row r="130" spans="1:65" s="2" customFormat="1" ht="14.45" customHeight="1">
      <c r="A130" s="34"/>
      <c r="B130" s="35"/>
      <c r="C130" s="186" t="s">
        <v>125</v>
      </c>
      <c r="D130" s="186" t="s">
        <v>121</v>
      </c>
      <c r="E130" s="187" t="s">
        <v>137</v>
      </c>
      <c r="F130" s="188" t="s">
        <v>138</v>
      </c>
      <c r="G130" s="189" t="s">
        <v>124</v>
      </c>
      <c r="H130" s="190">
        <v>1</v>
      </c>
      <c r="I130" s="191"/>
      <c r="J130" s="192">
        <f>ROUND(I130*H130,2)</f>
        <v>0</v>
      </c>
      <c r="K130" s="193"/>
      <c r="L130" s="39"/>
      <c r="M130" s="194" t="s">
        <v>1</v>
      </c>
      <c r="N130" s="195" t="s">
        <v>38</v>
      </c>
      <c r="O130" s="71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6">
        <f>S130*H130</f>
        <v>0</v>
      </c>
      <c r="U130" s="197" t="s">
        <v>1</v>
      </c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R130" s="198" t="s">
        <v>125</v>
      </c>
      <c r="AT130" s="198" t="s">
        <v>121</v>
      </c>
      <c r="AU130" s="198" t="s">
        <v>83</v>
      </c>
      <c r="AY130" s="17" t="s">
        <v>118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81</v>
      </c>
      <c r="BK130" s="199">
        <f>ROUND(I130*H130,2)</f>
        <v>0</v>
      </c>
      <c r="BL130" s="17" t="s">
        <v>125</v>
      </c>
      <c r="BM130" s="198" t="s">
        <v>139</v>
      </c>
    </row>
    <row r="131" spans="1:47" s="2" customFormat="1" ht="11.25">
      <c r="A131" s="34"/>
      <c r="B131" s="35"/>
      <c r="C131" s="36"/>
      <c r="D131" s="200" t="s">
        <v>127</v>
      </c>
      <c r="E131" s="36"/>
      <c r="F131" s="201" t="s">
        <v>138</v>
      </c>
      <c r="G131" s="36"/>
      <c r="H131" s="36"/>
      <c r="I131" s="202"/>
      <c r="J131" s="36"/>
      <c r="K131" s="36"/>
      <c r="L131" s="39"/>
      <c r="M131" s="203"/>
      <c r="N131" s="204"/>
      <c r="O131" s="71"/>
      <c r="P131" s="71"/>
      <c r="Q131" s="71"/>
      <c r="R131" s="71"/>
      <c r="S131" s="71"/>
      <c r="T131" s="71"/>
      <c r="U131" s="72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127</v>
      </c>
      <c r="AU131" s="17" t="s">
        <v>83</v>
      </c>
    </row>
    <row r="132" spans="2:63" s="12" customFormat="1" ht="22.9" customHeight="1">
      <c r="B132" s="170"/>
      <c r="C132" s="171"/>
      <c r="D132" s="172" t="s">
        <v>72</v>
      </c>
      <c r="E132" s="184" t="s">
        <v>140</v>
      </c>
      <c r="F132" s="184" t="s">
        <v>120</v>
      </c>
      <c r="G132" s="171"/>
      <c r="H132" s="171"/>
      <c r="I132" s="174"/>
      <c r="J132" s="185">
        <f>BK132</f>
        <v>0</v>
      </c>
      <c r="K132" s="171"/>
      <c r="L132" s="176"/>
      <c r="M132" s="177"/>
      <c r="N132" s="178"/>
      <c r="O132" s="178"/>
      <c r="P132" s="179">
        <f>SUM(P133:P138)</f>
        <v>0</v>
      </c>
      <c r="Q132" s="178"/>
      <c r="R132" s="179">
        <f>SUM(R133:R138)</f>
        <v>0</v>
      </c>
      <c r="S132" s="178"/>
      <c r="T132" s="179">
        <f>SUM(T133:T138)</f>
        <v>0</v>
      </c>
      <c r="U132" s="180"/>
      <c r="AR132" s="181" t="s">
        <v>81</v>
      </c>
      <c r="AT132" s="182" t="s">
        <v>72</v>
      </c>
      <c r="AU132" s="182" t="s">
        <v>81</v>
      </c>
      <c r="AY132" s="181" t="s">
        <v>118</v>
      </c>
      <c r="BK132" s="183">
        <f>SUM(BK133:BK138)</f>
        <v>0</v>
      </c>
    </row>
    <row r="133" spans="1:65" s="2" customFormat="1" ht="24.2" customHeight="1">
      <c r="A133" s="34"/>
      <c r="B133" s="35"/>
      <c r="C133" s="186" t="s">
        <v>141</v>
      </c>
      <c r="D133" s="186" t="s">
        <v>121</v>
      </c>
      <c r="E133" s="187" t="s">
        <v>142</v>
      </c>
      <c r="F133" s="188" t="s">
        <v>143</v>
      </c>
      <c r="G133" s="189" t="s">
        <v>124</v>
      </c>
      <c r="H133" s="190">
        <v>1</v>
      </c>
      <c r="I133" s="191"/>
      <c r="J133" s="192">
        <f>ROUND(I133*H133,2)</f>
        <v>0</v>
      </c>
      <c r="K133" s="193"/>
      <c r="L133" s="39"/>
      <c r="M133" s="194" t="s">
        <v>1</v>
      </c>
      <c r="N133" s="195" t="s">
        <v>38</v>
      </c>
      <c r="O133" s="71"/>
      <c r="P133" s="196">
        <f>O133*H133</f>
        <v>0</v>
      </c>
      <c r="Q133" s="196">
        <v>0</v>
      </c>
      <c r="R133" s="196">
        <f>Q133*H133</f>
        <v>0</v>
      </c>
      <c r="S133" s="196">
        <v>0</v>
      </c>
      <c r="T133" s="196">
        <f>S133*H133</f>
        <v>0</v>
      </c>
      <c r="U133" s="197" t="s">
        <v>1</v>
      </c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R133" s="198" t="s">
        <v>125</v>
      </c>
      <c r="AT133" s="198" t="s">
        <v>121</v>
      </c>
      <c r="AU133" s="198" t="s">
        <v>83</v>
      </c>
      <c r="AY133" s="17" t="s">
        <v>118</v>
      </c>
      <c r="BE133" s="199">
        <f>IF(N133="základní",J133,0)</f>
        <v>0</v>
      </c>
      <c r="BF133" s="199">
        <f>IF(N133="snížená",J133,0)</f>
        <v>0</v>
      </c>
      <c r="BG133" s="199">
        <f>IF(N133="zákl. přenesená",J133,0)</f>
        <v>0</v>
      </c>
      <c r="BH133" s="199">
        <f>IF(N133="sníž. přenesená",J133,0)</f>
        <v>0</v>
      </c>
      <c r="BI133" s="199">
        <f>IF(N133="nulová",J133,0)</f>
        <v>0</v>
      </c>
      <c r="BJ133" s="17" t="s">
        <v>81</v>
      </c>
      <c r="BK133" s="199">
        <f>ROUND(I133*H133,2)</f>
        <v>0</v>
      </c>
      <c r="BL133" s="17" t="s">
        <v>125</v>
      </c>
      <c r="BM133" s="198" t="s">
        <v>144</v>
      </c>
    </row>
    <row r="134" spans="1:47" s="2" customFormat="1" ht="19.5">
      <c r="A134" s="34"/>
      <c r="B134" s="35"/>
      <c r="C134" s="36"/>
      <c r="D134" s="200" t="s">
        <v>127</v>
      </c>
      <c r="E134" s="36"/>
      <c r="F134" s="201" t="s">
        <v>143</v>
      </c>
      <c r="G134" s="36"/>
      <c r="H134" s="36"/>
      <c r="I134" s="202"/>
      <c r="J134" s="36"/>
      <c r="K134" s="36"/>
      <c r="L134" s="39"/>
      <c r="M134" s="203"/>
      <c r="N134" s="204"/>
      <c r="O134" s="71"/>
      <c r="P134" s="71"/>
      <c r="Q134" s="71"/>
      <c r="R134" s="71"/>
      <c r="S134" s="71"/>
      <c r="T134" s="71"/>
      <c r="U134" s="72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T134" s="17" t="s">
        <v>127</v>
      </c>
      <c r="AU134" s="17" t="s">
        <v>83</v>
      </c>
    </row>
    <row r="135" spans="1:65" s="2" customFormat="1" ht="14.45" customHeight="1">
      <c r="A135" s="34"/>
      <c r="B135" s="35"/>
      <c r="C135" s="186" t="s">
        <v>145</v>
      </c>
      <c r="D135" s="186" t="s">
        <v>121</v>
      </c>
      <c r="E135" s="187" t="s">
        <v>146</v>
      </c>
      <c r="F135" s="188" t="s">
        <v>147</v>
      </c>
      <c r="G135" s="189" t="s">
        <v>148</v>
      </c>
      <c r="H135" s="205"/>
      <c r="I135" s="191"/>
      <c r="J135" s="192">
        <f>ROUND(I135*H135,2)</f>
        <v>0</v>
      </c>
      <c r="K135" s="193"/>
      <c r="L135" s="39"/>
      <c r="M135" s="194" t="s">
        <v>1</v>
      </c>
      <c r="N135" s="195" t="s">
        <v>38</v>
      </c>
      <c r="O135" s="7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6">
        <f>S135*H135</f>
        <v>0</v>
      </c>
      <c r="U135" s="197" t="s">
        <v>1</v>
      </c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125</v>
      </c>
      <c r="AT135" s="198" t="s">
        <v>121</v>
      </c>
      <c r="AU135" s="198" t="s">
        <v>83</v>
      </c>
      <c r="AY135" s="17" t="s">
        <v>118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81</v>
      </c>
      <c r="BK135" s="199">
        <f>ROUND(I135*H135,2)</f>
        <v>0</v>
      </c>
      <c r="BL135" s="17" t="s">
        <v>125</v>
      </c>
      <c r="BM135" s="198" t="s">
        <v>149</v>
      </c>
    </row>
    <row r="136" spans="1:47" s="2" customFormat="1" ht="11.25">
      <c r="A136" s="34"/>
      <c r="B136" s="35"/>
      <c r="C136" s="36"/>
      <c r="D136" s="200" t="s">
        <v>127</v>
      </c>
      <c r="E136" s="36"/>
      <c r="F136" s="201" t="s">
        <v>150</v>
      </c>
      <c r="G136" s="36"/>
      <c r="H136" s="36"/>
      <c r="I136" s="202"/>
      <c r="J136" s="36"/>
      <c r="K136" s="36"/>
      <c r="L136" s="39"/>
      <c r="M136" s="203"/>
      <c r="N136" s="204"/>
      <c r="O136" s="71"/>
      <c r="P136" s="71"/>
      <c r="Q136" s="71"/>
      <c r="R136" s="71"/>
      <c r="S136" s="71"/>
      <c r="T136" s="71"/>
      <c r="U136" s="72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127</v>
      </c>
      <c r="AU136" s="17" t="s">
        <v>83</v>
      </c>
    </row>
    <row r="137" spans="1:65" s="2" customFormat="1" ht="14.45" customHeight="1">
      <c r="A137" s="34"/>
      <c r="B137" s="35"/>
      <c r="C137" s="186" t="s">
        <v>151</v>
      </c>
      <c r="D137" s="186" t="s">
        <v>121</v>
      </c>
      <c r="E137" s="187" t="s">
        <v>152</v>
      </c>
      <c r="F137" s="188" t="s">
        <v>153</v>
      </c>
      <c r="G137" s="189" t="s">
        <v>148</v>
      </c>
      <c r="H137" s="205"/>
      <c r="I137" s="191"/>
      <c r="J137" s="192">
        <f>ROUND(I137*H137,2)</f>
        <v>0</v>
      </c>
      <c r="K137" s="193"/>
      <c r="L137" s="39"/>
      <c r="M137" s="194" t="s">
        <v>1</v>
      </c>
      <c r="N137" s="195" t="s">
        <v>38</v>
      </c>
      <c r="O137" s="71"/>
      <c r="P137" s="196">
        <f>O137*H137</f>
        <v>0</v>
      </c>
      <c r="Q137" s="196">
        <v>0</v>
      </c>
      <c r="R137" s="196">
        <f>Q137*H137</f>
        <v>0</v>
      </c>
      <c r="S137" s="196">
        <v>0</v>
      </c>
      <c r="T137" s="196">
        <f>S137*H137</f>
        <v>0</v>
      </c>
      <c r="U137" s="197" t="s">
        <v>1</v>
      </c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R137" s="198" t="s">
        <v>125</v>
      </c>
      <c r="AT137" s="198" t="s">
        <v>121</v>
      </c>
      <c r="AU137" s="198" t="s">
        <v>83</v>
      </c>
      <c r="AY137" s="17" t="s">
        <v>118</v>
      </c>
      <c r="BE137" s="199">
        <f>IF(N137="základní",J137,0)</f>
        <v>0</v>
      </c>
      <c r="BF137" s="199">
        <f>IF(N137="snížená",J137,0)</f>
        <v>0</v>
      </c>
      <c r="BG137" s="199">
        <f>IF(N137="zákl. přenesená",J137,0)</f>
        <v>0</v>
      </c>
      <c r="BH137" s="199">
        <f>IF(N137="sníž. přenesená",J137,0)</f>
        <v>0</v>
      </c>
      <c r="BI137" s="199">
        <f>IF(N137="nulová",J137,0)</f>
        <v>0</v>
      </c>
      <c r="BJ137" s="17" t="s">
        <v>81</v>
      </c>
      <c r="BK137" s="199">
        <f>ROUND(I137*H137,2)</f>
        <v>0</v>
      </c>
      <c r="BL137" s="17" t="s">
        <v>125</v>
      </c>
      <c r="BM137" s="198" t="s">
        <v>154</v>
      </c>
    </row>
    <row r="138" spans="1:47" s="2" customFormat="1" ht="11.25">
      <c r="A138" s="34"/>
      <c r="B138" s="35"/>
      <c r="C138" s="36"/>
      <c r="D138" s="200" t="s">
        <v>127</v>
      </c>
      <c r="E138" s="36"/>
      <c r="F138" s="201" t="s">
        <v>153</v>
      </c>
      <c r="G138" s="36"/>
      <c r="H138" s="36"/>
      <c r="I138" s="202"/>
      <c r="J138" s="36"/>
      <c r="K138" s="36"/>
      <c r="L138" s="39"/>
      <c r="M138" s="206"/>
      <c r="N138" s="207"/>
      <c r="O138" s="208"/>
      <c r="P138" s="208"/>
      <c r="Q138" s="208"/>
      <c r="R138" s="208"/>
      <c r="S138" s="208"/>
      <c r="T138" s="208"/>
      <c r="U138" s="209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T138" s="17" t="s">
        <v>127</v>
      </c>
      <c r="AU138" s="17" t="s">
        <v>83</v>
      </c>
    </row>
    <row r="139" spans="1:31" s="2" customFormat="1" ht="6.95" customHeight="1">
      <c r="A139" s="34"/>
      <c r="B139" s="54"/>
      <c r="C139" s="55"/>
      <c r="D139" s="55"/>
      <c r="E139" s="55"/>
      <c r="F139" s="55"/>
      <c r="G139" s="55"/>
      <c r="H139" s="55"/>
      <c r="I139" s="55"/>
      <c r="J139" s="55"/>
      <c r="K139" s="55"/>
      <c r="L139" s="39"/>
      <c r="M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</row>
  </sheetData>
  <sheetProtection algorithmName="SHA-512" hashValue="33JGM0mjHiIZ2PuFjFaW/osaVH3+9dctH6k37mjMoZ9wDMpCPej8Wmvzq+Otv1tR7KiGiyGbbca0DA/qbdkdXg==" saltValue="QRIBElyR438lgCXStVxaP1p84UqfDpriEtSzuTnU6ZPqfrT5Qq2mpfFvwzhj2hQg7Mx8znAxTdeil3zmKnnTOQ==" spinCount="100000" sheet="1" objects="1" scenarios="1" formatColumns="0" formatRows="0" autoFilter="0"/>
  <autoFilter ref="C119:K138"/>
  <mergeCells count="9">
    <mergeCell ref="E87:H87"/>
    <mergeCell ref="E110:H110"/>
    <mergeCell ref="E112:H112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892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85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Ostravska univerzita-18.11.2020 - upravený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155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21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21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ROUND(J133,2)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ROUND((SUM(BE133:BE891)),2)</f>
        <v>0</v>
      </c>
      <c r="G33" s="34"/>
      <c r="H33" s="34"/>
      <c r="I33" s="124">
        <v>0.21</v>
      </c>
      <c r="J33" s="123">
        <f>ROUND(((SUM(BE133:BE891))*I33),2)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ROUND((SUM(BF133:BF891)),2)</f>
        <v>0</v>
      </c>
      <c r="G34" s="34"/>
      <c r="H34" s="34"/>
      <c r="I34" s="124">
        <v>0.15</v>
      </c>
      <c r="J34" s="123">
        <f>ROUND(((SUM(BF133:BF891))*I34),2)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ROUND((SUM(BG133:BG891)),2)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ROUND((SUM(BH133:BH891)),2)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ROUND((SUM(BI133:BI891)),2)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Ostravska univerzita-18.11.2020 - upravený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01 - SO 01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J133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156</v>
      </c>
      <c r="E97" s="150"/>
      <c r="F97" s="150"/>
      <c r="G97" s="150"/>
      <c r="H97" s="150"/>
      <c r="I97" s="150"/>
      <c r="J97" s="151">
        <f>J134</f>
        <v>0</v>
      </c>
      <c r="K97" s="148"/>
      <c r="L97" s="152"/>
    </row>
    <row r="98" spans="2:12" s="9" customFormat="1" ht="24.95" customHeight="1">
      <c r="B98" s="147"/>
      <c r="C98" s="148"/>
      <c r="D98" s="149" t="s">
        <v>157</v>
      </c>
      <c r="E98" s="150"/>
      <c r="F98" s="150"/>
      <c r="G98" s="150"/>
      <c r="H98" s="150"/>
      <c r="I98" s="150"/>
      <c r="J98" s="151">
        <f>J152</f>
        <v>0</v>
      </c>
      <c r="K98" s="148"/>
      <c r="L98" s="152"/>
    </row>
    <row r="99" spans="2:12" s="9" customFormat="1" ht="24.95" customHeight="1">
      <c r="B99" s="147"/>
      <c r="C99" s="148"/>
      <c r="D99" s="149" t="s">
        <v>158</v>
      </c>
      <c r="E99" s="150"/>
      <c r="F99" s="150"/>
      <c r="G99" s="150"/>
      <c r="H99" s="150"/>
      <c r="I99" s="150"/>
      <c r="J99" s="151">
        <f>J217</f>
        <v>0</v>
      </c>
      <c r="K99" s="148"/>
      <c r="L99" s="152"/>
    </row>
    <row r="100" spans="2:12" s="9" customFormat="1" ht="24.95" customHeight="1">
      <c r="B100" s="147"/>
      <c r="C100" s="148"/>
      <c r="D100" s="149" t="s">
        <v>159</v>
      </c>
      <c r="E100" s="150"/>
      <c r="F100" s="150"/>
      <c r="G100" s="150"/>
      <c r="H100" s="150"/>
      <c r="I100" s="150"/>
      <c r="J100" s="151">
        <f>J286</f>
        <v>0</v>
      </c>
      <c r="K100" s="148"/>
      <c r="L100" s="152"/>
    </row>
    <row r="101" spans="2:12" s="9" customFormat="1" ht="24.95" customHeight="1">
      <c r="B101" s="147"/>
      <c r="C101" s="148"/>
      <c r="D101" s="149" t="s">
        <v>160</v>
      </c>
      <c r="E101" s="150"/>
      <c r="F101" s="150"/>
      <c r="G101" s="150"/>
      <c r="H101" s="150"/>
      <c r="I101" s="150"/>
      <c r="J101" s="151">
        <f>J420</f>
        <v>0</v>
      </c>
      <c r="K101" s="148"/>
      <c r="L101" s="152"/>
    </row>
    <row r="102" spans="2:12" s="9" customFormat="1" ht="24.95" customHeight="1">
      <c r="B102" s="147"/>
      <c r="C102" s="148"/>
      <c r="D102" s="149" t="s">
        <v>161</v>
      </c>
      <c r="E102" s="150"/>
      <c r="F102" s="150"/>
      <c r="G102" s="150"/>
      <c r="H102" s="150"/>
      <c r="I102" s="150"/>
      <c r="J102" s="151">
        <f>J436</f>
        <v>0</v>
      </c>
      <c r="K102" s="148"/>
      <c r="L102" s="152"/>
    </row>
    <row r="103" spans="2:12" s="9" customFormat="1" ht="24.95" customHeight="1">
      <c r="B103" s="147"/>
      <c r="C103" s="148"/>
      <c r="D103" s="149" t="s">
        <v>162</v>
      </c>
      <c r="E103" s="150"/>
      <c r="F103" s="150"/>
      <c r="G103" s="150"/>
      <c r="H103" s="150"/>
      <c r="I103" s="150"/>
      <c r="J103" s="151">
        <f>J454</f>
        <v>0</v>
      </c>
      <c r="K103" s="148"/>
      <c r="L103" s="152"/>
    </row>
    <row r="104" spans="2:12" s="9" customFormat="1" ht="24.95" customHeight="1">
      <c r="B104" s="147"/>
      <c r="C104" s="148"/>
      <c r="D104" s="149" t="s">
        <v>163</v>
      </c>
      <c r="E104" s="150"/>
      <c r="F104" s="150"/>
      <c r="G104" s="150"/>
      <c r="H104" s="150"/>
      <c r="I104" s="150"/>
      <c r="J104" s="151">
        <f>J461</f>
        <v>0</v>
      </c>
      <c r="K104" s="148"/>
      <c r="L104" s="152"/>
    </row>
    <row r="105" spans="2:12" s="9" customFormat="1" ht="24.95" customHeight="1">
      <c r="B105" s="147"/>
      <c r="C105" s="148"/>
      <c r="D105" s="149" t="s">
        <v>164</v>
      </c>
      <c r="E105" s="150"/>
      <c r="F105" s="150"/>
      <c r="G105" s="150"/>
      <c r="H105" s="150"/>
      <c r="I105" s="150"/>
      <c r="J105" s="151">
        <f>J581</f>
        <v>0</v>
      </c>
      <c r="K105" s="148"/>
      <c r="L105" s="152"/>
    </row>
    <row r="106" spans="2:12" s="9" customFormat="1" ht="24.95" customHeight="1">
      <c r="B106" s="147"/>
      <c r="C106" s="148"/>
      <c r="D106" s="149" t="s">
        <v>165</v>
      </c>
      <c r="E106" s="150"/>
      <c r="F106" s="150"/>
      <c r="G106" s="150"/>
      <c r="H106" s="150"/>
      <c r="I106" s="150"/>
      <c r="J106" s="151">
        <f>J641</f>
        <v>0</v>
      </c>
      <c r="K106" s="148"/>
      <c r="L106" s="152"/>
    </row>
    <row r="107" spans="2:12" s="9" customFormat="1" ht="24.95" customHeight="1">
      <c r="B107" s="147"/>
      <c r="C107" s="148"/>
      <c r="D107" s="149" t="s">
        <v>166</v>
      </c>
      <c r="E107" s="150"/>
      <c r="F107" s="150"/>
      <c r="G107" s="150"/>
      <c r="H107" s="150"/>
      <c r="I107" s="150"/>
      <c r="J107" s="151">
        <f>J728</f>
        <v>0</v>
      </c>
      <c r="K107" s="148"/>
      <c r="L107" s="152"/>
    </row>
    <row r="108" spans="2:12" s="9" customFormat="1" ht="24.95" customHeight="1">
      <c r="B108" s="147"/>
      <c r="C108" s="148"/>
      <c r="D108" s="149" t="s">
        <v>167</v>
      </c>
      <c r="E108" s="150"/>
      <c r="F108" s="150"/>
      <c r="G108" s="150"/>
      <c r="H108" s="150"/>
      <c r="I108" s="150"/>
      <c r="J108" s="151">
        <f>J755</f>
        <v>0</v>
      </c>
      <c r="K108" s="148"/>
      <c r="L108" s="152"/>
    </row>
    <row r="109" spans="2:12" s="9" customFormat="1" ht="24.95" customHeight="1">
      <c r="B109" s="147"/>
      <c r="C109" s="148"/>
      <c r="D109" s="149" t="s">
        <v>168</v>
      </c>
      <c r="E109" s="150"/>
      <c r="F109" s="150"/>
      <c r="G109" s="150"/>
      <c r="H109" s="150"/>
      <c r="I109" s="150"/>
      <c r="J109" s="151">
        <f>J786</f>
        <v>0</v>
      </c>
      <c r="K109" s="148"/>
      <c r="L109" s="152"/>
    </row>
    <row r="110" spans="2:12" s="9" customFormat="1" ht="24.95" customHeight="1">
      <c r="B110" s="147"/>
      <c r="C110" s="148"/>
      <c r="D110" s="149" t="s">
        <v>169</v>
      </c>
      <c r="E110" s="150"/>
      <c r="F110" s="150"/>
      <c r="G110" s="150"/>
      <c r="H110" s="150"/>
      <c r="I110" s="150"/>
      <c r="J110" s="151">
        <f>J809</f>
        <v>0</v>
      </c>
      <c r="K110" s="148"/>
      <c r="L110" s="152"/>
    </row>
    <row r="111" spans="2:12" s="9" customFormat="1" ht="24.95" customHeight="1">
      <c r="B111" s="147"/>
      <c r="C111" s="148"/>
      <c r="D111" s="149" t="s">
        <v>170</v>
      </c>
      <c r="E111" s="150"/>
      <c r="F111" s="150"/>
      <c r="G111" s="150"/>
      <c r="H111" s="150"/>
      <c r="I111" s="150"/>
      <c r="J111" s="151">
        <f>J822</f>
        <v>0</v>
      </c>
      <c r="K111" s="148"/>
      <c r="L111" s="152"/>
    </row>
    <row r="112" spans="2:12" s="9" customFormat="1" ht="24.95" customHeight="1">
      <c r="B112" s="147"/>
      <c r="C112" s="148"/>
      <c r="D112" s="149" t="s">
        <v>171</v>
      </c>
      <c r="E112" s="150"/>
      <c r="F112" s="150"/>
      <c r="G112" s="150"/>
      <c r="H112" s="150"/>
      <c r="I112" s="150"/>
      <c r="J112" s="151">
        <f>J880</f>
        <v>0</v>
      </c>
      <c r="K112" s="148"/>
      <c r="L112" s="152"/>
    </row>
    <row r="113" spans="2:12" s="9" customFormat="1" ht="24.95" customHeight="1">
      <c r="B113" s="147"/>
      <c r="C113" s="148"/>
      <c r="D113" s="149" t="s">
        <v>172</v>
      </c>
      <c r="E113" s="150"/>
      <c r="F113" s="150"/>
      <c r="G113" s="150"/>
      <c r="H113" s="150"/>
      <c r="I113" s="150"/>
      <c r="J113" s="151">
        <f>J889</f>
        <v>0</v>
      </c>
      <c r="K113" s="148"/>
      <c r="L113" s="152"/>
    </row>
    <row r="114" spans="1:31" s="2" customFormat="1" ht="21.75" customHeight="1">
      <c r="A114" s="34"/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6.95" customHeight="1">
      <c r="A115" s="34"/>
      <c r="B115" s="54"/>
      <c r="C115" s="55"/>
      <c r="D115" s="55"/>
      <c r="E115" s="55"/>
      <c r="F115" s="55"/>
      <c r="G115" s="55"/>
      <c r="H115" s="55"/>
      <c r="I115" s="55"/>
      <c r="J115" s="55"/>
      <c r="K115" s="55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9" spans="1:31" s="2" customFormat="1" ht="6.95" customHeight="1">
      <c r="A119" s="34"/>
      <c r="B119" s="56"/>
      <c r="C119" s="57"/>
      <c r="D119" s="57"/>
      <c r="E119" s="57"/>
      <c r="F119" s="57"/>
      <c r="G119" s="57"/>
      <c r="H119" s="57"/>
      <c r="I119" s="57"/>
      <c r="J119" s="57"/>
      <c r="K119" s="57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24.95" customHeight="1">
      <c r="A120" s="34"/>
      <c r="B120" s="35"/>
      <c r="C120" s="23" t="s">
        <v>102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16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301" t="str">
        <f>E7</f>
        <v>Ostravska univerzita-18.11.2020 - upravený</v>
      </c>
      <c r="F123" s="302"/>
      <c r="G123" s="302"/>
      <c r="H123" s="302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2" customHeight="1">
      <c r="A124" s="34"/>
      <c r="B124" s="35"/>
      <c r="C124" s="29" t="s">
        <v>91</v>
      </c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6.5" customHeight="1">
      <c r="A125" s="34"/>
      <c r="B125" s="35"/>
      <c r="C125" s="36"/>
      <c r="D125" s="36"/>
      <c r="E125" s="253" t="str">
        <f>E9</f>
        <v>SO 01 - SO 01</v>
      </c>
      <c r="F125" s="303"/>
      <c r="G125" s="303"/>
      <c r="H125" s="303"/>
      <c r="I125" s="36"/>
      <c r="J125" s="36"/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2" customHeight="1">
      <c r="A127" s="34"/>
      <c r="B127" s="35"/>
      <c r="C127" s="29" t="s">
        <v>20</v>
      </c>
      <c r="D127" s="36"/>
      <c r="E127" s="36"/>
      <c r="F127" s="27" t="str">
        <f>F12</f>
        <v xml:space="preserve"> </v>
      </c>
      <c r="G127" s="36"/>
      <c r="H127" s="36"/>
      <c r="I127" s="29" t="s">
        <v>22</v>
      </c>
      <c r="J127" s="66" t="str">
        <f>IF(J12="","",J12)</f>
        <v>18. 11. 2020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6.95" customHeight="1">
      <c r="A128" s="34"/>
      <c r="B128" s="35"/>
      <c r="C128" s="36"/>
      <c r="D128" s="36"/>
      <c r="E128" s="36"/>
      <c r="F128" s="36"/>
      <c r="G128" s="36"/>
      <c r="H128" s="36"/>
      <c r="I128" s="36"/>
      <c r="J128" s="36"/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5.2" customHeight="1">
      <c r="A129" s="34"/>
      <c r="B129" s="35"/>
      <c r="C129" s="29" t="s">
        <v>24</v>
      </c>
      <c r="D129" s="36"/>
      <c r="E129" s="36"/>
      <c r="F129" s="27" t="str">
        <f>E15</f>
        <v xml:space="preserve"> </v>
      </c>
      <c r="G129" s="36"/>
      <c r="H129" s="36"/>
      <c r="I129" s="29" t="s">
        <v>29</v>
      </c>
      <c r="J129" s="32" t="str">
        <f>E21</f>
        <v xml:space="preserve"> </v>
      </c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2" customFormat="1" ht="15.2" customHeight="1">
      <c r="A130" s="34"/>
      <c r="B130" s="35"/>
      <c r="C130" s="29" t="s">
        <v>27</v>
      </c>
      <c r="D130" s="36"/>
      <c r="E130" s="36"/>
      <c r="F130" s="27" t="str">
        <f>IF(E18="","",E18)</f>
        <v>Vyplň údaj</v>
      </c>
      <c r="G130" s="36"/>
      <c r="H130" s="36"/>
      <c r="I130" s="29" t="s">
        <v>31</v>
      </c>
      <c r="J130" s="32" t="str">
        <f>E24</f>
        <v xml:space="preserve"> </v>
      </c>
      <c r="K130" s="36"/>
      <c r="L130" s="51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</row>
    <row r="131" spans="1:31" s="2" customFormat="1" ht="10.35" customHeight="1">
      <c r="A131" s="34"/>
      <c r="B131" s="35"/>
      <c r="C131" s="36"/>
      <c r="D131" s="36"/>
      <c r="E131" s="36"/>
      <c r="F131" s="36"/>
      <c r="G131" s="36"/>
      <c r="H131" s="36"/>
      <c r="I131" s="36"/>
      <c r="J131" s="36"/>
      <c r="K131" s="36"/>
      <c r="L131" s="51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</row>
    <row r="132" spans="1:31" s="11" customFormat="1" ht="29.25" customHeight="1">
      <c r="A132" s="159"/>
      <c r="B132" s="160"/>
      <c r="C132" s="161" t="s">
        <v>103</v>
      </c>
      <c r="D132" s="162" t="s">
        <v>58</v>
      </c>
      <c r="E132" s="162" t="s">
        <v>54</v>
      </c>
      <c r="F132" s="162" t="s">
        <v>55</v>
      </c>
      <c r="G132" s="162" t="s">
        <v>104</v>
      </c>
      <c r="H132" s="162" t="s">
        <v>105</v>
      </c>
      <c r="I132" s="162" t="s">
        <v>106</v>
      </c>
      <c r="J132" s="163" t="s">
        <v>95</v>
      </c>
      <c r="K132" s="164" t="s">
        <v>107</v>
      </c>
      <c r="L132" s="165"/>
      <c r="M132" s="75" t="s">
        <v>1</v>
      </c>
      <c r="N132" s="76" t="s">
        <v>37</v>
      </c>
      <c r="O132" s="76" t="s">
        <v>108</v>
      </c>
      <c r="P132" s="76" t="s">
        <v>109</v>
      </c>
      <c r="Q132" s="76" t="s">
        <v>110</v>
      </c>
      <c r="R132" s="76" t="s">
        <v>111</v>
      </c>
      <c r="S132" s="76" t="s">
        <v>112</v>
      </c>
      <c r="T132" s="76" t="s">
        <v>113</v>
      </c>
      <c r="U132" s="77" t="s">
        <v>114</v>
      </c>
      <c r="V132" s="159"/>
      <c r="W132" s="159"/>
      <c r="X132" s="159"/>
      <c r="Y132" s="159"/>
      <c r="Z132" s="159"/>
      <c r="AA132" s="159"/>
      <c r="AB132" s="159"/>
      <c r="AC132" s="159"/>
      <c r="AD132" s="159"/>
      <c r="AE132" s="159"/>
    </row>
    <row r="133" spans="1:63" s="2" customFormat="1" ht="22.9" customHeight="1">
      <c r="A133" s="34"/>
      <c r="B133" s="35"/>
      <c r="C133" s="82" t="s">
        <v>115</v>
      </c>
      <c r="D133" s="36"/>
      <c r="E133" s="36"/>
      <c r="F133" s="36"/>
      <c r="G133" s="36"/>
      <c r="H133" s="36"/>
      <c r="I133" s="36"/>
      <c r="J133" s="166">
        <f>BK133</f>
        <v>0</v>
      </c>
      <c r="K133" s="36"/>
      <c r="L133" s="39"/>
      <c r="M133" s="78"/>
      <c r="N133" s="167"/>
      <c r="O133" s="79"/>
      <c r="P133" s="168">
        <f>P134+P152+P217+P286+P420+P436+P454+P461+P581+P641+P728+P755+P786+P809+P822+P880+P889</f>
        <v>0</v>
      </c>
      <c r="Q133" s="79"/>
      <c r="R133" s="168">
        <f>R134+R152+R217+R286+R420+R436+R454+R461+R581+R641+R728+R755+R786+R809+R822+R880+R889</f>
        <v>0</v>
      </c>
      <c r="S133" s="79"/>
      <c r="T133" s="168">
        <f>T134+T152+T217+T286+T420+T436+T454+T461+T581+T641+T728+T755+T786+T809+T822+T880+T889</f>
        <v>0</v>
      </c>
      <c r="U133" s="80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T133" s="17" t="s">
        <v>72</v>
      </c>
      <c r="AU133" s="17" t="s">
        <v>97</v>
      </c>
      <c r="BK133" s="169">
        <f>BK134+BK152+BK217+BK286+BK420+BK436+BK454+BK461+BK581+BK641+BK728+BK755+BK786+BK809+BK822+BK880+BK889</f>
        <v>0</v>
      </c>
    </row>
    <row r="134" spans="2:63" s="12" customFormat="1" ht="25.9" customHeight="1">
      <c r="B134" s="170"/>
      <c r="C134" s="171"/>
      <c r="D134" s="172" t="s">
        <v>72</v>
      </c>
      <c r="E134" s="173" t="s">
        <v>173</v>
      </c>
      <c r="F134" s="173" t="s">
        <v>174</v>
      </c>
      <c r="G134" s="171"/>
      <c r="H134" s="171"/>
      <c r="I134" s="174"/>
      <c r="J134" s="175">
        <f>BK134</f>
        <v>0</v>
      </c>
      <c r="K134" s="171"/>
      <c r="L134" s="176"/>
      <c r="M134" s="177"/>
      <c r="N134" s="178"/>
      <c r="O134" s="178"/>
      <c r="P134" s="179">
        <f>SUM(P135:P151)</f>
        <v>0</v>
      </c>
      <c r="Q134" s="178"/>
      <c r="R134" s="179">
        <f>SUM(R135:R151)</f>
        <v>0</v>
      </c>
      <c r="S134" s="178"/>
      <c r="T134" s="179">
        <f>SUM(T135:T151)</f>
        <v>0</v>
      </c>
      <c r="U134" s="180"/>
      <c r="AR134" s="181" t="s">
        <v>81</v>
      </c>
      <c r="AT134" s="182" t="s">
        <v>72</v>
      </c>
      <c r="AU134" s="182" t="s">
        <v>73</v>
      </c>
      <c r="AY134" s="181" t="s">
        <v>118</v>
      </c>
      <c r="BK134" s="183">
        <f>SUM(BK135:BK151)</f>
        <v>0</v>
      </c>
    </row>
    <row r="135" spans="1:65" s="2" customFormat="1" ht="37.9" customHeight="1">
      <c r="A135" s="34"/>
      <c r="B135" s="35"/>
      <c r="C135" s="186" t="s">
        <v>81</v>
      </c>
      <c r="D135" s="186" t="s">
        <v>121</v>
      </c>
      <c r="E135" s="187" t="s">
        <v>175</v>
      </c>
      <c r="F135" s="188" t="s">
        <v>176</v>
      </c>
      <c r="G135" s="189" t="s">
        <v>177</v>
      </c>
      <c r="H135" s="190">
        <v>1.23</v>
      </c>
      <c r="I135" s="191"/>
      <c r="J135" s="192">
        <f>ROUND(I135*H135,2)</f>
        <v>0</v>
      </c>
      <c r="K135" s="193"/>
      <c r="L135" s="39"/>
      <c r="M135" s="194" t="s">
        <v>1</v>
      </c>
      <c r="N135" s="195" t="s">
        <v>38</v>
      </c>
      <c r="O135" s="71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6">
        <f>S135*H135</f>
        <v>0</v>
      </c>
      <c r="U135" s="197" t="s">
        <v>1</v>
      </c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R135" s="198" t="s">
        <v>125</v>
      </c>
      <c r="AT135" s="198" t="s">
        <v>121</v>
      </c>
      <c r="AU135" s="198" t="s">
        <v>81</v>
      </c>
      <c r="AY135" s="17" t="s">
        <v>118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81</v>
      </c>
      <c r="BK135" s="199">
        <f>ROUND(I135*H135,2)</f>
        <v>0</v>
      </c>
      <c r="BL135" s="17" t="s">
        <v>125</v>
      </c>
      <c r="BM135" s="198" t="s">
        <v>178</v>
      </c>
    </row>
    <row r="136" spans="1:47" s="2" customFormat="1" ht="29.25">
      <c r="A136" s="34"/>
      <c r="B136" s="35"/>
      <c r="C136" s="36"/>
      <c r="D136" s="200" t="s">
        <v>127</v>
      </c>
      <c r="E136" s="36"/>
      <c r="F136" s="201" t="s">
        <v>176</v>
      </c>
      <c r="G136" s="36"/>
      <c r="H136" s="36"/>
      <c r="I136" s="202"/>
      <c r="J136" s="36"/>
      <c r="K136" s="36"/>
      <c r="L136" s="39"/>
      <c r="M136" s="203"/>
      <c r="N136" s="204"/>
      <c r="O136" s="71"/>
      <c r="P136" s="71"/>
      <c r="Q136" s="71"/>
      <c r="R136" s="71"/>
      <c r="S136" s="71"/>
      <c r="T136" s="71"/>
      <c r="U136" s="72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T136" s="17" t="s">
        <v>127</v>
      </c>
      <c r="AU136" s="17" t="s">
        <v>81</v>
      </c>
    </row>
    <row r="137" spans="2:51" s="13" customFormat="1" ht="11.25">
      <c r="B137" s="210"/>
      <c r="C137" s="211"/>
      <c r="D137" s="200" t="s">
        <v>179</v>
      </c>
      <c r="E137" s="212" t="s">
        <v>1</v>
      </c>
      <c r="F137" s="213" t="s">
        <v>180</v>
      </c>
      <c r="G137" s="211"/>
      <c r="H137" s="212" t="s">
        <v>1</v>
      </c>
      <c r="I137" s="214"/>
      <c r="J137" s="211"/>
      <c r="K137" s="211"/>
      <c r="L137" s="215"/>
      <c r="M137" s="216"/>
      <c r="N137" s="217"/>
      <c r="O137" s="217"/>
      <c r="P137" s="217"/>
      <c r="Q137" s="217"/>
      <c r="R137" s="217"/>
      <c r="S137" s="217"/>
      <c r="T137" s="217"/>
      <c r="U137" s="218"/>
      <c r="AT137" s="219" t="s">
        <v>179</v>
      </c>
      <c r="AU137" s="219" t="s">
        <v>81</v>
      </c>
      <c r="AV137" s="13" t="s">
        <v>81</v>
      </c>
      <c r="AW137" s="13" t="s">
        <v>30</v>
      </c>
      <c r="AX137" s="13" t="s">
        <v>73</v>
      </c>
      <c r="AY137" s="219" t="s">
        <v>118</v>
      </c>
    </row>
    <row r="138" spans="2:51" s="14" customFormat="1" ht="11.25">
      <c r="B138" s="220"/>
      <c r="C138" s="221"/>
      <c r="D138" s="200" t="s">
        <v>179</v>
      </c>
      <c r="E138" s="222" t="s">
        <v>1</v>
      </c>
      <c r="F138" s="223" t="s">
        <v>181</v>
      </c>
      <c r="G138" s="221"/>
      <c r="H138" s="224">
        <v>0.75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8"/>
      <c r="U138" s="229"/>
      <c r="AT138" s="230" t="s">
        <v>179</v>
      </c>
      <c r="AU138" s="230" t="s">
        <v>81</v>
      </c>
      <c r="AV138" s="14" t="s">
        <v>83</v>
      </c>
      <c r="AW138" s="14" t="s">
        <v>30</v>
      </c>
      <c r="AX138" s="14" t="s">
        <v>73</v>
      </c>
      <c r="AY138" s="230" t="s">
        <v>118</v>
      </c>
    </row>
    <row r="139" spans="2:51" s="13" customFormat="1" ht="11.25">
      <c r="B139" s="210"/>
      <c r="C139" s="211"/>
      <c r="D139" s="200" t="s">
        <v>179</v>
      </c>
      <c r="E139" s="212" t="s">
        <v>1</v>
      </c>
      <c r="F139" s="213" t="s">
        <v>182</v>
      </c>
      <c r="G139" s="211"/>
      <c r="H139" s="212" t="s">
        <v>1</v>
      </c>
      <c r="I139" s="214"/>
      <c r="J139" s="211"/>
      <c r="K139" s="211"/>
      <c r="L139" s="215"/>
      <c r="M139" s="216"/>
      <c r="N139" s="217"/>
      <c r="O139" s="217"/>
      <c r="P139" s="217"/>
      <c r="Q139" s="217"/>
      <c r="R139" s="217"/>
      <c r="S139" s="217"/>
      <c r="T139" s="217"/>
      <c r="U139" s="218"/>
      <c r="AT139" s="219" t="s">
        <v>179</v>
      </c>
      <c r="AU139" s="219" t="s">
        <v>81</v>
      </c>
      <c r="AV139" s="13" t="s">
        <v>81</v>
      </c>
      <c r="AW139" s="13" t="s">
        <v>30</v>
      </c>
      <c r="AX139" s="13" t="s">
        <v>73</v>
      </c>
      <c r="AY139" s="219" t="s">
        <v>118</v>
      </c>
    </row>
    <row r="140" spans="2:51" s="14" customFormat="1" ht="11.25">
      <c r="B140" s="220"/>
      <c r="C140" s="221"/>
      <c r="D140" s="200" t="s">
        <v>179</v>
      </c>
      <c r="E140" s="222" t="s">
        <v>1</v>
      </c>
      <c r="F140" s="223" t="s">
        <v>183</v>
      </c>
      <c r="G140" s="221"/>
      <c r="H140" s="224">
        <v>0.48</v>
      </c>
      <c r="I140" s="225"/>
      <c r="J140" s="221"/>
      <c r="K140" s="221"/>
      <c r="L140" s="226"/>
      <c r="M140" s="227"/>
      <c r="N140" s="228"/>
      <c r="O140" s="228"/>
      <c r="P140" s="228"/>
      <c r="Q140" s="228"/>
      <c r="R140" s="228"/>
      <c r="S140" s="228"/>
      <c r="T140" s="228"/>
      <c r="U140" s="229"/>
      <c r="AT140" s="230" t="s">
        <v>179</v>
      </c>
      <c r="AU140" s="230" t="s">
        <v>81</v>
      </c>
      <c r="AV140" s="14" t="s">
        <v>83</v>
      </c>
      <c r="AW140" s="14" t="s">
        <v>30</v>
      </c>
      <c r="AX140" s="14" t="s">
        <v>73</v>
      </c>
      <c r="AY140" s="230" t="s">
        <v>118</v>
      </c>
    </row>
    <row r="141" spans="2:51" s="15" customFormat="1" ht="11.25">
      <c r="B141" s="231"/>
      <c r="C141" s="232"/>
      <c r="D141" s="200" t="s">
        <v>179</v>
      </c>
      <c r="E141" s="233" t="s">
        <v>1</v>
      </c>
      <c r="F141" s="234" t="s">
        <v>184</v>
      </c>
      <c r="G141" s="232"/>
      <c r="H141" s="235">
        <v>1.23</v>
      </c>
      <c r="I141" s="236"/>
      <c r="J141" s="232"/>
      <c r="K141" s="232"/>
      <c r="L141" s="237"/>
      <c r="M141" s="238"/>
      <c r="N141" s="239"/>
      <c r="O141" s="239"/>
      <c r="P141" s="239"/>
      <c r="Q141" s="239"/>
      <c r="R141" s="239"/>
      <c r="S141" s="239"/>
      <c r="T141" s="239"/>
      <c r="U141" s="240"/>
      <c r="AT141" s="241" t="s">
        <v>179</v>
      </c>
      <c r="AU141" s="241" t="s">
        <v>81</v>
      </c>
      <c r="AV141" s="15" t="s">
        <v>125</v>
      </c>
      <c r="AW141" s="15" t="s">
        <v>30</v>
      </c>
      <c r="AX141" s="15" t="s">
        <v>81</v>
      </c>
      <c r="AY141" s="241" t="s">
        <v>118</v>
      </c>
    </row>
    <row r="142" spans="1:65" s="2" customFormat="1" ht="37.9" customHeight="1">
      <c r="A142" s="34"/>
      <c r="B142" s="35"/>
      <c r="C142" s="186" t="s">
        <v>83</v>
      </c>
      <c r="D142" s="186" t="s">
        <v>121</v>
      </c>
      <c r="E142" s="187" t="s">
        <v>185</v>
      </c>
      <c r="F142" s="188" t="s">
        <v>186</v>
      </c>
      <c r="G142" s="189" t="s">
        <v>187</v>
      </c>
      <c r="H142" s="190">
        <v>1.8</v>
      </c>
      <c r="I142" s="191"/>
      <c r="J142" s="192">
        <f>ROUND(I142*H142,2)</f>
        <v>0</v>
      </c>
      <c r="K142" s="193"/>
      <c r="L142" s="39"/>
      <c r="M142" s="194" t="s">
        <v>1</v>
      </c>
      <c r="N142" s="195" t="s">
        <v>38</v>
      </c>
      <c r="O142" s="71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6">
        <f>S142*H142</f>
        <v>0</v>
      </c>
      <c r="U142" s="197" t="s">
        <v>1</v>
      </c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R142" s="198" t="s">
        <v>125</v>
      </c>
      <c r="AT142" s="198" t="s">
        <v>121</v>
      </c>
      <c r="AU142" s="198" t="s">
        <v>81</v>
      </c>
      <c r="AY142" s="17" t="s">
        <v>118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81</v>
      </c>
      <c r="BK142" s="199">
        <f>ROUND(I142*H142,2)</f>
        <v>0</v>
      </c>
      <c r="BL142" s="17" t="s">
        <v>125</v>
      </c>
      <c r="BM142" s="198" t="s">
        <v>188</v>
      </c>
    </row>
    <row r="143" spans="1:47" s="2" customFormat="1" ht="29.25">
      <c r="A143" s="34"/>
      <c r="B143" s="35"/>
      <c r="C143" s="36"/>
      <c r="D143" s="200" t="s">
        <v>127</v>
      </c>
      <c r="E143" s="36"/>
      <c r="F143" s="201" t="s">
        <v>186</v>
      </c>
      <c r="G143" s="36"/>
      <c r="H143" s="36"/>
      <c r="I143" s="202"/>
      <c r="J143" s="36"/>
      <c r="K143" s="36"/>
      <c r="L143" s="39"/>
      <c r="M143" s="203"/>
      <c r="N143" s="204"/>
      <c r="O143" s="71"/>
      <c r="P143" s="71"/>
      <c r="Q143" s="71"/>
      <c r="R143" s="71"/>
      <c r="S143" s="71"/>
      <c r="T143" s="71"/>
      <c r="U143" s="72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T143" s="17" t="s">
        <v>127</v>
      </c>
      <c r="AU143" s="17" t="s">
        <v>81</v>
      </c>
    </row>
    <row r="144" spans="2:51" s="13" customFormat="1" ht="11.25">
      <c r="B144" s="210"/>
      <c r="C144" s="211"/>
      <c r="D144" s="200" t="s">
        <v>179</v>
      </c>
      <c r="E144" s="212" t="s">
        <v>1</v>
      </c>
      <c r="F144" s="213" t="s">
        <v>189</v>
      </c>
      <c r="G144" s="211"/>
      <c r="H144" s="212" t="s">
        <v>1</v>
      </c>
      <c r="I144" s="214"/>
      <c r="J144" s="211"/>
      <c r="K144" s="211"/>
      <c r="L144" s="215"/>
      <c r="M144" s="216"/>
      <c r="N144" s="217"/>
      <c r="O144" s="217"/>
      <c r="P144" s="217"/>
      <c r="Q144" s="217"/>
      <c r="R144" s="217"/>
      <c r="S144" s="217"/>
      <c r="T144" s="217"/>
      <c r="U144" s="218"/>
      <c r="AT144" s="219" t="s">
        <v>179</v>
      </c>
      <c r="AU144" s="219" t="s">
        <v>81</v>
      </c>
      <c r="AV144" s="13" t="s">
        <v>81</v>
      </c>
      <c r="AW144" s="13" t="s">
        <v>30</v>
      </c>
      <c r="AX144" s="13" t="s">
        <v>73</v>
      </c>
      <c r="AY144" s="219" t="s">
        <v>118</v>
      </c>
    </row>
    <row r="145" spans="2:51" s="14" customFormat="1" ht="11.25">
      <c r="B145" s="220"/>
      <c r="C145" s="221"/>
      <c r="D145" s="200" t="s">
        <v>179</v>
      </c>
      <c r="E145" s="222" t="s">
        <v>1</v>
      </c>
      <c r="F145" s="223" t="s">
        <v>190</v>
      </c>
      <c r="G145" s="221"/>
      <c r="H145" s="224">
        <v>1.8</v>
      </c>
      <c r="I145" s="225"/>
      <c r="J145" s="221"/>
      <c r="K145" s="221"/>
      <c r="L145" s="226"/>
      <c r="M145" s="227"/>
      <c r="N145" s="228"/>
      <c r="O145" s="228"/>
      <c r="P145" s="228"/>
      <c r="Q145" s="228"/>
      <c r="R145" s="228"/>
      <c r="S145" s="228"/>
      <c r="T145" s="228"/>
      <c r="U145" s="229"/>
      <c r="AT145" s="230" t="s">
        <v>179</v>
      </c>
      <c r="AU145" s="230" t="s">
        <v>81</v>
      </c>
      <c r="AV145" s="14" t="s">
        <v>83</v>
      </c>
      <c r="AW145" s="14" t="s">
        <v>30</v>
      </c>
      <c r="AX145" s="14" t="s">
        <v>73</v>
      </c>
      <c r="AY145" s="230" t="s">
        <v>118</v>
      </c>
    </row>
    <row r="146" spans="2:51" s="15" customFormat="1" ht="11.25">
      <c r="B146" s="231"/>
      <c r="C146" s="232"/>
      <c r="D146" s="200" t="s">
        <v>179</v>
      </c>
      <c r="E146" s="233" t="s">
        <v>1</v>
      </c>
      <c r="F146" s="234" t="s">
        <v>184</v>
      </c>
      <c r="G146" s="232"/>
      <c r="H146" s="235">
        <v>1.8</v>
      </c>
      <c r="I146" s="236"/>
      <c r="J146" s="232"/>
      <c r="K146" s="232"/>
      <c r="L146" s="237"/>
      <c r="M146" s="238"/>
      <c r="N146" s="239"/>
      <c r="O146" s="239"/>
      <c r="P146" s="239"/>
      <c r="Q146" s="239"/>
      <c r="R146" s="239"/>
      <c r="S146" s="239"/>
      <c r="T146" s="239"/>
      <c r="U146" s="240"/>
      <c r="AT146" s="241" t="s">
        <v>179</v>
      </c>
      <c r="AU146" s="241" t="s">
        <v>81</v>
      </c>
      <c r="AV146" s="15" t="s">
        <v>125</v>
      </c>
      <c r="AW146" s="15" t="s">
        <v>30</v>
      </c>
      <c r="AX146" s="15" t="s">
        <v>81</v>
      </c>
      <c r="AY146" s="241" t="s">
        <v>118</v>
      </c>
    </row>
    <row r="147" spans="1:65" s="2" customFormat="1" ht="37.9" customHeight="1">
      <c r="A147" s="34"/>
      <c r="B147" s="35"/>
      <c r="C147" s="186" t="s">
        <v>131</v>
      </c>
      <c r="D147" s="186" t="s">
        <v>121</v>
      </c>
      <c r="E147" s="187" t="s">
        <v>191</v>
      </c>
      <c r="F147" s="188" t="s">
        <v>192</v>
      </c>
      <c r="G147" s="189" t="s">
        <v>187</v>
      </c>
      <c r="H147" s="190">
        <v>9.067</v>
      </c>
      <c r="I147" s="191"/>
      <c r="J147" s="192">
        <f>ROUND(I147*H147,2)</f>
        <v>0</v>
      </c>
      <c r="K147" s="193"/>
      <c r="L147" s="39"/>
      <c r="M147" s="194" t="s">
        <v>1</v>
      </c>
      <c r="N147" s="195" t="s">
        <v>38</v>
      </c>
      <c r="O147" s="71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6">
        <f>S147*H147</f>
        <v>0</v>
      </c>
      <c r="U147" s="197" t="s">
        <v>1</v>
      </c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R147" s="198" t="s">
        <v>125</v>
      </c>
      <c r="AT147" s="198" t="s">
        <v>121</v>
      </c>
      <c r="AU147" s="198" t="s">
        <v>81</v>
      </c>
      <c r="AY147" s="17" t="s">
        <v>118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81</v>
      </c>
      <c r="BK147" s="199">
        <f>ROUND(I147*H147,2)</f>
        <v>0</v>
      </c>
      <c r="BL147" s="17" t="s">
        <v>125</v>
      </c>
      <c r="BM147" s="198" t="s">
        <v>193</v>
      </c>
    </row>
    <row r="148" spans="1:47" s="2" customFormat="1" ht="19.5">
      <c r="A148" s="34"/>
      <c r="B148" s="35"/>
      <c r="C148" s="36"/>
      <c r="D148" s="200" t="s">
        <v>127</v>
      </c>
      <c r="E148" s="36"/>
      <c r="F148" s="201" t="s">
        <v>194</v>
      </c>
      <c r="G148" s="36"/>
      <c r="H148" s="36"/>
      <c r="I148" s="202"/>
      <c r="J148" s="36"/>
      <c r="K148" s="36"/>
      <c r="L148" s="39"/>
      <c r="M148" s="203"/>
      <c r="N148" s="204"/>
      <c r="O148" s="71"/>
      <c r="P148" s="71"/>
      <c r="Q148" s="71"/>
      <c r="R148" s="71"/>
      <c r="S148" s="71"/>
      <c r="T148" s="71"/>
      <c r="U148" s="72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T148" s="17" t="s">
        <v>127</v>
      </c>
      <c r="AU148" s="17" t="s">
        <v>81</v>
      </c>
    </row>
    <row r="149" spans="2:51" s="13" customFormat="1" ht="11.25">
      <c r="B149" s="210"/>
      <c r="C149" s="211"/>
      <c r="D149" s="200" t="s">
        <v>179</v>
      </c>
      <c r="E149" s="212" t="s">
        <v>1</v>
      </c>
      <c r="F149" s="213" t="s">
        <v>195</v>
      </c>
      <c r="G149" s="211"/>
      <c r="H149" s="212" t="s">
        <v>1</v>
      </c>
      <c r="I149" s="214"/>
      <c r="J149" s="211"/>
      <c r="K149" s="211"/>
      <c r="L149" s="215"/>
      <c r="M149" s="216"/>
      <c r="N149" s="217"/>
      <c r="O149" s="217"/>
      <c r="P149" s="217"/>
      <c r="Q149" s="217"/>
      <c r="R149" s="217"/>
      <c r="S149" s="217"/>
      <c r="T149" s="217"/>
      <c r="U149" s="218"/>
      <c r="AT149" s="219" t="s">
        <v>179</v>
      </c>
      <c r="AU149" s="219" t="s">
        <v>81</v>
      </c>
      <c r="AV149" s="13" t="s">
        <v>81</v>
      </c>
      <c r="AW149" s="13" t="s">
        <v>30</v>
      </c>
      <c r="AX149" s="13" t="s">
        <v>73</v>
      </c>
      <c r="AY149" s="219" t="s">
        <v>118</v>
      </c>
    </row>
    <row r="150" spans="2:51" s="14" customFormat="1" ht="11.25">
      <c r="B150" s="220"/>
      <c r="C150" s="221"/>
      <c r="D150" s="200" t="s">
        <v>179</v>
      </c>
      <c r="E150" s="222" t="s">
        <v>1</v>
      </c>
      <c r="F150" s="223" t="s">
        <v>196</v>
      </c>
      <c r="G150" s="221"/>
      <c r="H150" s="224">
        <v>9.067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8"/>
      <c r="U150" s="229"/>
      <c r="AT150" s="230" t="s">
        <v>179</v>
      </c>
      <c r="AU150" s="230" t="s">
        <v>81</v>
      </c>
      <c r="AV150" s="14" t="s">
        <v>83</v>
      </c>
      <c r="AW150" s="14" t="s">
        <v>30</v>
      </c>
      <c r="AX150" s="14" t="s">
        <v>73</v>
      </c>
      <c r="AY150" s="230" t="s">
        <v>118</v>
      </c>
    </row>
    <row r="151" spans="2:51" s="15" customFormat="1" ht="11.25">
      <c r="B151" s="231"/>
      <c r="C151" s="232"/>
      <c r="D151" s="200" t="s">
        <v>179</v>
      </c>
      <c r="E151" s="233" t="s">
        <v>1</v>
      </c>
      <c r="F151" s="234" t="s">
        <v>184</v>
      </c>
      <c r="G151" s="232"/>
      <c r="H151" s="235">
        <v>9.067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39"/>
      <c r="U151" s="240"/>
      <c r="AT151" s="241" t="s">
        <v>179</v>
      </c>
      <c r="AU151" s="241" t="s">
        <v>81</v>
      </c>
      <c r="AV151" s="15" t="s">
        <v>125</v>
      </c>
      <c r="AW151" s="15" t="s">
        <v>30</v>
      </c>
      <c r="AX151" s="15" t="s">
        <v>81</v>
      </c>
      <c r="AY151" s="241" t="s">
        <v>118</v>
      </c>
    </row>
    <row r="152" spans="2:63" s="12" customFormat="1" ht="25.9" customHeight="1">
      <c r="B152" s="170"/>
      <c r="C152" s="171"/>
      <c r="D152" s="172" t="s">
        <v>72</v>
      </c>
      <c r="E152" s="173" t="s">
        <v>197</v>
      </c>
      <c r="F152" s="173" t="s">
        <v>198</v>
      </c>
      <c r="G152" s="171"/>
      <c r="H152" s="171"/>
      <c r="I152" s="174"/>
      <c r="J152" s="175">
        <f>BK152</f>
        <v>0</v>
      </c>
      <c r="K152" s="171"/>
      <c r="L152" s="176"/>
      <c r="M152" s="177"/>
      <c r="N152" s="178"/>
      <c r="O152" s="178"/>
      <c r="P152" s="179">
        <f>SUM(P153:P216)</f>
        <v>0</v>
      </c>
      <c r="Q152" s="178"/>
      <c r="R152" s="179">
        <f>SUM(R153:R216)</f>
        <v>0</v>
      </c>
      <c r="S152" s="178"/>
      <c r="T152" s="179">
        <f>SUM(T153:T216)</f>
        <v>0</v>
      </c>
      <c r="U152" s="180"/>
      <c r="AR152" s="181" t="s">
        <v>81</v>
      </c>
      <c r="AT152" s="182" t="s">
        <v>72</v>
      </c>
      <c r="AU152" s="182" t="s">
        <v>73</v>
      </c>
      <c r="AY152" s="181" t="s">
        <v>118</v>
      </c>
      <c r="BK152" s="183">
        <f>SUM(BK153:BK216)</f>
        <v>0</v>
      </c>
    </row>
    <row r="153" spans="1:65" s="2" customFormat="1" ht="37.9" customHeight="1">
      <c r="A153" s="34"/>
      <c r="B153" s="35"/>
      <c r="C153" s="186" t="s">
        <v>125</v>
      </c>
      <c r="D153" s="186" t="s">
        <v>121</v>
      </c>
      <c r="E153" s="187" t="s">
        <v>199</v>
      </c>
      <c r="F153" s="188" t="s">
        <v>200</v>
      </c>
      <c r="G153" s="189" t="s">
        <v>201</v>
      </c>
      <c r="H153" s="190">
        <v>2.14</v>
      </c>
      <c r="I153" s="191"/>
      <c r="J153" s="192">
        <f>ROUND(I153*H153,2)</f>
        <v>0</v>
      </c>
      <c r="K153" s="193"/>
      <c r="L153" s="39"/>
      <c r="M153" s="194" t="s">
        <v>1</v>
      </c>
      <c r="N153" s="195" t="s">
        <v>38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6">
        <f>S153*H153</f>
        <v>0</v>
      </c>
      <c r="U153" s="197" t="s">
        <v>1</v>
      </c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125</v>
      </c>
      <c r="AT153" s="198" t="s">
        <v>121</v>
      </c>
      <c r="AU153" s="198" t="s">
        <v>81</v>
      </c>
      <c r="AY153" s="17" t="s">
        <v>118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81</v>
      </c>
      <c r="BK153" s="199">
        <f>ROUND(I153*H153,2)</f>
        <v>0</v>
      </c>
      <c r="BL153" s="17" t="s">
        <v>125</v>
      </c>
      <c r="BM153" s="198" t="s">
        <v>202</v>
      </c>
    </row>
    <row r="154" spans="1:47" s="2" customFormat="1" ht="29.25">
      <c r="A154" s="34"/>
      <c r="B154" s="35"/>
      <c r="C154" s="36"/>
      <c r="D154" s="200" t="s">
        <v>127</v>
      </c>
      <c r="E154" s="36"/>
      <c r="F154" s="201" t="s">
        <v>200</v>
      </c>
      <c r="G154" s="36"/>
      <c r="H154" s="36"/>
      <c r="I154" s="202"/>
      <c r="J154" s="36"/>
      <c r="K154" s="36"/>
      <c r="L154" s="39"/>
      <c r="M154" s="203"/>
      <c r="N154" s="204"/>
      <c r="O154" s="71"/>
      <c r="P154" s="71"/>
      <c r="Q154" s="71"/>
      <c r="R154" s="71"/>
      <c r="S154" s="71"/>
      <c r="T154" s="71"/>
      <c r="U154" s="72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127</v>
      </c>
      <c r="AU154" s="17" t="s">
        <v>81</v>
      </c>
    </row>
    <row r="155" spans="2:51" s="13" customFormat="1" ht="11.25">
      <c r="B155" s="210"/>
      <c r="C155" s="211"/>
      <c r="D155" s="200" t="s">
        <v>179</v>
      </c>
      <c r="E155" s="212" t="s">
        <v>1</v>
      </c>
      <c r="F155" s="213" t="s">
        <v>203</v>
      </c>
      <c r="G155" s="211"/>
      <c r="H155" s="212" t="s">
        <v>1</v>
      </c>
      <c r="I155" s="214"/>
      <c r="J155" s="211"/>
      <c r="K155" s="211"/>
      <c r="L155" s="215"/>
      <c r="M155" s="216"/>
      <c r="N155" s="217"/>
      <c r="O155" s="217"/>
      <c r="P155" s="217"/>
      <c r="Q155" s="217"/>
      <c r="R155" s="217"/>
      <c r="S155" s="217"/>
      <c r="T155" s="217"/>
      <c r="U155" s="218"/>
      <c r="AT155" s="219" t="s">
        <v>179</v>
      </c>
      <c r="AU155" s="219" t="s">
        <v>81</v>
      </c>
      <c r="AV155" s="13" t="s">
        <v>81</v>
      </c>
      <c r="AW155" s="13" t="s">
        <v>30</v>
      </c>
      <c r="AX155" s="13" t="s">
        <v>73</v>
      </c>
      <c r="AY155" s="219" t="s">
        <v>118</v>
      </c>
    </row>
    <row r="156" spans="2:51" s="13" customFormat="1" ht="11.25">
      <c r="B156" s="210"/>
      <c r="C156" s="211"/>
      <c r="D156" s="200" t="s">
        <v>179</v>
      </c>
      <c r="E156" s="212" t="s">
        <v>1</v>
      </c>
      <c r="F156" s="213" t="s">
        <v>204</v>
      </c>
      <c r="G156" s="211"/>
      <c r="H156" s="212" t="s">
        <v>1</v>
      </c>
      <c r="I156" s="214"/>
      <c r="J156" s="211"/>
      <c r="K156" s="211"/>
      <c r="L156" s="215"/>
      <c r="M156" s="216"/>
      <c r="N156" s="217"/>
      <c r="O156" s="217"/>
      <c r="P156" s="217"/>
      <c r="Q156" s="217"/>
      <c r="R156" s="217"/>
      <c r="S156" s="217"/>
      <c r="T156" s="217"/>
      <c r="U156" s="218"/>
      <c r="AT156" s="219" t="s">
        <v>179</v>
      </c>
      <c r="AU156" s="219" t="s">
        <v>81</v>
      </c>
      <c r="AV156" s="13" t="s">
        <v>81</v>
      </c>
      <c r="AW156" s="13" t="s">
        <v>30</v>
      </c>
      <c r="AX156" s="13" t="s">
        <v>73</v>
      </c>
      <c r="AY156" s="219" t="s">
        <v>118</v>
      </c>
    </row>
    <row r="157" spans="2:51" s="14" customFormat="1" ht="11.25">
      <c r="B157" s="220"/>
      <c r="C157" s="221"/>
      <c r="D157" s="200" t="s">
        <v>179</v>
      </c>
      <c r="E157" s="222" t="s">
        <v>1</v>
      </c>
      <c r="F157" s="223" t="s">
        <v>205</v>
      </c>
      <c r="G157" s="221"/>
      <c r="H157" s="224">
        <v>1.567</v>
      </c>
      <c r="I157" s="225"/>
      <c r="J157" s="221"/>
      <c r="K157" s="221"/>
      <c r="L157" s="226"/>
      <c r="M157" s="227"/>
      <c r="N157" s="228"/>
      <c r="O157" s="228"/>
      <c r="P157" s="228"/>
      <c r="Q157" s="228"/>
      <c r="R157" s="228"/>
      <c r="S157" s="228"/>
      <c r="T157" s="228"/>
      <c r="U157" s="229"/>
      <c r="AT157" s="230" t="s">
        <v>179</v>
      </c>
      <c r="AU157" s="230" t="s">
        <v>81</v>
      </c>
      <c r="AV157" s="14" t="s">
        <v>83</v>
      </c>
      <c r="AW157" s="14" t="s">
        <v>30</v>
      </c>
      <c r="AX157" s="14" t="s">
        <v>73</v>
      </c>
      <c r="AY157" s="230" t="s">
        <v>118</v>
      </c>
    </row>
    <row r="158" spans="2:51" s="14" customFormat="1" ht="11.25">
      <c r="B158" s="220"/>
      <c r="C158" s="221"/>
      <c r="D158" s="200" t="s">
        <v>179</v>
      </c>
      <c r="E158" s="222" t="s">
        <v>1</v>
      </c>
      <c r="F158" s="223" t="s">
        <v>206</v>
      </c>
      <c r="G158" s="221"/>
      <c r="H158" s="224">
        <v>0.109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8"/>
      <c r="U158" s="229"/>
      <c r="AT158" s="230" t="s">
        <v>179</v>
      </c>
      <c r="AU158" s="230" t="s">
        <v>81</v>
      </c>
      <c r="AV158" s="14" t="s">
        <v>83</v>
      </c>
      <c r="AW158" s="14" t="s">
        <v>30</v>
      </c>
      <c r="AX158" s="14" t="s">
        <v>73</v>
      </c>
      <c r="AY158" s="230" t="s">
        <v>118</v>
      </c>
    </row>
    <row r="159" spans="2:51" s="14" customFormat="1" ht="11.25">
      <c r="B159" s="220"/>
      <c r="C159" s="221"/>
      <c r="D159" s="200" t="s">
        <v>179</v>
      </c>
      <c r="E159" s="222" t="s">
        <v>1</v>
      </c>
      <c r="F159" s="223" t="s">
        <v>207</v>
      </c>
      <c r="G159" s="221"/>
      <c r="H159" s="224">
        <v>0.103</v>
      </c>
      <c r="I159" s="225"/>
      <c r="J159" s="221"/>
      <c r="K159" s="221"/>
      <c r="L159" s="226"/>
      <c r="M159" s="227"/>
      <c r="N159" s="228"/>
      <c r="O159" s="228"/>
      <c r="P159" s="228"/>
      <c r="Q159" s="228"/>
      <c r="R159" s="228"/>
      <c r="S159" s="228"/>
      <c r="T159" s="228"/>
      <c r="U159" s="229"/>
      <c r="AT159" s="230" t="s">
        <v>179</v>
      </c>
      <c r="AU159" s="230" t="s">
        <v>81</v>
      </c>
      <c r="AV159" s="14" t="s">
        <v>83</v>
      </c>
      <c r="AW159" s="14" t="s">
        <v>30</v>
      </c>
      <c r="AX159" s="14" t="s">
        <v>73</v>
      </c>
      <c r="AY159" s="230" t="s">
        <v>118</v>
      </c>
    </row>
    <row r="160" spans="2:51" s="14" customFormat="1" ht="11.25">
      <c r="B160" s="220"/>
      <c r="C160" s="221"/>
      <c r="D160" s="200" t="s">
        <v>179</v>
      </c>
      <c r="E160" s="222" t="s">
        <v>1</v>
      </c>
      <c r="F160" s="223" t="s">
        <v>208</v>
      </c>
      <c r="G160" s="221"/>
      <c r="H160" s="224">
        <v>0.071</v>
      </c>
      <c r="I160" s="225"/>
      <c r="J160" s="221"/>
      <c r="K160" s="221"/>
      <c r="L160" s="226"/>
      <c r="M160" s="227"/>
      <c r="N160" s="228"/>
      <c r="O160" s="228"/>
      <c r="P160" s="228"/>
      <c r="Q160" s="228"/>
      <c r="R160" s="228"/>
      <c r="S160" s="228"/>
      <c r="T160" s="228"/>
      <c r="U160" s="229"/>
      <c r="AT160" s="230" t="s">
        <v>179</v>
      </c>
      <c r="AU160" s="230" t="s">
        <v>81</v>
      </c>
      <c r="AV160" s="14" t="s">
        <v>83</v>
      </c>
      <c r="AW160" s="14" t="s">
        <v>30</v>
      </c>
      <c r="AX160" s="14" t="s">
        <v>73</v>
      </c>
      <c r="AY160" s="230" t="s">
        <v>118</v>
      </c>
    </row>
    <row r="161" spans="2:51" s="14" customFormat="1" ht="11.25">
      <c r="B161" s="220"/>
      <c r="C161" s="221"/>
      <c r="D161" s="200" t="s">
        <v>179</v>
      </c>
      <c r="E161" s="222" t="s">
        <v>1</v>
      </c>
      <c r="F161" s="223" t="s">
        <v>209</v>
      </c>
      <c r="G161" s="221"/>
      <c r="H161" s="224">
        <v>0.067</v>
      </c>
      <c r="I161" s="225"/>
      <c r="J161" s="221"/>
      <c r="K161" s="221"/>
      <c r="L161" s="226"/>
      <c r="M161" s="227"/>
      <c r="N161" s="228"/>
      <c r="O161" s="228"/>
      <c r="P161" s="228"/>
      <c r="Q161" s="228"/>
      <c r="R161" s="228"/>
      <c r="S161" s="228"/>
      <c r="T161" s="228"/>
      <c r="U161" s="229"/>
      <c r="AT161" s="230" t="s">
        <v>179</v>
      </c>
      <c r="AU161" s="230" t="s">
        <v>81</v>
      </c>
      <c r="AV161" s="14" t="s">
        <v>83</v>
      </c>
      <c r="AW161" s="14" t="s">
        <v>30</v>
      </c>
      <c r="AX161" s="14" t="s">
        <v>73</v>
      </c>
      <c r="AY161" s="230" t="s">
        <v>118</v>
      </c>
    </row>
    <row r="162" spans="2:51" s="14" customFormat="1" ht="11.25">
      <c r="B162" s="220"/>
      <c r="C162" s="221"/>
      <c r="D162" s="200" t="s">
        <v>179</v>
      </c>
      <c r="E162" s="222" t="s">
        <v>1</v>
      </c>
      <c r="F162" s="223" t="s">
        <v>210</v>
      </c>
      <c r="G162" s="221"/>
      <c r="H162" s="224">
        <v>0.037</v>
      </c>
      <c r="I162" s="225"/>
      <c r="J162" s="221"/>
      <c r="K162" s="221"/>
      <c r="L162" s="226"/>
      <c r="M162" s="227"/>
      <c r="N162" s="228"/>
      <c r="O162" s="228"/>
      <c r="P162" s="228"/>
      <c r="Q162" s="228"/>
      <c r="R162" s="228"/>
      <c r="S162" s="228"/>
      <c r="T162" s="228"/>
      <c r="U162" s="229"/>
      <c r="AT162" s="230" t="s">
        <v>179</v>
      </c>
      <c r="AU162" s="230" t="s">
        <v>81</v>
      </c>
      <c r="AV162" s="14" t="s">
        <v>83</v>
      </c>
      <c r="AW162" s="14" t="s">
        <v>30</v>
      </c>
      <c r="AX162" s="14" t="s">
        <v>73</v>
      </c>
      <c r="AY162" s="230" t="s">
        <v>118</v>
      </c>
    </row>
    <row r="163" spans="2:51" s="14" customFormat="1" ht="11.25">
      <c r="B163" s="220"/>
      <c r="C163" s="221"/>
      <c r="D163" s="200" t="s">
        <v>179</v>
      </c>
      <c r="E163" s="222" t="s">
        <v>1</v>
      </c>
      <c r="F163" s="223" t="s">
        <v>211</v>
      </c>
      <c r="G163" s="221"/>
      <c r="H163" s="224">
        <v>0.031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8"/>
      <c r="U163" s="229"/>
      <c r="AT163" s="230" t="s">
        <v>179</v>
      </c>
      <c r="AU163" s="230" t="s">
        <v>81</v>
      </c>
      <c r="AV163" s="14" t="s">
        <v>83</v>
      </c>
      <c r="AW163" s="14" t="s">
        <v>30</v>
      </c>
      <c r="AX163" s="14" t="s">
        <v>73</v>
      </c>
      <c r="AY163" s="230" t="s">
        <v>118</v>
      </c>
    </row>
    <row r="164" spans="2:51" s="13" customFormat="1" ht="11.25">
      <c r="B164" s="210"/>
      <c r="C164" s="211"/>
      <c r="D164" s="200" t="s">
        <v>179</v>
      </c>
      <c r="E164" s="212" t="s">
        <v>1</v>
      </c>
      <c r="F164" s="213" t="s">
        <v>212</v>
      </c>
      <c r="G164" s="211"/>
      <c r="H164" s="212" t="s">
        <v>1</v>
      </c>
      <c r="I164" s="214"/>
      <c r="J164" s="211"/>
      <c r="K164" s="211"/>
      <c r="L164" s="215"/>
      <c r="M164" s="216"/>
      <c r="N164" s="217"/>
      <c r="O164" s="217"/>
      <c r="P164" s="217"/>
      <c r="Q164" s="217"/>
      <c r="R164" s="217"/>
      <c r="S164" s="217"/>
      <c r="T164" s="217"/>
      <c r="U164" s="218"/>
      <c r="AT164" s="219" t="s">
        <v>179</v>
      </c>
      <c r="AU164" s="219" t="s">
        <v>81</v>
      </c>
      <c r="AV164" s="13" t="s">
        <v>81</v>
      </c>
      <c r="AW164" s="13" t="s">
        <v>30</v>
      </c>
      <c r="AX164" s="13" t="s">
        <v>73</v>
      </c>
      <c r="AY164" s="219" t="s">
        <v>118</v>
      </c>
    </row>
    <row r="165" spans="2:51" s="14" customFormat="1" ht="11.25">
      <c r="B165" s="220"/>
      <c r="C165" s="221"/>
      <c r="D165" s="200" t="s">
        <v>179</v>
      </c>
      <c r="E165" s="222" t="s">
        <v>1</v>
      </c>
      <c r="F165" s="223" t="s">
        <v>213</v>
      </c>
      <c r="G165" s="221"/>
      <c r="H165" s="224">
        <v>0.034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8"/>
      <c r="U165" s="229"/>
      <c r="AT165" s="230" t="s">
        <v>179</v>
      </c>
      <c r="AU165" s="230" t="s">
        <v>81</v>
      </c>
      <c r="AV165" s="14" t="s">
        <v>83</v>
      </c>
      <c r="AW165" s="14" t="s">
        <v>30</v>
      </c>
      <c r="AX165" s="14" t="s">
        <v>73</v>
      </c>
      <c r="AY165" s="230" t="s">
        <v>118</v>
      </c>
    </row>
    <row r="166" spans="2:51" s="13" customFormat="1" ht="11.25">
      <c r="B166" s="210"/>
      <c r="C166" s="211"/>
      <c r="D166" s="200" t="s">
        <v>179</v>
      </c>
      <c r="E166" s="212" t="s">
        <v>1</v>
      </c>
      <c r="F166" s="213" t="s">
        <v>214</v>
      </c>
      <c r="G166" s="211"/>
      <c r="H166" s="212" t="s">
        <v>1</v>
      </c>
      <c r="I166" s="214"/>
      <c r="J166" s="211"/>
      <c r="K166" s="211"/>
      <c r="L166" s="215"/>
      <c r="M166" s="216"/>
      <c r="N166" s="217"/>
      <c r="O166" s="217"/>
      <c r="P166" s="217"/>
      <c r="Q166" s="217"/>
      <c r="R166" s="217"/>
      <c r="S166" s="217"/>
      <c r="T166" s="217"/>
      <c r="U166" s="218"/>
      <c r="AT166" s="219" t="s">
        <v>179</v>
      </c>
      <c r="AU166" s="219" t="s">
        <v>81</v>
      </c>
      <c r="AV166" s="13" t="s">
        <v>81</v>
      </c>
      <c r="AW166" s="13" t="s">
        <v>30</v>
      </c>
      <c r="AX166" s="13" t="s">
        <v>73</v>
      </c>
      <c r="AY166" s="219" t="s">
        <v>118</v>
      </c>
    </row>
    <row r="167" spans="2:51" s="14" customFormat="1" ht="11.25">
      <c r="B167" s="220"/>
      <c r="C167" s="221"/>
      <c r="D167" s="200" t="s">
        <v>179</v>
      </c>
      <c r="E167" s="222" t="s">
        <v>1</v>
      </c>
      <c r="F167" s="223" t="s">
        <v>215</v>
      </c>
      <c r="G167" s="221"/>
      <c r="H167" s="224">
        <v>0.121</v>
      </c>
      <c r="I167" s="225"/>
      <c r="J167" s="221"/>
      <c r="K167" s="221"/>
      <c r="L167" s="226"/>
      <c r="M167" s="227"/>
      <c r="N167" s="228"/>
      <c r="O167" s="228"/>
      <c r="P167" s="228"/>
      <c r="Q167" s="228"/>
      <c r="R167" s="228"/>
      <c r="S167" s="228"/>
      <c r="T167" s="228"/>
      <c r="U167" s="229"/>
      <c r="AT167" s="230" t="s">
        <v>179</v>
      </c>
      <c r="AU167" s="230" t="s">
        <v>81</v>
      </c>
      <c r="AV167" s="14" t="s">
        <v>83</v>
      </c>
      <c r="AW167" s="14" t="s">
        <v>30</v>
      </c>
      <c r="AX167" s="14" t="s">
        <v>73</v>
      </c>
      <c r="AY167" s="230" t="s">
        <v>118</v>
      </c>
    </row>
    <row r="168" spans="2:51" s="15" customFormat="1" ht="11.25">
      <c r="B168" s="231"/>
      <c r="C168" s="232"/>
      <c r="D168" s="200" t="s">
        <v>179</v>
      </c>
      <c r="E168" s="233" t="s">
        <v>1</v>
      </c>
      <c r="F168" s="234" t="s">
        <v>184</v>
      </c>
      <c r="G168" s="232"/>
      <c r="H168" s="235">
        <v>2.1399999999999997</v>
      </c>
      <c r="I168" s="236"/>
      <c r="J168" s="232"/>
      <c r="K168" s="232"/>
      <c r="L168" s="237"/>
      <c r="M168" s="238"/>
      <c r="N168" s="239"/>
      <c r="O168" s="239"/>
      <c r="P168" s="239"/>
      <c r="Q168" s="239"/>
      <c r="R168" s="239"/>
      <c r="S168" s="239"/>
      <c r="T168" s="239"/>
      <c r="U168" s="240"/>
      <c r="AT168" s="241" t="s">
        <v>179</v>
      </c>
      <c r="AU168" s="241" t="s">
        <v>81</v>
      </c>
      <c r="AV168" s="15" t="s">
        <v>125</v>
      </c>
      <c r="AW168" s="15" t="s">
        <v>30</v>
      </c>
      <c r="AX168" s="15" t="s">
        <v>81</v>
      </c>
      <c r="AY168" s="241" t="s">
        <v>118</v>
      </c>
    </row>
    <row r="169" spans="1:65" s="2" customFormat="1" ht="14.45" customHeight="1">
      <c r="A169" s="34"/>
      <c r="B169" s="35"/>
      <c r="C169" s="242" t="s">
        <v>141</v>
      </c>
      <c r="D169" s="242" t="s">
        <v>216</v>
      </c>
      <c r="E169" s="243" t="s">
        <v>217</v>
      </c>
      <c r="F169" s="244" t="s">
        <v>218</v>
      </c>
      <c r="G169" s="245" t="s">
        <v>201</v>
      </c>
      <c r="H169" s="246">
        <v>2.354</v>
      </c>
      <c r="I169" s="247"/>
      <c r="J169" s="248">
        <f>ROUND(I169*H169,2)</f>
        <v>0</v>
      </c>
      <c r="K169" s="249"/>
      <c r="L169" s="250"/>
      <c r="M169" s="251" t="s">
        <v>1</v>
      </c>
      <c r="N169" s="252" t="s">
        <v>38</v>
      </c>
      <c r="O169" s="71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6">
        <f>S169*H169</f>
        <v>0</v>
      </c>
      <c r="U169" s="197" t="s">
        <v>1</v>
      </c>
      <c r="V169" s="34"/>
      <c r="W169" s="34"/>
      <c r="X169" s="34"/>
      <c r="Y169" s="34"/>
      <c r="Z169" s="34"/>
      <c r="AA169" s="34"/>
      <c r="AB169" s="34"/>
      <c r="AC169" s="34"/>
      <c r="AD169" s="34"/>
      <c r="AE169" s="34"/>
      <c r="AR169" s="198" t="s">
        <v>219</v>
      </c>
      <c r="AT169" s="198" t="s">
        <v>216</v>
      </c>
      <c r="AU169" s="198" t="s">
        <v>81</v>
      </c>
      <c r="AY169" s="17" t="s">
        <v>118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81</v>
      </c>
      <c r="BK169" s="199">
        <f>ROUND(I169*H169,2)</f>
        <v>0</v>
      </c>
      <c r="BL169" s="17" t="s">
        <v>125</v>
      </c>
      <c r="BM169" s="198" t="s">
        <v>220</v>
      </c>
    </row>
    <row r="170" spans="1:47" s="2" customFormat="1" ht="11.25">
      <c r="A170" s="34"/>
      <c r="B170" s="35"/>
      <c r="C170" s="36"/>
      <c r="D170" s="200" t="s">
        <v>127</v>
      </c>
      <c r="E170" s="36"/>
      <c r="F170" s="201" t="s">
        <v>218</v>
      </c>
      <c r="G170" s="36"/>
      <c r="H170" s="36"/>
      <c r="I170" s="202"/>
      <c r="J170" s="36"/>
      <c r="K170" s="36"/>
      <c r="L170" s="39"/>
      <c r="M170" s="203"/>
      <c r="N170" s="204"/>
      <c r="O170" s="71"/>
      <c r="P170" s="71"/>
      <c r="Q170" s="71"/>
      <c r="R170" s="71"/>
      <c r="S170" s="71"/>
      <c r="T170" s="71"/>
      <c r="U170" s="72"/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T170" s="17" t="s">
        <v>127</v>
      </c>
      <c r="AU170" s="17" t="s">
        <v>81</v>
      </c>
    </row>
    <row r="171" spans="2:51" s="14" customFormat="1" ht="11.25">
      <c r="B171" s="220"/>
      <c r="C171" s="221"/>
      <c r="D171" s="200" t="s">
        <v>179</v>
      </c>
      <c r="E171" s="222" t="s">
        <v>1</v>
      </c>
      <c r="F171" s="223" t="s">
        <v>221</v>
      </c>
      <c r="G171" s="221"/>
      <c r="H171" s="224">
        <v>2.354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8"/>
      <c r="U171" s="229"/>
      <c r="AT171" s="230" t="s">
        <v>179</v>
      </c>
      <c r="AU171" s="230" t="s">
        <v>81</v>
      </c>
      <c r="AV171" s="14" t="s">
        <v>83</v>
      </c>
      <c r="AW171" s="14" t="s">
        <v>30</v>
      </c>
      <c r="AX171" s="14" t="s">
        <v>73</v>
      </c>
      <c r="AY171" s="230" t="s">
        <v>118</v>
      </c>
    </row>
    <row r="172" spans="2:51" s="15" customFormat="1" ht="11.25">
      <c r="B172" s="231"/>
      <c r="C172" s="232"/>
      <c r="D172" s="200" t="s">
        <v>179</v>
      </c>
      <c r="E172" s="233" t="s">
        <v>1</v>
      </c>
      <c r="F172" s="234" t="s">
        <v>184</v>
      </c>
      <c r="G172" s="232"/>
      <c r="H172" s="235">
        <v>2.354</v>
      </c>
      <c r="I172" s="236"/>
      <c r="J172" s="232"/>
      <c r="K172" s="232"/>
      <c r="L172" s="237"/>
      <c r="M172" s="238"/>
      <c r="N172" s="239"/>
      <c r="O172" s="239"/>
      <c r="P172" s="239"/>
      <c r="Q172" s="239"/>
      <c r="R172" s="239"/>
      <c r="S172" s="239"/>
      <c r="T172" s="239"/>
      <c r="U172" s="240"/>
      <c r="AT172" s="241" t="s">
        <v>179</v>
      </c>
      <c r="AU172" s="241" t="s">
        <v>81</v>
      </c>
      <c r="AV172" s="15" t="s">
        <v>125</v>
      </c>
      <c r="AW172" s="15" t="s">
        <v>30</v>
      </c>
      <c r="AX172" s="15" t="s">
        <v>81</v>
      </c>
      <c r="AY172" s="241" t="s">
        <v>118</v>
      </c>
    </row>
    <row r="173" spans="1:65" s="2" customFormat="1" ht="24.2" customHeight="1">
      <c r="A173" s="34"/>
      <c r="B173" s="35"/>
      <c r="C173" s="186" t="s">
        <v>145</v>
      </c>
      <c r="D173" s="186" t="s">
        <v>121</v>
      </c>
      <c r="E173" s="187" t="s">
        <v>222</v>
      </c>
      <c r="F173" s="188" t="s">
        <v>223</v>
      </c>
      <c r="G173" s="189" t="s">
        <v>201</v>
      </c>
      <c r="H173" s="190">
        <v>0.71</v>
      </c>
      <c r="I173" s="191"/>
      <c r="J173" s="192">
        <f>ROUND(I173*H173,2)</f>
        <v>0</v>
      </c>
      <c r="K173" s="193"/>
      <c r="L173" s="39"/>
      <c r="M173" s="194" t="s">
        <v>1</v>
      </c>
      <c r="N173" s="195" t="s">
        <v>38</v>
      </c>
      <c r="O173" s="71"/>
      <c r="P173" s="196">
        <f>O173*H173</f>
        <v>0</v>
      </c>
      <c r="Q173" s="196">
        <v>0</v>
      </c>
      <c r="R173" s="196">
        <f>Q173*H173</f>
        <v>0</v>
      </c>
      <c r="S173" s="196">
        <v>0</v>
      </c>
      <c r="T173" s="196">
        <f>S173*H173</f>
        <v>0</v>
      </c>
      <c r="U173" s="197" t="s">
        <v>1</v>
      </c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R173" s="198" t="s">
        <v>125</v>
      </c>
      <c r="AT173" s="198" t="s">
        <v>121</v>
      </c>
      <c r="AU173" s="198" t="s">
        <v>81</v>
      </c>
      <c r="AY173" s="17" t="s">
        <v>118</v>
      </c>
      <c r="BE173" s="199">
        <f>IF(N173="základní",J173,0)</f>
        <v>0</v>
      </c>
      <c r="BF173" s="199">
        <f>IF(N173="snížená",J173,0)</f>
        <v>0</v>
      </c>
      <c r="BG173" s="199">
        <f>IF(N173="zákl. přenesená",J173,0)</f>
        <v>0</v>
      </c>
      <c r="BH173" s="199">
        <f>IF(N173="sníž. přenesená",J173,0)</f>
        <v>0</v>
      </c>
      <c r="BI173" s="199">
        <f>IF(N173="nulová",J173,0)</f>
        <v>0</v>
      </c>
      <c r="BJ173" s="17" t="s">
        <v>81</v>
      </c>
      <c r="BK173" s="199">
        <f>ROUND(I173*H173,2)</f>
        <v>0</v>
      </c>
      <c r="BL173" s="17" t="s">
        <v>125</v>
      </c>
      <c r="BM173" s="198" t="s">
        <v>224</v>
      </c>
    </row>
    <row r="174" spans="1:47" s="2" customFormat="1" ht="19.5">
      <c r="A174" s="34"/>
      <c r="B174" s="35"/>
      <c r="C174" s="36"/>
      <c r="D174" s="200" t="s">
        <v>127</v>
      </c>
      <c r="E174" s="36"/>
      <c r="F174" s="201" t="s">
        <v>223</v>
      </c>
      <c r="G174" s="36"/>
      <c r="H174" s="36"/>
      <c r="I174" s="202"/>
      <c r="J174" s="36"/>
      <c r="K174" s="36"/>
      <c r="L174" s="39"/>
      <c r="M174" s="203"/>
      <c r="N174" s="204"/>
      <c r="O174" s="71"/>
      <c r="P174" s="71"/>
      <c r="Q174" s="71"/>
      <c r="R174" s="71"/>
      <c r="S174" s="71"/>
      <c r="T174" s="71"/>
      <c r="U174" s="72"/>
      <c r="V174" s="34"/>
      <c r="W174" s="34"/>
      <c r="X174" s="34"/>
      <c r="Y174" s="34"/>
      <c r="Z174" s="34"/>
      <c r="AA174" s="34"/>
      <c r="AB174" s="34"/>
      <c r="AC174" s="34"/>
      <c r="AD174" s="34"/>
      <c r="AE174" s="34"/>
      <c r="AT174" s="17" t="s">
        <v>127</v>
      </c>
      <c r="AU174" s="17" t="s">
        <v>81</v>
      </c>
    </row>
    <row r="175" spans="2:51" s="13" customFormat="1" ht="11.25">
      <c r="B175" s="210"/>
      <c r="C175" s="211"/>
      <c r="D175" s="200" t="s">
        <v>179</v>
      </c>
      <c r="E175" s="212" t="s">
        <v>1</v>
      </c>
      <c r="F175" s="213" t="s">
        <v>225</v>
      </c>
      <c r="G175" s="211"/>
      <c r="H175" s="212" t="s">
        <v>1</v>
      </c>
      <c r="I175" s="214"/>
      <c r="J175" s="211"/>
      <c r="K175" s="211"/>
      <c r="L175" s="215"/>
      <c r="M175" s="216"/>
      <c r="N175" s="217"/>
      <c r="O175" s="217"/>
      <c r="P175" s="217"/>
      <c r="Q175" s="217"/>
      <c r="R175" s="217"/>
      <c r="S175" s="217"/>
      <c r="T175" s="217"/>
      <c r="U175" s="218"/>
      <c r="AT175" s="219" t="s">
        <v>179</v>
      </c>
      <c r="AU175" s="219" t="s">
        <v>81</v>
      </c>
      <c r="AV175" s="13" t="s">
        <v>81</v>
      </c>
      <c r="AW175" s="13" t="s">
        <v>30</v>
      </c>
      <c r="AX175" s="13" t="s">
        <v>73</v>
      </c>
      <c r="AY175" s="219" t="s">
        <v>118</v>
      </c>
    </row>
    <row r="176" spans="2:51" s="13" customFormat="1" ht="11.25">
      <c r="B176" s="210"/>
      <c r="C176" s="211"/>
      <c r="D176" s="200" t="s">
        <v>179</v>
      </c>
      <c r="E176" s="212" t="s">
        <v>1</v>
      </c>
      <c r="F176" s="213" t="s">
        <v>226</v>
      </c>
      <c r="G176" s="211"/>
      <c r="H176" s="212" t="s">
        <v>1</v>
      </c>
      <c r="I176" s="214"/>
      <c r="J176" s="211"/>
      <c r="K176" s="211"/>
      <c r="L176" s="215"/>
      <c r="M176" s="216"/>
      <c r="N176" s="217"/>
      <c r="O176" s="217"/>
      <c r="P176" s="217"/>
      <c r="Q176" s="217"/>
      <c r="R176" s="217"/>
      <c r="S176" s="217"/>
      <c r="T176" s="217"/>
      <c r="U176" s="218"/>
      <c r="AT176" s="219" t="s">
        <v>179</v>
      </c>
      <c r="AU176" s="219" t="s">
        <v>81</v>
      </c>
      <c r="AV176" s="13" t="s">
        <v>81</v>
      </c>
      <c r="AW176" s="13" t="s">
        <v>30</v>
      </c>
      <c r="AX176" s="13" t="s">
        <v>73</v>
      </c>
      <c r="AY176" s="219" t="s">
        <v>118</v>
      </c>
    </row>
    <row r="177" spans="2:51" s="14" customFormat="1" ht="11.25">
      <c r="B177" s="220"/>
      <c r="C177" s="221"/>
      <c r="D177" s="200" t="s">
        <v>179</v>
      </c>
      <c r="E177" s="222" t="s">
        <v>1</v>
      </c>
      <c r="F177" s="223" t="s">
        <v>227</v>
      </c>
      <c r="G177" s="221"/>
      <c r="H177" s="224">
        <v>0.005</v>
      </c>
      <c r="I177" s="225"/>
      <c r="J177" s="221"/>
      <c r="K177" s="221"/>
      <c r="L177" s="226"/>
      <c r="M177" s="227"/>
      <c r="N177" s="228"/>
      <c r="O177" s="228"/>
      <c r="P177" s="228"/>
      <c r="Q177" s="228"/>
      <c r="R177" s="228"/>
      <c r="S177" s="228"/>
      <c r="T177" s="228"/>
      <c r="U177" s="229"/>
      <c r="AT177" s="230" t="s">
        <v>179</v>
      </c>
      <c r="AU177" s="230" t="s">
        <v>81</v>
      </c>
      <c r="AV177" s="14" t="s">
        <v>83</v>
      </c>
      <c r="AW177" s="14" t="s">
        <v>30</v>
      </c>
      <c r="AX177" s="14" t="s">
        <v>73</v>
      </c>
      <c r="AY177" s="230" t="s">
        <v>118</v>
      </c>
    </row>
    <row r="178" spans="2:51" s="13" customFormat="1" ht="11.25">
      <c r="B178" s="210"/>
      <c r="C178" s="211"/>
      <c r="D178" s="200" t="s">
        <v>179</v>
      </c>
      <c r="E178" s="212" t="s">
        <v>1</v>
      </c>
      <c r="F178" s="213" t="s">
        <v>228</v>
      </c>
      <c r="G178" s="211"/>
      <c r="H178" s="212" t="s">
        <v>1</v>
      </c>
      <c r="I178" s="214"/>
      <c r="J178" s="211"/>
      <c r="K178" s="211"/>
      <c r="L178" s="215"/>
      <c r="M178" s="216"/>
      <c r="N178" s="217"/>
      <c r="O178" s="217"/>
      <c r="P178" s="217"/>
      <c r="Q178" s="217"/>
      <c r="R178" s="217"/>
      <c r="S178" s="217"/>
      <c r="T178" s="217"/>
      <c r="U178" s="218"/>
      <c r="AT178" s="219" t="s">
        <v>179</v>
      </c>
      <c r="AU178" s="219" t="s">
        <v>81</v>
      </c>
      <c r="AV178" s="13" t="s">
        <v>81</v>
      </c>
      <c r="AW178" s="13" t="s">
        <v>30</v>
      </c>
      <c r="AX178" s="13" t="s">
        <v>73</v>
      </c>
      <c r="AY178" s="219" t="s">
        <v>118</v>
      </c>
    </row>
    <row r="179" spans="2:51" s="13" customFormat="1" ht="11.25">
      <c r="B179" s="210"/>
      <c r="C179" s="211"/>
      <c r="D179" s="200" t="s">
        <v>179</v>
      </c>
      <c r="E179" s="212" t="s">
        <v>1</v>
      </c>
      <c r="F179" s="213" t="s">
        <v>229</v>
      </c>
      <c r="G179" s="211"/>
      <c r="H179" s="212" t="s">
        <v>1</v>
      </c>
      <c r="I179" s="214"/>
      <c r="J179" s="211"/>
      <c r="K179" s="211"/>
      <c r="L179" s="215"/>
      <c r="M179" s="216"/>
      <c r="N179" s="217"/>
      <c r="O179" s="217"/>
      <c r="P179" s="217"/>
      <c r="Q179" s="217"/>
      <c r="R179" s="217"/>
      <c r="S179" s="217"/>
      <c r="T179" s="217"/>
      <c r="U179" s="218"/>
      <c r="AT179" s="219" t="s">
        <v>179</v>
      </c>
      <c r="AU179" s="219" t="s">
        <v>81</v>
      </c>
      <c r="AV179" s="13" t="s">
        <v>81</v>
      </c>
      <c r="AW179" s="13" t="s">
        <v>30</v>
      </c>
      <c r="AX179" s="13" t="s">
        <v>73</v>
      </c>
      <c r="AY179" s="219" t="s">
        <v>118</v>
      </c>
    </row>
    <row r="180" spans="2:51" s="14" customFormat="1" ht="11.25">
      <c r="B180" s="220"/>
      <c r="C180" s="221"/>
      <c r="D180" s="200" t="s">
        <v>179</v>
      </c>
      <c r="E180" s="222" t="s">
        <v>1</v>
      </c>
      <c r="F180" s="223" t="s">
        <v>230</v>
      </c>
      <c r="G180" s="221"/>
      <c r="H180" s="224">
        <v>0.519</v>
      </c>
      <c r="I180" s="225"/>
      <c r="J180" s="221"/>
      <c r="K180" s="221"/>
      <c r="L180" s="226"/>
      <c r="M180" s="227"/>
      <c r="N180" s="228"/>
      <c r="O180" s="228"/>
      <c r="P180" s="228"/>
      <c r="Q180" s="228"/>
      <c r="R180" s="228"/>
      <c r="S180" s="228"/>
      <c r="T180" s="228"/>
      <c r="U180" s="229"/>
      <c r="AT180" s="230" t="s">
        <v>179</v>
      </c>
      <c r="AU180" s="230" t="s">
        <v>81</v>
      </c>
      <c r="AV180" s="14" t="s">
        <v>83</v>
      </c>
      <c r="AW180" s="14" t="s">
        <v>30</v>
      </c>
      <c r="AX180" s="14" t="s">
        <v>73</v>
      </c>
      <c r="AY180" s="230" t="s">
        <v>118</v>
      </c>
    </row>
    <row r="181" spans="2:51" s="13" customFormat="1" ht="11.25">
      <c r="B181" s="210"/>
      <c r="C181" s="211"/>
      <c r="D181" s="200" t="s">
        <v>179</v>
      </c>
      <c r="E181" s="212" t="s">
        <v>1</v>
      </c>
      <c r="F181" s="213" t="s">
        <v>231</v>
      </c>
      <c r="G181" s="211"/>
      <c r="H181" s="212" t="s">
        <v>1</v>
      </c>
      <c r="I181" s="214"/>
      <c r="J181" s="211"/>
      <c r="K181" s="211"/>
      <c r="L181" s="215"/>
      <c r="M181" s="216"/>
      <c r="N181" s="217"/>
      <c r="O181" s="217"/>
      <c r="P181" s="217"/>
      <c r="Q181" s="217"/>
      <c r="R181" s="217"/>
      <c r="S181" s="217"/>
      <c r="T181" s="217"/>
      <c r="U181" s="218"/>
      <c r="AT181" s="219" t="s">
        <v>179</v>
      </c>
      <c r="AU181" s="219" t="s">
        <v>81</v>
      </c>
      <c r="AV181" s="13" t="s">
        <v>81</v>
      </c>
      <c r="AW181" s="13" t="s">
        <v>30</v>
      </c>
      <c r="AX181" s="13" t="s">
        <v>73</v>
      </c>
      <c r="AY181" s="219" t="s">
        <v>118</v>
      </c>
    </row>
    <row r="182" spans="2:51" s="14" customFormat="1" ht="11.25">
      <c r="B182" s="220"/>
      <c r="C182" s="221"/>
      <c r="D182" s="200" t="s">
        <v>179</v>
      </c>
      <c r="E182" s="222" t="s">
        <v>1</v>
      </c>
      <c r="F182" s="223" t="s">
        <v>232</v>
      </c>
      <c r="G182" s="221"/>
      <c r="H182" s="224">
        <v>0.035</v>
      </c>
      <c r="I182" s="225"/>
      <c r="J182" s="221"/>
      <c r="K182" s="221"/>
      <c r="L182" s="226"/>
      <c r="M182" s="227"/>
      <c r="N182" s="228"/>
      <c r="O182" s="228"/>
      <c r="P182" s="228"/>
      <c r="Q182" s="228"/>
      <c r="R182" s="228"/>
      <c r="S182" s="228"/>
      <c r="T182" s="228"/>
      <c r="U182" s="229"/>
      <c r="AT182" s="230" t="s">
        <v>179</v>
      </c>
      <c r="AU182" s="230" t="s">
        <v>81</v>
      </c>
      <c r="AV182" s="14" t="s">
        <v>83</v>
      </c>
      <c r="AW182" s="14" t="s">
        <v>30</v>
      </c>
      <c r="AX182" s="14" t="s">
        <v>73</v>
      </c>
      <c r="AY182" s="230" t="s">
        <v>118</v>
      </c>
    </row>
    <row r="183" spans="2:51" s="13" customFormat="1" ht="11.25">
      <c r="B183" s="210"/>
      <c r="C183" s="211"/>
      <c r="D183" s="200" t="s">
        <v>179</v>
      </c>
      <c r="E183" s="212" t="s">
        <v>1</v>
      </c>
      <c r="F183" s="213" t="s">
        <v>233</v>
      </c>
      <c r="G183" s="211"/>
      <c r="H183" s="212" t="s">
        <v>1</v>
      </c>
      <c r="I183" s="214"/>
      <c r="J183" s="211"/>
      <c r="K183" s="211"/>
      <c r="L183" s="215"/>
      <c r="M183" s="216"/>
      <c r="N183" s="217"/>
      <c r="O183" s="217"/>
      <c r="P183" s="217"/>
      <c r="Q183" s="217"/>
      <c r="R183" s="217"/>
      <c r="S183" s="217"/>
      <c r="T183" s="217"/>
      <c r="U183" s="218"/>
      <c r="AT183" s="219" t="s">
        <v>179</v>
      </c>
      <c r="AU183" s="219" t="s">
        <v>81</v>
      </c>
      <c r="AV183" s="13" t="s">
        <v>81</v>
      </c>
      <c r="AW183" s="13" t="s">
        <v>30</v>
      </c>
      <c r="AX183" s="13" t="s">
        <v>73</v>
      </c>
      <c r="AY183" s="219" t="s">
        <v>118</v>
      </c>
    </row>
    <row r="184" spans="2:51" s="14" customFormat="1" ht="11.25">
      <c r="B184" s="220"/>
      <c r="C184" s="221"/>
      <c r="D184" s="200" t="s">
        <v>179</v>
      </c>
      <c r="E184" s="222" t="s">
        <v>1</v>
      </c>
      <c r="F184" s="223" t="s">
        <v>234</v>
      </c>
      <c r="G184" s="221"/>
      <c r="H184" s="224">
        <v>0.017</v>
      </c>
      <c r="I184" s="225"/>
      <c r="J184" s="221"/>
      <c r="K184" s="221"/>
      <c r="L184" s="226"/>
      <c r="M184" s="227"/>
      <c r="N184" s="228"/>
      <c r="O184" s="228"/>
      <c r="P184" s="228"/>
      <c r="Q184" s="228"/>
      <c r="R184" s="228"/>
      <c r="S184" s="228"/>
      <c r="T184" s="228"/>
      <c r="U184" s="229"/>
      <c r="AT184" s="230" t="s">
        <v>179</v>
      </c>
      <c r="AU184" s="230" t="s">
        <v>81</v>
      </c>
      <c r="AV184" s="14" t="s">
        <v>83</v>
      </c>
      <c r="AW184" s="14" t="s">
        <v>30</v>
      </c>
      <c r="AX184" s="14" t="s">
        <v>73</v>
      </c>
      <c r="AY184" s="230" t="s">
        <v>118</v>
      </c>
    </row>
    <row r="185" spans="2:51" s="13" customFormat="1" ht="11.25">
      <c r="B185" s="210"/>
      <c r="C185" s="211"/>
      <c r="D185" s="200" t="s">
        <v>179</v>
      </c>
      <c r="E185" s="212" t="s">
        <v>1</v>
      </c>
      <c r="F185" s="213" t="s">
        <v>235</v>
      </c>
      <c r="G185" s="211"/>
      <c r="H185" s="212" t="s">
        <v>1</v>
      </c>
      <c r="I185" s="214"/>
      <c r="J185" s="211"/>
      <c r="K185" s="211"/>
      <c r="L185" s="215"/>
      <c r="M185" s="216"/>
      <c r="N185" s="217"/>
      <c r="O185" s="217"/>
      <c r="P185" s="217"/>
      <c r="Q185" s="217"/>
      <c r="R185" s="217"/>
      <c r="S185" s="217"/>
      <c r="T185" s="217"/>
      <c r="U185" s="218"/>
      <c r="AT185" s="219" t="s">
        <v>179</v>
      </c>
      <c r="AU185" s="219" t="s">
        <v>81</v>
      </c>
      <c r="AV185" s="13" t="s">
        <v>81</v>
      </c>
      <c r="AW185" s="13" t="s">
        <v>30</v>
      </c>
      <c r="AX185" s="13" t="s">
        <v>73</v>
      </c>
      <c r="AY185" s="219" t="s">
        <v>118</v>
      </c>
    </row>
    <row r="186" spans="2:51" s="14" customFormat="1" ht="11.25">
      <c r="B186" s="220"/>
      <c r="C186" s="221"/>
      <c r="D186" s="200" t="s">
        <v>179</v>
      </c>
      <c r="E186" s="222" t="s">
        <v>1</v>
      </c>
      <c r="F186" s="223" t="s">
        <v>236</v>
      </c>
      <c r="G186" s="221"/>
      <c r="H186" s="224">
        <v>0.047</v>
      </c>
      <c r="I186" s="225"/>
      <c r="J186" s="221"/>
      <c r="K186" s="221"/>
      <c r="L186" s="226"/>
      <c r="M186" s="227"/>
      <c r="N186" s="228"/>
      <c r="O186" s="228"/>
      <c r="P186" s="228"/>
      <c r="Q186" s="228"/>
      <c r="R186" s="228"/>
      <c r="S186" s="228"/>
      <c r="T186" s="228"/>
      <c r="U186" s="229"/>
      <c r="AT186" s="230" t="s">
        <v>179</v>
      </c>
      <c r="AU186" s="230" t="s">
        <v>81</v>
      </c>
      <c r="AV186" s="14" t="s">
        <v>83</v>
      </c>
      <c r="AW186" s="14" t="s">
        <v>30</v>
      </c>
      <c r="AX186" s="14" t="s">
        <v>73</v>
      </c>
      <c r="AY186" s="230" t="s">
        <v>118</v>
      </c>
    </row>
    <row r="187" spans="2:51" s="13" customFormat="1" ht="11.25">
      <c r="B187" s="210"/>
      <c r="C187" s="211"/>
      <c r="D187" s="200" t="s">
        <v>179</v>
      </c>
      <c r="E187" s="212" t="s">
        <v>1</v>
      </c>
      <c r="F187" s="213" t="s">
        <v>237</v>
      </c>
      <c r="G187" s="211"/>
      <c r="H187" s="212" t="s">
        <v>1</v>
      </c>
      <c r="I187" s="214"/>
      <c r="J187" s="211"/>
      <c r="K187" s="211"/>
      <c r="L187" s="215"/>
      <c r="M187" s="216"/>
      <c r="N187" s="217"/>
      <c r="O187" s="217"/>
      <c r="P187" s="217"/>
      <c r="Q187" s="217"/>
      <c r="R187" s="217"/>
      <c r="S187" s="217"/>
      <c r="T187" s="217"/>
      <c r="U187" s="218"/>
      <c r="AT187" s="219" t="s">
        <v>179</v>
      </c>
      <c r="AU187" s="219" t="s">
        <v>81</v>
      </c>
      <c r="AV187" s="13" t="s">
        <v>81</v>
      </c>
      <c r="AW187" s="13" t="s">
        <v>30</v>
      </c>
      <c r="AX187" s="13" t="s">
        <v>73</v>
      </c>
      <c r="AY187" s="219" t="s">
        <v>118</v>
      </c>
    </row>
    <row r="188" spans="2:51" s="14" customFormat="1" ht="11.25">
      <c r="B188" s="220"/>
      <c r="C188" s="221"/>
      <c r="D188" s="200" t="s">
        <v>179</v>
      </c>
      <c r="E188" s="222" t="s">
        <v>1</v>
      </c>
      <c r="F188" s="223" t="s">
        <v>238</v>
      </c>
      <c r="G188" s="221"/>
      <c r="H188" s="224">
        <v>0.087</v>
      </c>
      <c r="I188" s="225"/>
      <c r="J188" s="221"/>
      <c r="K188" s="221"/>
      <c r="L188" s="226"/>
      <c r="M188" s="227"/>
      <c r="N188" s="228"/>
      <c r="O188" s="228"/>
      <c r="P188" s="228"/>
      <c r="Q188" s="228"/>
      <c r="R188" s="228"/>
      <c r="S188" s="228"/>
      <c r="T188" s="228"/>
      <c r="U188" s="229"/>
      <c r="AT188" s="230" t="s">
        <v>179</v>
      </c>
      <c r="AU188" s="230" t="s">
        <v>81</v>
      </c>
      <c r="AV188" s="14" t="s">
        <v>83</v>
      </c>
      <c r="AW188" s="14" t="s">
        <v>30</v>
      </c>
      <c r="AX188" s="14" t="s">
        <v>73</v>
      </c>
      <c r="AY188" s="230" t="s">
        <v>118</v>
      </c>
    </row>
    <row r="189" spans="2:51" s="15" customFormat="1" ht="11.25">
      <c r="B189" s="231"/>
      <c r="C189" s="232"/>
      <c r="D189" s="200" t="s">
        <v>179</v>
      </c>
      <c r="E189" s="233" t="s">
        <v>1</v>
      </c>
      <c r="F189" s="234" t="s">
        <v>184</v>
      </c>
      <c r="G189" s="232"/>
      <c r="H189" s="235">
        <v>0.7100000000000001</v>
      </c>
      <c r="I189" s="236"/>
      <c r="J189" s="232"/>
      <c r="K189" s="232"/>
      <c r="L189" s="237"/>
      <c r="M189" s="238"/>
      <c r="N189" s="239"/>
      <c r="O189" s="239"/>
      <c r="P189" s="239"/>
      <c r="Q189" s="239"/>
      <c r="R189" s="239"/>
      <c r="S189" s="239"/>
      <c r="T189" s="239"/>
      <c r="U189" s="240"/>
      <c r="AT189" s="241" t="s">
        <v>179</v>
      </c>
      <c r="AU189" s="241" t="s">
        <v>81</v>
      </c>
      <c r="AV189" s="15" t="s">
        <v>125</v>
      </c>
      <c r="AW189" s="15" t="s">
        <v>30</v>
      </c>
      <c r="AX189" s="15" t="s">
        <v>81</v>
      </c>
      <c r="AY189" s="241" t="s">
        <v>118</v>
      </c>
    </row>
    <row r="190" spans="1:65" s="2" customFormat="1" ht="24.2" customHeight="1">
      <c r="A190" s="34"/>
      <c r="B190" s="35"/>
      <c r="C190" s="242" t="s">
        <v>151</v>
      </c>
      <c r="D190" s="242" t="s">
        <v>216</v>
      </c>
      <c r="E190" s="243" t="s">
        <v>239</v>
      </c>
      <c r="F190" s="244" t="s">
        <v>240</v>
      </c>
      <c r="G190" s="245" t="s">
        <v>201</v>
      </c>
      <c r="H190" s="246">
        <v>0.006</v>
      </c>
      <c r="I190" s="247"/>
      <c r="J190" s="248">
        <f>ROUND(I190*H190,2)</f>
        <v>0</v>
      </c>
      <c r="K190" s="249"/>
      <c r="L190" s="250"/>
      <c r="M190" s="251" t="s">
        <v>1</v>
      </c>
      <c r="N190" s="252" t="s">
        <v>38</v>
      </c>
      <c r="O190" s="71"/>
      <c r="P190" s="196">
        <f>O190*H190</f>
        <v>0</v>
      </c>
      <c r="Q190" s="196">
        <v>0</v>
      </c>
      <c r="R190" s="196">
        <f>Q190*H190</f>
        <v>0</v>
      </c>
      <c r="S190" s="196">
        <v>0</v>
      </c>
      <c r="T190" s="196">
        <f>S190*H190</f>
        <v>0</v>
      </c>
      <c r="U190" s="197" t="s">
        <v>1</v>
      </c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R190" s="198" t="s">
        <v>219</v>
      </c>
      <c r="AT190" s="198" t="s">
        <v>216</v>
      </c>
      <c r="AU190" s="198" t="s">
        <v>81</v>
      </c>
      <c r="AY190" s="17" t="s">
        <v>118</v>
      </c>
      <c r="BE190" s="199">
        <f>IF(N190="základní",J190,0)</f>
        <v>0</v>
      </c>
      <c r="BF190" s="199">
        <f>IF(N190="snížená",J190,0)</f>
        <v>0</v>
      </c>
      <c r="BG190" s="199">
        <f>IF(N190="zákl. přenesená",J190,0)</f>
        <v>0</v>
      </c>
      <c r="BH190" s="199">
        <f>IF(N190="sníž. přenesená",J190,0)</f>
        <v>0</v>
      </c>
      <c r="BI190" s="199">
        <f>IF(N190="nulová",J190,0)</f>
        <v>0</v>
      </c>
      <c r="BJ190" s="17" t="s">
        <v>81</v>
      </c>
      <c r="BK190" s="199">
        <f>ROUND(I190*H190,2)</f>
        <v>0</v>
      </c>
      <c r="BL190" s="17" t="s">
        <v>125</v>
      </c>
      <c r="BM190" s="198" t="s">
        <v>241</v>
      </c>
    </row>
    <row r="191" spans="1:47" s="2" customFormat="1" ht="19.5">
      <c r="A191" s="34"/>
      <c r="B191" s="35"/>
      <c r="C191" s="36"/>
      <c r="D191" s="200" t="s">
        <v>127</v>
      </c>
      <c r="E191" s="36"/>
      <c r="F191" s="201" t="s">
        <v>240</v>
      </c>
      <c r="G191" s="36"/>
      <c r="H191" s="36"/>
      <c r="I191" s="202"/>
      <c r="J191" s="36"/>
      <c r="K191" s="36"/>
      <c r="L191" s="39"/>
      <c r="M191" s="203"/>
      <c r="N191" s="204"/>
      <c r="O191" s="71"/>
      <c r="P191" s="71"/>
      <c r="Q191" s="71"/>
      <c r="R191" s="71"/>
      <c r="S191" s="71"/>
      <c r="T191" s="71"/>
      <c r="U191" s="72"/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T191" s="17" t="s">
        <v>127</v>
      </c>
      <c r="AU191" s="17" t="s">
        <v>81</v>
      </c>
    </row>
    <row r="192" spans="2:51" s="13" customFormat="1" ht="11.25">
      <c r="B192" s="210"/>
      <c r="C192" s="211"/>
      <c r="D192" s="200" t="s">
        <v>179</v>
      </c>
      <c r="E192" s="212" t="s">
        <v>1</v>
      </c>
      <c r="F192" s="213" t="s">
        <v>225</v>
      </c>
      <c r="G192" s="211"/>
      <c r="H192" s="212" t="s">
        <v>1</v>
      </c>
      <c r="I192" s="214"/>
      <c r="J192" s="211"/>
      <c r="K192" s="211"/>
      <c r="L192" s="215"/>
      <c r="M192" s="216"/>
      <c r="N192" s="217"/>
      <c r="O192" s="217"/>
      <c r="P192" s="217"/>
      <c r="Q192" s="217"/>
      <c r="R192" s="217"/>
      <c r="S192" s="217"/>
      <c r="T192" s="217"/>
      <c r="U192" s="218"/>
      <c r="AT192" s="219" t="s">
        <v>179</v>
      </c>
      <c r="AU192" s="219" t="s">
        <v>81</v>
      </c>
      <c r="AV192" s="13" t="s">
        <v>81</v>
      </c>
      <c r="AW192" s="13" t="s">
        <v>30</v>
      </c>
      <c r="AX192" s="13" t="s">
        <v>73</v>
      </c>
      <c r="AY192" s="219" t="s">
        <v>118</v>
      </c>
    </row>
    <row r="193" spans="2:51" s="13" customFormat="1" ht="11.25">
      <c r="B193" s="210"/>
      <c r="C193" s="211"/>
      <c r="D193" s="200" t="s">
        <v>179</v>
      </c>
      <c r="E193" s="212" t="s">
        <v>1</v>
      </c>
      <c r="F193" s="213" t="s">
        <v>242</v>
      </c>
      <c r="G193" s="211"/>
      <c r="H193" s="212" t="s">
        <v>1</v>
      </c>
      <c r="I193" s="214"/>
      <c r="J193" s="211"/>
      <c r="K193" s="211"/>
      <c r="L193" s="215"/>
      <c r="M193" s="216"/>
      <c r="N193" s="217"/>
      <c r="O193" s="217"/>
      <c r="P193" s="217"/>
      <c r="Q193" s="217"/>
      <c r="R193" s="217"/>
      <c r="S193" s="217"/>
      <c r="T193" s="217"/>
      <c r="U193" s="218"/>
      <c r="AT193" s="219" t="s">
        <v>179</v>
      </c>
      <c r="AU193" s="219" t="s">
        <v>81</v>
      </c>
      <c r="AV193" s="13" t="s">
        <v>81</v>
      </c>
      <c r="AW193" s="13" t="s">
        <v>30</v>
      </c>
      <c r="AX193" s="13" t="s">
        <v>73</v>
      </c>
      <c r="AY193" s="219" t="s">
        <v>118</v>
      </c>
    </row>
    <row r="194" spans="2:51" s="14" customFormat="1" ht="11.25">
      <c r="B194" s="220"/>
      <c r="C194" s="221"/>
      <c r="D194" s="200" t="s">
        <v>179</v>
      </c>
      <c r="E194" s="222" t="s">
        <v>1</v>
      </c>
      <c r="F194" s="223" t="s">
        <v>243</v>
      </c>
      <c r="G194" s="221"/>
      <c r="H194" s="224">
        <v>0.006</v>
      </c>
      <c r="I194" s="225"/>
      <c r="J194" s="221"/>
      <c r="K194" s="221"/>
      <c r="L194" s="226"/>
      <c r="M194" s="227"/>
      <c r="N194" s="228"/>
      <c r="O194" s="228"/>
      <c r="P194" s="228"/>
      <c r="Q194" s="228"/>
      <c r="R194" s="228"/>
      <c r="S194" s="228"/>
      <c r="T194" s="228"/>
      <c r="U194" s="229"/>
      <c r="AT194" s="230" t="s">
        <v>179</v>
      </c>
      <c r="AU194" s="230" t="s">
        <v>81</v>
      </c>
      <c r="AV194" s="14" t="s">
        <v>83</v>
      </c>
      <c r="AW194" s="14" t="s">
        <v>30</v>
      </c>
      <c r="AX194" s="14" t="s">
        <v>73</v>
      </c>
      <c r="AY194" s="230" t="s">
        <v>118</v>
      </c>
    </row>
    <row r="195" spans="2:51" s="15" customFormat="1" ht="11.25">
      <c r="B195" s="231"/>
      <c r="C195" s="232"/>
      <c r="D195" s="200" t="s">
        <v>179</v>
      </c>
      <c r="E195" s="233" t="s">
        <v>1</v>
      </c>
      <c r="F195" s="234" t="s">
        <v>184</v>
      </c>
      <c r="G195" s="232"/>
      <c r="H195" s="235">
        <v>0.006</v>
      </c>
      <c r="I195" s="236"/>
      <c r="J195" s="232"/>
      <c r="K195" s="232"/>
      <c r="L195" s="237"/>
      <c r="M195" s="238"/>
      <c r="N195" s="239"/>
      <c r="O195" s="239"/>
      <c r="P195" s="239"/>
      <c r="Q195" s="239"/>
      <c r="R195" s="239"/>
      <c r="S195" s="239"/>
      <c r="T195" s="239"/>
      <c r="U195" s="240"/>
      <c r="AT195" s="241" t="s">
        <v>179</v>
      </c>
      <c r="AU195" s="241" t="s">
        <v>81</v>
      </c>
      <c r="AV195" s="15" t="s">
        <v>125</v>
      </c>
      <c r="AW195" s="15" t="s">
        <v>30</v>
      </c>
      <c r="AX195" s="15" t="s">
        <v>81</v>
      </c>
      <c r="AY195" s="241" t="s">
        <v>118</v>
      </c>
    </row>
    <row r="196" spans="1:65" s="2" customFormat="1" ht="24.2" customHeight="1">
      <c r="A196" s="34"/>
      <c r="B196" s="35"/>
      <c r="C196" s="242" t="s">
        <v>219</v>
      </c>
      <c r="D196" s="242" t="s">
        <v>216</v>
      </c>
      <c r="E196" s="243" t="s">
        <v>244</v>
      </c>
      <c r="F196" s="244" t="s">
        <v>245</v>
      </c>
      <c r="G196" s="245" t="s">
        <v>201</v>
      </c>
      <c r="H196" s="246">
        <v>0.019</v>
      </c>
      <c r="I196" s="247"/>
      <c r="J196" s="248">
        <f>ROUND(I196*H196,2)</f>
        <v>0</v>
      </c>
      <c r="K196" s="249"/>
      <c r="L196" s="250"/>
      <c r="M196" s="251" t="s">
        <v>1</v>
      </c>
      <c r="N196" s="252" t="s">
        <v>38</v>
      </c>
      <c r="O196" s="7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6">
        <f>S196*H196</f>
        <v>0</v>
      </c>
      <c r="U196" s="197" t="s">
        <v>1</v>
      </c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219</v>
      </c>
      <c r="AT196" s="198" t="s">
        <v>216</v>
      </c>
      <c r="AU196" s="198" t="s">
        <v>81</v>
      </c>
      <c r="AY196" s="17" t="s">
        <v>118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81</v>
      </c>
      <c r="BK196" s="199">
        <f>ROUND(I196*H196,2)</f>
        <v>0</v>
      </c>
      <c r="BL196" s="17" t="s">
        <v>125</v>
      </c>
      <c r="BM196" s="198" t="s">
        <v>246</v>
      </c>
    </row>
    <row r="197" spans="1:47" s="2" customFormat="1" ht="11.25">
      <c r="A197" s="34"/>
      <c r="B197" s="35"/>
      <c r="C197" s="36"/>
      <c r="D197" s="200" t="s">
        <v>127</v>
      </c>
      <c r="E197" s="36"/>
      <c r="F197" s="201" t="s">
        <v>245</v>
      </c>
      <c r="G197" s="36"/>
      <c r="H197" s="36"/>
      <c r="I197" s="202"/>
      <c r="J197" s="36"/>
      <c r="K197" s="36"/>
      <c r="L197" s="39"/>
      <c r="M197" s="203"/>
      <c r="N197" s="204"/>
      <c r="O197" s="71"/>
      <c r="P197" s="71"/>
      <c r="Q197" s="71"/>
      <c r="R197" s="71"/>
      <c r="S197" s="71"/>
      <c r="T197" s="71"/>
      <c r="U197" s="72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127</v>
      </c>
      <c r="AU197" s="17" t="s">
        <v>81</v>
      </c>
    </row>
    <row r="198" spans="2:51" s="13" customFormat="1" ht="11.25">
      <c r="B198" s="210"/>
      <c r="C198" s="211"/>
      <c r="D198" s="200" t="s">
        <v>179</v>
      </c>
      <c r="E198" s="212" t="s">
        <v>1</v>
      </c>
      <c r="F198" s="213" t="s">
        <v>247</v>
      </c>
      <c r="G198" s="211"/>
      <c r="H198" s="212" t="s">
        <v>1</v>
      </c>
      <c r="I198" s="214"/>
      <c r="J198" s="211"/>
      <c r="K198" s="211"/>
      <c r="L198" s="215"/>
      <c r="M198" s="216"/>
      <c r="N198" s="217"/>
      <c r="O198" s="217"/>
      <c r="P198" s="217"/>
      <c r="Q198" s="217"/>
      <c r="R198" s="217"/>
      <c r="S198" s="217"/>
      <c r="T198" s="217"/>
      <c r="U198" s="218"/>
      <c r="AT198" s="219" t="s">
        <v>179</v>
      </c>
      <c r="AU198" s="219" t="s">
        <v>81</v>
      </c>
      <c r="AV198" s="13" t="s">
        <v>81</v>
      </c>
      <c r="AW198" s="13" t="s">
        <v>30</v>
      </c>
      <c r="AX198" s="13" t="s">
        <v>73</v>
      </c>
      <c r="AY198" s="219" t="s">
        <v>118</v>
      </c>
    </row>
    <row r="199" spans="2:51" s="14" customFormat="1" ht="11.25">
      <c r="B199" s="220"/>
      <c r="C199" s="221"/>
      <c r="D199" s="200" t="s">
        <v>179</v>
      </c>
      <c r="E199" s="222" t="s">
        <v>1</v>
      </c>
      <c r="F199" s="223" t="s">
        <v>248</v>
      </c>
      <c r="G199" s="221"/>
      <c r="H199" s="224">
        <v>0.019</v>
      </c>
      <c r="I199" s="225"/>
      <c r="J199" s="221"/>
      <c r="K199" s="221"/>
      <c r="L199" s="226"/>
      <c r="M199" s="227"/>
      <c r="N199" s="228"/>
      <c r="O199" s="228"/>
      <c r="P199" s="228"/>
      <c r="Q199" s="228"/>
      <c r="R199" s="228"/>
      <c r="S199" s="228"/>
      <c r="T199" s="228"/>
      <c r="U199" s="229"/>
      <c r="AT199" s="230" t="s">
        <v>179</v>
      </c>
      <c r="AU199" s="230" t="s">
        <v>81</v>
      </c>
      <c r="AV199" s="14" t="s">
        <v>83</v>
      </c>
      <c r="AW199" s="14" t="s">
        <v>30</v>
      </c>
      <c r="AX199" s="14" t="s">
        <v>73</v>
      </c>
      <c r="AY199" s="230" t="s">
        <v>118</v>
      </c>
    </row>
    <row r="200" spans="2:51" s="15" customFormat="1" ht="11.25">
      <c r="B200" s="231"/>
      <c r="C200" s="232"/>
      <c r="D200" s="200" t="s">
        <v>179</v>
      </c>
      <c r="E200" s="233" t="s">
        <v>1</v>
      </c>
      <c r="F200" s="234" t="s">
        <v>184</v>
      </c>
      <c r="G200" s="232"/>
      <c r="H200" s="235">
        <v>0.019</v>
      </c>
      <c r="I200" s="236"/>
      <c r="J200" s="232"/>
      <c r="K200" s="232"/>
      <c r="L200" s="237"/>
      <c r="M200" s="238"/>
      <c r="N200" s="239"/>
      <c r="O200" s="239"/>
      <c r="P200" s="239"/>
      <c r="Q200" s="239"/>
      <c r="R200" s="239"/>
      <c r="S200" s="239"/>
      <c r="T200" s="239"/>
      <c r="U200" s="240"/>
      <c r="AT200" s="241" t="s">
        <v>179</v>
      </c>
      <c r="AU200" s="241" t="s">
        <v>81</v>
      </c>
      <c r="AV200" s="15" t="s">
        <v>125</v>
      </c>
      <c r="AW200" s="15" t="s">
        <v>30</v>
      </c>
      <c r="AX200" s="15" t="s">
        <v>81</v>
      </c>
      <c r="AY200" s="241" t="s">
        <v>118</v>
      </c>
    </row>
    <row r="201" spans="1:65" s="2" customFormat="1" ht="14.45" customHeight="1">
      <c r="A201" s="34"/>
      <c r="B201" s="35"/>
      <c r="C201" s="242" t="s">
        <v>249</v>
      </c>
      <c r="D201" s="242" t="s">
        <v>216</v>
      </c>
      <c r="E201" s="243" t="s">
        <v>250</v>
      </c>
      <c r="F201" s="244" t="s">
        <v>251</v>
      </c>
      <c r="G201" s="245" t="s">
        <v>201</v>
      </c>
      <c r="H201" s="246">
        <v>0.052</v>
      </c>
      <c r="I201" s="247"/>
      <c r="J201" s="248">
        <f>ROUND(I201*H201,2)</f>
        <v>0</v>
      </c>
      <c r="K201" s="249"/>
      <c r="L201" s="250"/>
      <c r="M201" s="251" t="s">
        <v>1</v>
      </c>
      <c r="N201" s="252" t="s">
        <v>38</v>
      </c>
      <c r="O201" s="71"/>
      <c r="P201" s="196">
        <f>O201*H201</f>
        <v>0</v>
      </c>
      <c r="Q201" s="196">
        <v>0</v>
      </c>
      <c r="R201" s="196">
        <f>Q201*H201</f>
        <v>0</v>
      </c>
      <c r="S201" s="196">
        <v>0</v>
      </c>
      <c r="T201" s="196">
        <f>S201*H201</f>
        <v>0</v>
      </c>
      <c r="U201" s="197" t="s">
        <v>1</v>
      </c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R201" s="198" t="s">
        <v>219</v>
      </c>
      <c r="AT201" s="198" t="s">
        <v>216</v>
      </c>
      <c r="AU201" s="198" t="s">
        <v>81</v>
      </c>
      <c r="AY201" s="17" t="s">
        <v>118</v>
      </c>
      <c r="BE201" s="199">
        <f>IF(N201="základní",J201,0)</f>
        <v>0</v>
      </c>
      <c r="BF201" s="199">
        <f>IF(N201="snížená",J201,0)</f>
        <v>0</v>
      </c>
      <c r="BG201" s="199">
        <f>IF(N201="zákl. přenesená",J201,0)</f>
        <v>0</v>
      </c>
      <c r="BH201" s="199">
        <f>IF(N201="sníž. přenesená",J201,0)</f>
        <v>0</v>
      </c>
      <c r="BI201" s="199">
        <f>IF(N201="nulová",J201,0)</f>
        <v>0</v>
      </c>
      <c r="BJ201" s="17" t="s">
        <v>81</v>
      </c>
      <c r="BK201" s="199">
        <f>ROUND(I201*H201,2)</f>
        <v>0</v>
      </c>
      <c r="BL201" s="17" t="s">
        <v>125</v>
      </c>
      <c r="BM201" s="198" t="s">
        <v>252</v>
      </c>
    </row>
    <row r="202" spans="1:47" s="2" customFormat="1" ht="11.25">
      <c r="A202" s="34"/>
      <c r="B202" s="35"/>
      <c r="C202" s="36"/>
      <c r="D202" s="200" t="s">
        <v>127</v>
      </c>
      <c r="E202" s="36"/>
      <c r="F202" s="201" t="s">
        <v>251</v>
      </c>
      <c r="G202" s="36"/>
      <c r="H202" s="36"/>
      <c r="I202" s="202"/>
      <c r="J202" s="36"/>
      <c r="K202" s="36"/>
      <c r="L202" s="39"/>
      <c r="M202" s="203"/>
      <c r="N202" s="204"/>
      <c r="O202" s="71"/>
      <c r="P202" s="71"/>
      <c r="Q202" s="71"/>
      <c r="R202" s="71"/>
      <c r="S202" s="71"/>
      <c r="T202" s="71"/>
      <c r="U202" s="72"/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T202" s="17" t="s">
        <v>127</v>
      </c>
      <c r="AU202" s="17" t="s">
        <v>81</v>
      </c>
    </row>
    <row r="203" spans="2:51" s="14" customFormat="1" ht="11.25">
      <c r="B203" s="220"/>
      <c r="C203" s="221"/>
      <c r="D203" s="200" t="s">
        <v>179</v>
      </c>
      <c r="E203" s="222" t="s">
        <v>1</v>
      </c>
      <c r="F203" s="223" t="s">
        <v>253</v>
      </c>
      <c r="G203" s="221"/>
      <c r="H203" s="224">
        <v>0.052</v>
      </c>
      <c r="I203" s="225"/>
      <c r="J203" s="221"/>
      <c r="K203" s="221"/>
      <c r="L203" s="226"/>
      <c r="M203" s="227"/>
      <c r="N203" s="228"/>
      <c r="O203" s="228"/>
      <c r="P203" s="228"/>
      <c r="Q203" s="228"/>
      <c r="R203" s="228"/>
      <c r="S203" s="228"/>
      <c r="T203" s="228"/>
      <c r="U203" s="229"/>
      <c r="AT203" s="230" t="s">
        <v>179</v>
      </c>
      <c r="AU203" s="230" t="s">
        <v>81</v>
      </c>
      <c r="AV203" s="14" t="s">
        <v>83</v>
      </c>
      <c r="AW203" s="14" t="s">
        <v>30</v>
      </c>
      <c r="AX203" s="14" t="s">
        <v>73</v>
      </c>
      <c r="AY203" s="230" t="s">
        <v>118</v>
      </c>
    </row>
    <row r="204" spans="2:51" s="15" customFormat="1" ht="11.25">
      <c r="B204" s="231"/>
      <c r="C204" s="232"/>
      <c r="D204" s="200" t="s">
        <v>179</v>
      </c>
      <c r="E204" s="233" t="s">
        <v>1</v>
      </c>
      <c r="F204" s="234" t="s">
        <v>184</v>
      </c>
      <c r="G204" s="232"/>
      <c r="H204" s="235">
        <v>0.052</v>
      </c>
      <c r="I204" s="236"/>
      <c r="J204" s="232"/>
      <c r="K204" s="232"/>
      <c r="L204" s="237"/>
      <c r="M204" s="238"/>
      <c r="N204" s="239"/>
      <c r="O204" s="239"/>
      <c r="P204" s="239"/>
      <c r="Q204" s="239"/>
      <c r="R204" s="239"/>
      <c r="S204" s="239"/>
      <c r="T204" s="239"/>
      <c r="U204" s="240"/>
      <c r="AT204" s="241" t="s">
        <v>179</v>
      </c>
      <c r="AU204" s="241" t="s">
        <v>81</v>
      </c>
      <c r="AV204" s="15" t="s">
        <v>125</v>
      </c>
      <c r="AW204" s="15" t="s">
        <v>30</v>
      </c>
      <c r="AX204" s="15" t="s">
        <v>81</v>
      </c>
      <c r="AY204" s="241" t="s">
        <v>118</v>
      </c>
    </row>
    <row r="205" spans="1:65" s="2" customFormat="1" ht="14.45" customHeight="1">
      <c r="A205" s="34"/>
      <c r="B205" s="35"/>
      <c r="C205" s="242" t="s">
        <v>254</v>
      </c>
      <c r="D205" s="242" t="s">
        <v>216</v>
      </c>
      <c r="E205" s="243" t="s">
        <v>255</v>
      </c>
      <c r="F205" s="244" t="s">
        <v>256</v>
      </c>
      <c r="G205" s="245" t="s">
        <v>201</v>
      </c>
      <c r="H205" s="246">
        <v>0.571</v>
      </c>
      <c r="I205" s="247"/>
      <c r="J205" s="248">
        <f>ROUND(I205*H205,2)</f>
        <v>0</v>
      </c>
      <c r="K205" s="249"/>
      <c r="L205" s="250"/>
      <c r="M205" s="251" t="s">
        <v>1</v>
      </c>
      <c r="N205" s="252" t="s">
        <v>38</v>
      </c>
      <c r="O205" s="71"/>
      <c r="P205" s="196">
        <f>O205*H205</f>
        <v>0</v>
      </c>
      <c r="Q205" s="196">
        <v>0</v>
      </c>
      <c r="R205" s="196">
        <f>Q205*H205</f>
        <v>0</v>
      </c>
      <c r="S205" s="196">
        <v>0</v>
      </c>
      <c r="T205" s="196">
        <f>S205*H205</f>
        <v>0</v>
      </c>
      <c r="U205" s="197" t="s">
        <v>1</v>
      </c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R205" s="198" t="s">
        <v>219</v>
      </c>
      <c r="AT205" s="198" t="s">
        <v>216</v>
      </c>
      <c r="AU205" s="198" t="s">
        <v>81</v>
      </c>
      <c r="AY205" s="17" t="s">
        <v>118</v>
      </c>
      <c r="BE205" s="199">
        <f>IF(N205="základní",J205,0)</f>
        <v>0</v>
      </c>
      <c r="BF205" s="199">
        <f>IF(N205="snížená",J205,0)</f>
        <v>0</v>
      </c>
      <c r="BG205" s="199">
        <f>IF(N205="zákl. přenesená",J205,0)</f>
        <v>0</v>
      </c>
      <c r="BH205" s="199">
        <f>IF(N205="sníž. přenesená",J205,0)</f>
        <v>0</v>
      </c>
      <c r="BI205" s="199">
        <f>IF(N205="nulová",J205,0)</f>
        <v>0</v>
      </c>
      <c r="BJ205" s="17" t="s">
        <v>81</v>
      </c>
      <c r="BK205" s="199">
        <f>ROUND(I205*H205,2)</f>
        <v>0</v>
      </c>
      <c r="BL205" s="17" t="s">
        <v>125</v>
      </c>
      <c r="BM205" s="198" t="s">
        <v>257</v>
      </c>
    </row>
    <row r="206" spans="1:47" s="2" customFormat="1" ht="11.25">
      <c r="A206" s="34"/>
      <c r="B206" s="35"/>
      <c r="C206" s="36"/>
      <c r="D206" s="200" t="s">
        <v>127</v>
      </c>
      <c r="E206" s="36"/>
      <c r="F206" s="201" t="s">
        <v>256</v>
      </c>
      <c r="G206" s="36"/>
      <c r="H206" s="36"/>
      <c r="I206" s="202"/>
      <c r="J206" s="36"/>
      <c r="K206" s="36"/>
      <c r="L206" s="39"/>
      <c r="M206" s="203"/>
      <c r="N206" s="204"/>
      <c r="O206" s="71"/>
      <c r="P206" s="71"/>
      <c r="Q206" s="71"/>
      <c r="R206" s="71"/>
      <c r="S206" s="71"/>
      <c r="T206" s="71"/>
      <c r="U206" s="72"/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T206" s="17" t="s">
        <v>127</v>
      </c>
      <c r="AU206" s="17" t="s">
        <v>81</v>
      </c>
    </row>
    <row r="207" spans="2:51" s="14" customFormat="1" ht="11.25">
      <c r="B207" s="220"/>
      <c r="C207" s="221"/>
      <c r="D207" s="200" t="s">
        <v>179</v>
      </c>
      <c r="E207" s="222" t="s">
        <v>1</v>
      </c>
      <c r="F207" s="223" t="s">
        <v>258</v>
      </c>
      <c r="G207" s="221"/>
      <c r="H207" s="224">
        <v>0.571</v>
      </c>
      <c r="I207" s="225"/>
      <c r="J207" s="221"/>
      <c r="K207" s="221"/>
      <c r="L207" s="226"/>
      <c r="M207" s="227"/>
      <c r="N207" s="228"/>
      <c r="O207" s="228"/>
      <c r="P207" s="228"/>
      <c r="Q207" s="228"/>
      <c r="R207" s="228"/>
      <c r="S207" s="228"/>
      <c r="T207" s="228"/>
      <c r="U207" s="229"/>
      <c r="AT207" s="230" t="s">
        <v>179</v>
      </c>
      <c r="AU207" s="230" t="s">
        <v>81</v>
      </c>
      <c r="AV207" s="14" t="s">
        <v>83</v>
      </c>
      <c r="AW207" s="14" t="s">
        <v>30</v>
      </c>
      <c r="AX207" s="14" t="s">
        <v>73</v>
      </c>
      <c r="AY207" s="230" t="s">
        <v>118</v>
      </c>
    </row>
    <row r="208" spans="2:51" s="15" customFormat="1" ht="11.25">
      <c r="B208" s="231"/>
      <c r="C208" s="232"/>
      <c r="D208" s="200" t="s">
        <v>179</v>
      </c>
      <c r="E208" s="233" t="s">
        <v>1</v>
      </c>
      <c r="F208" s="234" t="s">
        <v>184</v>
      </c>
      <c r="G208" s="232"/>
      <c r="H208" s="235">
        <v>0.571</v>
      </c>
      <c r="I208" s="236"/>
      <c r="J208" s="232"/>
      <c r="K208" s="232"/>
      <c r="L208" s="237"/>
      <c r="M208" s="238"/>
      <c r="N208" s="239"/>
      <c r="O208" s="239"/>
      <c r="P208" s="239"/>
      <c r="Q208" s="239"/>
      <c r="R208" s="239"/>
      <c r="S208" s="239"/>
      <c r="T208" s="239"/>
      <c r="U208" s="240"/>
      <c r="AT208" s="241" t="s">
        <v>179</v>
      </c>
      <c r="AU208" s="241" t="s">
        <v>81</v>
      </c>
      <c r="AV208" s="15" t="s">
        <v>125</v>
      </c>
      <c r="AW208" s="15" t="s">
        <v>30</v>
      </c>
      <c r="AX208" s="15" t="s">
        <v>81</v>
      </c>
      <c r="AY208" s="241" t="s">
        <v>118</v>
      </c>
    </row>
    <row r="209" spans="1:65" s="2" customFormat="1" ht="14.45" customHeight="1">
      <c r="A209" s="34"/>
      <c r="B209" s="35"/>
      <c r="C209" s="242" t="s">
        <v>259</v>
      </c>
      <c r="D209" s="242" t="s">
        <v>216</v>
      </c>
      <c r="E209" s="243" t="s">
        <v>260</v>
      </c>
      <c r="F209" s="244" t="s">
        <v>261</v>
      </c>
      <c r="G209" s="245" t="s">
        <v>201</v>
      </c>
      <c r="H209" s="246">
        <v>0.039</v>
      </c>
      <c r="I209" s="247"/>
      <c r="J209" s="248">
        <f>ROUND(I209*H209,2)</f>
        <v>0</v>
      </c>
      <c r="K209" s="249"/>
      <c r="L209" s="250"/>
      <c r="M209" s="251" t="s">
        <v>1</v>
      </c>
      <c r="N209" s="252" t="s">
        <v>38</v>
      </c>
      <c r="O209" s="71"/>
      <c r="P209" s="196">
        <f>O209*H209</f>
        <v>0</v>
      </c>
      <c r="Q209" s="196">
        <v>0</v>
      </c>
      <c r="R209" s="196">
        <f>Q209*H209</f>
        <v>0</v>
      </c>
      <c r="S209" s="196">
        <v>0</v>
      </c>
      <c r="T209" s="196">
        <f>S209*H209</f>
        <v>0</v>
      </c>
      <c r="U209" s="197" t="s">
        <v>1</v>
      </c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R209" s="198" t="s">
        <v>219</v>
      </c>
      <c r="AT209" s="198" t="s">
        <v>216</v>
      </c>
      <c r="AU209" s="198" t="s">
        <v>81</v>
      </c>
      <c r="AY209" s="17" t="s">
        <v>118</v>
      </c>
      <c r="BE209" s="199">
        <f>IF(N209="základní",J209,0)</f>
        <v>0</v>
      </c>
      <c r="BF209" s="199">
        <f>IF(N209="snížená",J209,0)</f>
        <v>0</v>
      </c>
      <c r="BG209" s="199">
        <f>IF(N209="zákl. přenesená",J209,0)</f>
        <v>0</v>
      </c>
      <c r="BH209" s="199">
        <f>IF(N209="sníž. přenesená",J209,0)</f>
        <v>0</v>
      </c>
      <c r="BI209" s="199">
        <f>IF(N209="nulová",J209,0)</f>
        <v>0</v>
      </c>
      <c r="BJ209" s="17" t="s">
        <v>81</v>
      </c>
      <c r="BK209" s="199">
        <f>ROUND(I209*H209,2)</f>
        <v>0</v>
      </c>
      <c r="BL209" s="17" t="s">
        <v>125</v>
      </c>
      <c r="BM209" s="198" t="s">
        <v>262</v>
      </c>
    </row>
    <row r="210" spans="1:47" s="2" customFormat="1" ht="11.25">
      <c r="A210" s="34"/>
      <c r="B210" s="35"/>
      <c r="C210" s="36"/>
      <c r="D210" s="200" t="s">
        <v>127</v>
      </c>
      <c r="E210" s="36"/>
      <c r="F210" s="201" t="s">
        <v>261</v>
      </c>
      <c r="G210" s="36"/>
      <c r="H210" s="36"/>
      <c r="I210" s="202"/>
      <c r="J210" s="36"/>
      <c r="K210" s="36"/>
      <c r="L210" s="39"/>
      <c r="M210" s="203"/>
      <c r="N210" s="204"/>
      <c r="O210" s="71"/>
      <c r="P210" s="71"/>
      <c r="Q210" s="71"/>
      <c r="R210" s="71"/>
      <c r="S210" s="71"/>
      <c r="T210" s="71"/>
      <c r="U210" s="72"/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T210" s="17" t="s">
        <v>127</v>
      </c>
      <c r="AU210" s="17" t="s">
        <v>81</v>
      </c>
    </row>
    <row r="211" spans="2:51" s="14" customFormat="1" ht="11.25">
      <c r="B211" s="220"/>
      <c r="C211" s="221"/>
      <c r="D211" s="200" t="s">
        <v>179</v>
      </c>
      <c r="E211" s="222" t="s">
        <v>1</v>
      </c>
      <c r="F211" s="223" t="s">
        <v>263</v>
      </c>
      <c r="G211" s="221"/>
      <c r="H211" s="224">
        <v>0.039</v>
      </c>
      <c r="I211" s="225"/>
      <c r="J211" s="221"/>
      <c r="K211" s="221"/>
      <c r="L211" s="226"/>
      <c r="M211" s="227"/>
      <c r="N211" s="228"/>
      <c r="O211" s="228"/>
      <c r="P211" s="228"/>
      <c r="Q211" s="228"/>
      <c r="R211" s="228"/>
      <c r="S211" s="228"/>
      <c r="T211" s="228"/>
      <c r="U211" s="229"/>
      <c r="AT211" s="230" t="s">
        <v>179</v>
      </c>
      <c r="AU211" s="230" t="s">
        <v>81</v>
      </c>
      <c r="AV211" s="14" t="s">
        <v>83</v>
      </c>
      <c r="AW211" s="14" t="s">
        <v>30</v>
      </c>
      <c r="AX211" s="14" t="s">
        <v>73</v>
      </c>
      <c r="AY211" s="230" t="s">
        <v>118</v>
      </c>
    </row>
    <row r="212" spans="2:51" s="15" customFormat="1" ht="11.25">
      <c r="B212" s="231"/>
      <c r="C212" s="232"/>
      <c r="D212" s="200" t="s">
        <v>179</v>
      </c>
      <c r="E212" s="233" t="s">
        <v>1</v>
      </c>
      <c r="F212" s="234" t="s">
        <v>184</v>
      </c>
      <c r="G212" s="232"/>
      <c r="H212" s="235">
        <v>0.039</v>
      </c>
      <c r="I212" s="236"/>
      <c r="J212" s="232"/>
      <c r="K212" s="232"/>
      <c r="L212" s="237"/>
      <c r="M212" s="238"/>
      <c r="N212" s="239"/>
      <c r="O212" s="239"/>
      <c r="P212" s="239"/>
      <c r="Q212" s="239"/>
      <c r="R212" s="239"/>
      <c r="S212" s="239"/>
      <c r="T212" s="239"/>
      <c r="U212" s="240"/>
      <c r="AT212" s="241" t="s">
        <v>179</v>
      </c>
      <c r="AU212" s="241" t="s">
        <v>81</v>
      </c>
      <c r="AV212" s="15" t="s">
        <v>125</v>
      </c>
      <c r="AW212" s="15" t="s">
        <v>30</v>
      </c>
      <c r="AX212" s="15" t="s">
        <v>81</v>
      </c>
      <c r="AY212" s="241" t="s">
        <v>118</v>
      </c>
    </row>
    <row r="213" spans="1:65" s="2" customFormat="1" ht="24.2" customHeight="1">
      <c r="A213" s="34"/>
      <c r="B213" s="35"/>
      <c r="C213" s="242" t="s">
        <v>264</v>
      </c>
      <c r="D213" s="242" t="s">
        <v>216</v>
      </c>
      <c r="E213" s="243" t="s">
        <v>265</v>
      </c>
      <c r="F213" s="244" t="s">
        <v>266</v>
      </c>
      <c r="G213" s="245" t="s">
        <v>201</v>
      </c>
      <c r="H213" s="246">
        <v>0.01</v>
      </c>
      <c r="I213" s="247"/>
      <c r="J213" s="248">
        <f>ROUND(I213*H213,2)</f>
        <v>0</v>
      </c>
      <c r="K213" s="249"/>
      <c r="L213" s="250"/>
      <c r="M213" s="251" t="s">
        <v>1</v>
      </c>
      <c r="N213" s="252" t="s">
        <v>38</v>
      </c>
      <c r="O213" s="71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6">
        <f>S213*H213</f>
        <v>0</v>
      </c>
      <c r="U213" s="197" t="s">
        <v>1</v>
      </c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219</v>
      </c>
      <c r="AT213" s="198" t="s">
        <v>216</v>
      </c>
      <c r="AU213" s="198" t="s">
        <v>81</v>
      </c>
      <c r="AY213" s="17" t="s">
        <v>118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7" t="s">
        <v>81</v>
      </c>
      <c r="BK213" s="199">
        <f>ROUND(I213*H213,2)</f>
        <v>0</v>
      </c>
      <c r="BL213" s="17" t="s">
        <v>125</v>
      </c>
      <c r="BM213" s="198" t="s">
        <v>267</v>
      </c>
    </row>
    <row r="214" spans="1:47" s="2" customFormat="1" ht="11.25">
      <c r="A214" s="34"/>
      <c r="B214" s="35"/>
      <c r="C214" s="36"/>
      <c r="D214" s="200" t="s">
        <v>127</v>
      </c>
      <c r="E214" s="36"/>
      <c r="F214" s="201" t="s">
        <v>268</v>
      </c>
      <c r="G214" s="36"/>
      <c r="H214" s="36"/>
      <c r="I214" s="202"/>
      <c r="J214" s="36"/>
      <c r="K214" s="36"/>
      <c r="L214" s="39"/>
      <c r="M214" s="203"/>
      <c r="N214" s="204"/>
      <c r="O214" s="71"/>
      <c r="P214" s="71"/>
      <c r="Q214" s="71"/>
      <c r="R214" s="71"/>
      <c r="S214" s="71"/>
      <c r="T214" s="71"/>
      <c r="U214" s="72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127</v>
      </c>
      <c r="AU214" s="17" t="s">
        <v>81</v>
      </c>
    </row>
    <row r="215" spans="2:51" s="14" customFormat="1" ht="11.25">
      <c r="B215" s="220"/>
      <c r="C215" s="221"/>
      <c r="D215" s="200" t="s">
        <v>179</v>
      </c>
      <c r="E215" s="222" t="s">
        <v>1</v>
      </c>
      <c r="F215" s="223" t="s">
        <v>269</v>
      </c>
      <c r="G215" s="221"/>
      <c r="H215" s="224">
        <v>0.01</v>
      </c>
      <c r="I215" s="225"/>
      <c r="J215" s="221"/>
      <c r="K215" s="221"/>
      <c r="L215" s="226"/>
      <c r="M215" s="227"/>
      <c r="N215" s="228"/>
      <c r="O215" s="228"/>
      <c r="P215" s="228"/>
      <c r="Q215" s="228"/>
      <c r="R215" s="228"/>
      <c r="S215" s="228"/>
      <c r="T215" s="228"/>
      <c r="U215" s="229"/>
      <c r="AT215" s="230" t="s">
        <v>179</v>
      </c>
      <c r="AU215" s="230" t="s">
        <v>81</v>
      </c>
      <c r="AV215" s="14" t="s">
        <v>83</v>
      </c>
      <c r="AW215" s="14" t="s">
        <v>30</v>
      </c>
      <c r="AX215" s="14" t="s">
        <v>73</v>
      </c>
      <c r="AY215" s="230" t="s">
        <v>118</v>
      </c>
    </row>
    <row r="216" spans="2:51" s="15" customFormat="1" ht="11.25">
      <c r="B216" s="231"/>
      <c r="C216" s="232"/>
      <c r="D216" s="200" t="s">
        <v>179</v>
      </c>
      <c r="E216" s="233" t="s">
        <v>1</v>
      </c>
      <c r="F216" s="234" t="s">
        <v>184</v>
      </c>
      <c r="G216" s="232"/>
      <c r="H216" s="235">
        <v>0.01</v>
      </c>
      <c r="I216" s="236"/>
      <c r="J216" s="232"/>
      <c r="K216" s="232"/>
      <c r="L216" s="237"/>
      <c r="M216" s="238"/>
      <c r="N216" s="239"/>
      <c r="O216" s="239"/>
      <c r="P216" s="239"/>
      <c r="Q216" s="239"/>
      <c r="R216" s="239"/>
      <c r="S216" s="239"/>
      <c r="T216" s="239"/>
      <c r="U216" s="240"/>
      <c r="AT216" s="241" t="s">
        <v>179</v>
      </c>
      <c r="AU216" s="241" t="s">
        <v>81</v>
      </c>
      <c r="AV216" s="15" t="s">
        <v>125</v>
      </c>
      <c r="AW216" s="15" t="s">
        <v>30</v>
      </c>
      <c r="AX216" s="15" t="s">
        <v>81</v>
      </c>
      <c r="AY216" s="241" t="s">
        <v>118</v>
      </c>
    </row>
    <row r="217" spans="2:63" s="12" customFormat="1" ht="25.9" customHeight="1">
      <c r="B217" s="170"/>
      <c r="C217" s="171"/>
      <c r="D217" s="172" t="s">
        <v>72</v>
      </c>
      <c r="E217" s="173" t="s">
        <v>270</v>
      </c>
      <c r="F217" s="173" t="s">
        <v>271</v>
      </c>
      <c r="G217" s="171"/>
      <c r="H217" s="171"/>
      <c r="I217" s="174"/>
      <c r="J217" s="175">
        <f>BK217</f>
        <v>0</v>
      </c>
      <c r="K217" s="171"/>
      <c r="L217" s="176"/>
      <c r="M217" s="177"/>
      <c r="N217" s="178"/>
      <c r="O217" s="178"/>
      <c r="P217" s="179">
        <f>SUM(P218:P285)</f>
        <v>0</v>
      </c>
      <c r="Q217" s="178"/>
      <c r="R217" s="179">
        <f>SUM(R218:R285)</f>
        <v>0</v>
      </c>
      <c r="S217" s="178"/>
      <c r="T217" s="179">
        <f>SUM(T218:T285)</f>
        <v>0</v>
      </c>
      <c r="U217" s="180"/>
      <c r="AR217" s="181" t="s">
        <v>81</v>
      </c>
      <c r="AT217" s="182" t="s">
        <v>72</v>
      </c>
      <c r="AU217" s="182" t="s">
        <v>73</v>
      </c>
      <c r="AY217" s="181" t="s">
        <v>118</v>
      </c>
      <c r="BK217" s="183">
        <f>SUM(BK218:BK285)</f>
        <v>0</v>
      </c>
    </row>
    <row r="218" spans="1:65" s="2" customFormat="1" ht="24.2" customHeight="1">
      <c r="A218" s="34"/>
      <c r="B218" s="35"/>
      <c r="C218" s="186" t="s">
        <v>272</v>
      </c>
      <c r="D218" s="186" t="s">
        <v>121</v>
      </c>
      <c r="E218" s="187" t="s">
        <v>273</v>
      </c>
      <c r="F218" s="188" t="s">
        <v>274</v>
      </c>
      <c r="G218" s="189" t="s">
        <v>177</v>
      </c>
      <c r="H218" s="190">
        <v>0.461</v>
      </c>
      <c r="I218" s="191"/>
      <c r="J218" s="192">
        <f>ROUND(I218*H218,2)</f>
        <v>0</v>
      </c>
      <c r="K218" s="193"/>
      <c r="L218" s="39"/>
      <c r="M218" s="194" t="s">
        <v>1</v>
      </c>
      <c r="N218" s="195" t="s">
        <v>38</v>
      </c>
      <c r="O218" s="71"/>
      <c r="P218" s="196">
        <f>O218*H218</f>
        <v>0</v>
      </c>
      <c r="Q218" s="196">
        <v>0</v>
      </c>
      <c r="R218" s="196">
        <f>Q218*H218</f>
        <v>0</v>
      </c>
      <c r="S218" s="196">
        <v>0</v>
      </c>
      <c r="T218" s="196">
        <f>S218*H218</f>
        <v>0</v>
      </c>
      <c r="U218" s="197" t="s">
        <v>1</v>
      </c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R218" s="198" t="s">
        <v>125</v>
      </c>
      <c r="AT218" s="198" t="s">
        <v>121</v>
      </c>
      <c r="AU218" s="198" t="s">
        <v>81</v>
      </c>
      <c r="AY218" s="17" t="s">
        <v>118</v>
      </c>
      <c r="BE218" s="199">
        <f>IF(N218="základní",J218,0)</f>
        <v>0</v>
      </c>
      <c r="BF218" s="199">
        <f>IF(N218="snížená",J218,0)</f>
        <v>0</v>
      </c>
      <c r="BG218" s="199">
        <f>IF(N218="zákl. přenesená",J218,0)</f>
        <v>0</v>
      </c>
      <c r="BH218" s="199">
        <f>IF(N218="sníž. přenesená",J218,0)</f>
        <v>0</v>
      </c>
      <c r="BI218" s="199">
        <f>IF(N218="nulová",J218,0)</f>
        <v>0</v>
      </c>
      <c r="BJ218" s="17" t="s">
        <v>81</v>
      </c>
      <c r="BK218" s="199">
        <f>ROUND(I218*H218,2)</f>
        <v>0</v>
      </c>
      <c r="BL218" s="17" t="s">
        <v>125</v>
      </c>
      <c r="BM218" s="198" t="s">
        <v>275</v>
      </c>
    </row>
    <row r="219" spans="1:47" s="2" customFormat="1" ht="19.5">
      <c r="A219" s="34"/>
      <c r="B219" s="35"/>
      <c r="C219" s="36"/>
      <c r="D219" s="200" t="s">
        <v>127</v>
      </c>
      <c r="E219" s="36"/>
      <c r="F219" s="201" t="s">
        <v>274</v>
      </c>
      <c r="G219" s="36"/>
      <c r="H219" s="36"/>
      <c r="I219" s="202"/>
      <c r="J219" s="36"/>
      <c r="K219" s="36"/>
      <c r="L219" s="39"/>
      <c r="M219" s="203"/>
      <c r="N219" s="204"/>
      <c r="O219" s="71"/>
      <c r="P219" s="71"/>
      <c r="Q219" s="71"/>
      <c r="R219" s="71"/>
      <c r="S219" s="71"/>
      <c r="T219" s="71"/>
      <c r="U219" s="72"/>
      <c r="V219" s="34"/>
      <c r="W219" s="34"/>
      <c r="X219" s="34"/>
      <c r="Y219" s="34"/>
      <c r="Z219" s="34"/>
      <c r="AA219" s="34"/>
      <c r="AB219" s="34"/>
      <c r="AC219" s="34"/>
      <c r="AD219" s="34"/>
      <c r="AE219" s="34"/>
      <c r="AT219" s="17" t="s">
        <v>127</v>
      </c>
      <c r="AU219" s="17" t="s">
        <v>81</v>
      </c>
    </row>
    <row r="220" spans="1:65" s="2" customFormat="1" ht="24.2" customHeight="1">
      <c r="A220" s="34"/>
      <c r="B220" s="35"/>
      <c r="C220" s="186" t="s">
        <v>276</v>
      </c>
      <c r="D220" s="186" t="s">
        <v>121</v>
      </c>
      <c r="E220" s="187" t="s">
        <v>277</v>
      </c>
      <c r="F220" s="188" t="s">
        <v>278</v>
      </c>
      <c r="G220" s="189" t="s">
        <v>279</v>
      </c>
      <c r="H220" s="190">
        <v>10</v>
      </c>
      <c r="I220" s="191"/>
      <c r="J220" s="192">
        <f>ROUND(I220*H220,2)</f>
        <v>0</v>
      </c>
      <c r="K220" s="193"/>
      <c r="L220" s="39"/>
      <c r="M220" s="194" t="s">
        <v>1</v>
      </c>
      <c r="N220" s="195" t="s">
        <v>38</v>
      </c>
      <c r="O220" s="71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6">
        <f>S220*H220</f>
        <v>0</v>
      </c>
      <c r="U220" s="197" t="s">
        <v>1</v>
      </c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125</v>
      </c>
      <c r="AT220" s="198" t="s">
        <v>121</v>
      </c>
      <c r="AU220" s="198" t="s">
        <v>81</v>
      </c>
      <c r="AY220" s="17" t="s">
        <v>118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81</v>
      </c>
      <c r="BK220" s="199">
        <f>ROUND(I220*H220,2)</f>
        <v>0</v>
      </c>
      <c r="BL220" s="17" t="s">
        <v>125</v>
      </c>
      <c r="BM220" s="198" t="s">
        <v>280</v>
      </c>
    </row>
    <row r="221" spans="1:47" s="2" customFormat="1" ht="19.5">
      <c r="A221" s="34"/>
      <c r="B221" s="35"/>
      <c r="C221" s="36"/>
      <c r="D221" s="200" t="s">
        <v>127</v>
      </c>
      <c r="E221" s="36"/>
      <c r="F221" s="201" t="s">
        <v>278</v>
      </c>
      <c r="G221" s="36"/>
      <c r="H221" s="36"/>
      <c r="I221" s="202"/>
      <c r="J221" s="36"/>
      <c r="K221" s="36"/>
      <c r="L221" s="39"/>
      <c r="M221" s="203"/>
      <c r="N221" s="204"/>
      <c r="O221" s="71"/>
      <c r="P221" s="71"/>
      <c r="Q221" s="71"/>
      <c r="R221" s="71"/>
      <c r="S221" s="71"/>
      <c r="T221" s="71"/>
      <c r="U221" s="72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127</v>
      </c>
      <c r="AU221" s="17" t="s">
        <v>81</v>
      </c>
    </row>
    <row r="222" spans="2:51" s="13" customFormat="1" ht="11.25">
      <c r="B222" s="210"/>
      <c r="C222" s="211"/>
      <c r="D222" s="200" t="s">
        <v>179</v>
      </c>
      <c r="E222" s="212" t="s">
        <v>1</v>
      </c>
      <c r="F222" s="213" t="s">
        <v>281</v>
      </c>
      <c r="G222" s="211"/>
      <c r="H222" s="212" t="s">
        <v>1</v>
      </c>
      <c r="I222" s="214"/>
      <c r="J222" s="211"/>
      <c r="K222" s="211"/>
      <c r="L222" s="215"/>
      <c r="M222" s="216"/>
      <c r="N222" s="217"/>
      <c r="O222" s="217"/>
      <c r="P222" s="217"/>
      <c r="Q222" s="217"/>
      <c r="R222" s="217"/>
      <c r="S222" s="217"/>
      <c r="T222" s="217"/>
      <c r="U222" s="218"/>
      <c r="AT222" s="219" t="s">
        <v>179</v>
      </c>
      <c r="AU222" s="219" t="s">
        <v>81</v>
      </c>
      <c r="AV222" s="13" t="s">
        <v>81</v>
      </c>
      <c r="AW222" s="13" t="s">
        <v>30</v>
      </c>
      <c r="AX222" s="13" t="s">
        <v>73</v>
      </c>
      <c r="AY222" s="219" t="s">
        <v>118</v>
      </c>
    </row>
    <row r="223" spans="2:51" s="14" customFormat="1" ht="11.25">
      <c r="B223" s="220"/>
      <c r="C223" s="221"/>
      <c r="D223" s="200" t="s">
        <v>179</v>
      </c>
      <c r="E223" s="222" t="s">
        <v>1</v>
      </c>
      <c r="F223" s="223" t="s">
        <v>254</v>
      </c>
      <c r="G223" s="221"/>
      <c r="H223" s="224">
        <v>10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8"/>
      <c r="U223" s="229"/>
      <c r="AT223" s="230" t="s">
        <v>179</v>
      </c>
      <c r="AU223" s="230" t="s">
        <v>81</v>
      </c>
      <c r="AV223" s="14" t="s">
        <v>83</v>
      </c>
      <c r="AW223" s="14" t="s">
        <v>30</v>
      </c>
      <c r="AX223" s="14" t="s">
        <v>73</v>
      </c>
      <c r="AY223" s="230" t="s">
        <v>118</v>
      </c>
    </row>
    <row r="224" spans="2:51" s="15" customFormat="1" ht="11.25">
      <c r="B224" s="231"/>
      <c r="C224" s="232"/>
      <c r="D224" s="200" t="s">
        <v>179</v>
      </c>
      <c r="E224" s="233" t="s">
        <v>1</v>
      </c>
      <c r="F224" s="234" t="s">
        <v>184</v>
      </c>
      <c r="G224" s="232"/>
      <c r="H224" s="235">
        <v>10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39"/>
      <c r="U224" s="240"/>
      <c r="AT224" s="241" t="s">
        <v>179</v>
      </c>
      <c r="AU224" s="241" t="s">
        <v>81</v>
      </c>
      <c r="AV224" s="15" t="s">
        <v>125</v>
      </c>
      <c r="AW224" s="15" t="s">
        <v>30</v>
      </c>
      <c r="AX224" s="15" t="s">
        <v>81</v>
      </c>
      <c r="AY224" s="241" t="s">
        <v>118</v>
      </c>
    </row>
    <row r="225" spans="1:65" s="2" customFormat="1" ht="24.2" customHeight="1">
      <c r="A225" s="34"/>
      <c r="B225" s="35"/>
      <c r="C225" s="186" t="s">
        <v>282</v>
      </c>
      <c r="D225" s="186" t="s">
        <v>121</v>
      </c>
      <c r="E225" s="187" t="s">
        <v>283</v>
      </c>
      <c r="F225" s="188" t="s">
        <v>284</v>
      </c>
      <c r="G225" s="189" t="s">
        <v>279</v>
      </c>
      <c r="H225" s="190">
        <v>1</v>
      </c>
      <c r="I225" s="191"/>
      <c r="J225" s="192">
        <f>ROUND(I225*H225,2)</f>
        <v>0</v>
      </c>
      <c r="K225" s="193"/>
      <c r="L225" s="39"/>
      <c r="M225" s="194" t="s">
        <v>1</v>
      </c>
      <c r="N225" s="195" t="s">
        <v>38</v>
      </c>
      <c r="O225" s="71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6">
        <f>S225*H225</f>
        <v>0</v>
      </c>
      <c r="U225" s="197" t="s">
        <v>1</v>
      </c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125</v>
      </c>
      <c r="AT225" s="198" t="s">
        <v>121</v>
      </c>
      <c r="AU225" s="198" t="s">
        <v>81</v>
      </c>
      <c r="AY225" s="17" t="s">
        <v>118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81</v>
      </c>
      <c r="BK225" s="199">
        <f>ROUND(I225*H225,2)</f>
        <v>0</v>
      </c>
      <c r="BL225" s="17" t="s">
        <v>125</v>
      </c>
      <c r="BM225" s="198" t="s">
        <v>285</v>
      </c>
    </row>
    <row r="226" spans="1:47" s="2" customFormat="1" ht="19.5">
      <c r="A226" s="34"/>
      <c r="B226" s="35"/>
      <c r="C226" s="36"/>
      <c r="D226" s="200" t="s">
        <v>127</v>
      </c>
      <c r="E226" s="36"/>
      <c r="F226" s="201" t="s">
        <v>284</v>
      </c>
      <c r="G226" s="36"/>
      <c r="H226" s="36"/>
      <c r="I226" s="202"/>
      <c r="J226" s="36"/>
      <c r="K226" s="36"/>
      <c r="L226" s="39"/>
      <c r="M226" s="203"/>
      <c r="N226" s="204"/>
      <c r="O226" s="71"/>
      <c r="P226" s="71"/>
      <c r="Q226" s="71"/>
      <c r="R226" s="71"/>
      <c r="S226" s="71"/>
      <c r="T226" s="71"/>
      <c r="U226" s="72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127</v>
      </c>
      <c r="AU226" s="17" t="s">
        <v>81</v>
      </c>
    </row>
    <row r="227" spans="2:51" s="13" customFormat="1" ht="11.25">
      <c r="B227" s="210"/>
      <c r="C227" s="211"/>
      <c r="D227" s="200" t="s">
        <v>179</v>
      </c>
      <c r="E227" s="212" t="s">
        <v>1</v>
      </c>
      <c r="F227" s="213" t="s">
        <v>286</v>
      </c>
      <c r="G227" s="211"/>
      <c r="H227" s="212" t="s">
        <v>1</v>
      </c>
      <c r="I227" s="214"/>
      <c r="J227" s="211"/>
      <c r="K227" s="211"/>
      <c r="L227" s="215"/>
      <c r="M227" s="216"/>
      <c r="N227" s="217"/>
      <c r="O227" s="217"/>
      <c r="P227" s="217"/>
      <c r="Q227" s="217"/>
      <c r="R227" s="217"/>
      <c r="S227" s="217"/>
      <c r="T227" s="217"/>
      <c r="U227" s="218"/>
      <c r="AT227" s="219" t="s">
        <v>179</v>
      </c>
      <c r="AU227" s="219" t="s">
        <v>81</v>
      </c>
      <c r="AV227" s="13" t="s">
        <v>81</v>
      </c>
      <c r="AW227" s="13" t="s">
        <v>30</v>
      </c>
      <c r="AX227" s="13" t="s">
        <v>73</v>
      </c>
      <c r="AY227" s="219" t="s">
        <v>118</v>
      </c>
    </row>
    <row r="228" spans="2:51" s="14" customFormat="1" ht="11.25">
      <c r="B228" s="220"/>
      <c r="C228" s="221"/>
      <c r="D228" s="200" t="s">
        <v>179</v>
      </c>
      <c r="E228" s="222" t="s">
        <v>1</v>
      </c>
      <c r="F228" s="223" t="s">
        <v>81</v>
      </c>
      <c r="G228" s="221"/>
      <c r="H228" s="224">
        <v>1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8"/>
      <c r="U228" s="229"/>
      <c r="AT228" s="230" t="s">
        <v>179</v>
      </c>
      <c r="AU228" s="230" t="s">
        <v>81</v>
      </c>
      <c r="AV228" s="14" t="s">
        <v>83</v>
      </c>
      <c r="AW228" s="14" t="s">
        <v>30</v>
      </c>
      <c r="AX228" s="14" t="s">
        <v>73</v>
      </c>
      <c r="AY228" s="230" t="s">
        <v>118</v>
      </c>
    </row>
    <row r="229" spans="2:51" s="15" customFormat="1" ht="11.25">
      <c r="B229" s="231"/>
      <c r="C229" s="232"/>
      <c r="D229" s="200" t="s">
        <v>179</v>
      </c>
      <c r="E229" s="233" t="s">
        <v>1</v>
      </c>
      <c r="F229" s="234" t="s">
        <v>184</v>
      </c>
      <c r="G229" s="232"/>
      <c r="H229" s="235">
        <v>1</v>
      </c>
      <c r="I229" s="236"/>
      <c r="J229" s="232"/>
      <c r="K229" s="232"/>
      <c r="L229" s="237"/>
      <c r="M229" s="238"/>
      <c r="N229" s="239"/>
      <c r="O229" s="239"/>
      <c r="P229" s="239"/>
      <c r="Q229" s="239"/>
      <c r="R229" s="239"/>
      <c r="S229" s="239"/>
      <c r="T229" s="239"/>
      <c r="U229" s="240"/>
      <c r="AT229" s="241" t="s">
        <v>179</v>
      </c>
      <c r="AU229" s="241" t="s">
        <v>81</v>
      </c>
      <c r="AV229" s="15" t="s">
        <v>125</v>
      </c>
      <c r="AW229" s="15" t="s">
        <v>30</v>
      </c>
      <c r="AX229" s="15" t="s">
        <v>81</v>
      </c>
      <c r="AY229" s="241" t="s">
        <v>118</v>
      </c>
    </row>
    <row r="230" spans="1:65" s="2" customFormat="1" ht="24.2" customHeight="1">
      <c r="A230" s="34"/>
      <c r="B230" s="35"/>
      <c r="C230" s="242" t="s">
        <v>8</v>
      </c>
      <c r="D230" s="242" t="s">
        <v>216</v>
      </c>
      <c r="E230" s="243" t="s">
        <v>287</v>
      </c>
      <c r="F230" s="244" t="s">
        <v>288</v>
      </c>
      <c r="G230" s="245" t="s">
        <v>279</v>
      </c>
      <c r="H230" s="246">
        <v>1</v>
      </c>
      <c r="I230" s="247"/>
      <c r="J230" s="248">
        <f>ROUND(I230*H230,2)</f>
        <v>0</v>
      </c>
      <c r="K230" s="249"/>
      <c r="L230" s="250"/>
      <c r="M230" s="251" t="s">
        <v>1</v>
      </c>
      <c r="N230" s="252" t="s">
        <v>38</v>
      </c>
      <c r="O230" s="71"/>
      <c r="P230" s="196">
        <f>O230*H230</f>
        <v>0</v>
      </c>
      <c r="Q230" s="196">
        <v>0</v>
      </c>
      <c r="R230" s="196">
        <f>Q230*H230</f>
        <v>0</v>
      </c>
      <c r="S230" s="196">
        <v>0</v>
      </c>
      <c r="T230" s="196">
        <f>S230*H230</f>
        <v>0</v>
      </c>
      <c r="U230" s="197" t="s">
        <v>1</v>
      </c>
      <c r="V230" s="34"/>
      <c r="W230" s="34"/>
      <c r="X230" s="34"/>
      <c r="Y230" s="34"/>
      <c r="Z230" s="34"/>
      <c r="AA230" s="34"/>
      <c r="AB230" s="34"/>
      <c r="AC230" s="34"/>
      <c r="AD230" s="34"/>
      <c r="AE230" s="34"/>
      <c r="AR230" s="198" t="s">
        <v>219</v>
      </c>
      <c r="AT230" s="198" t="s">
        <v>216</v>
      </c>
      <c r="AU230" s="198" t="s">
        <v>81</v>
      </c>
      <c r="AY230" s="17" t="s">
        <v>118</v>
      </c>
      <c r="BE230" s="199">
        <f>IF(N230="základní",J230,0)</f>
        <v>0</v>
      </c>
      <c r="BF230" s="199">
        <f>IF(N230="snížená",J230,0)</f>
        <v>0</v>
      </c>
      <c r="BG230" s="199">
        <f>IF(N230="zákl. přenesená",J230,0)</f>
        <v>0</v>
      </c>
      <c r="BH230" s="199">
        <f>IF(N230="sníž. přenesená",J230,0)</f>
        <v>0</v>
      </c>
      <c r="BI230" s="199">
        <f>IF(N230="nulová",J230,0)</f>
        <v>0</v>
      </c>
      <c r="BJ230" s="17" t="s">
        <v>81</v>
      </c>
      <c r="BK230" s="199">
        <f>ROUND(I230*H230,2)</f>
        <v>0</v>
      </c>
      <c r="BL230" s="17" t="s">
        <v>125</v>
      </c>
      <c r="BM230" s="198" t="s">
        <v>289</v>
      </c>
    </row>
    <row r="231" spans="1:47" s="2" customFormat="1" ht="11.25">
      <c r="A231" s="34"/>
      <c r="B231" s="35"/>
      <c r="C231" s="36"/>
      <c r="D231" s="200" t="s">
        <v>127</v>
      </c>
      <c r="E231" s="36"/>
      <c r="F231" s="201" t="s">
        <v>288</v>
      </c>
      <c r="G231" s="36"/>
      <c r="H231" s="36"/>
      <c r="I231" s="202"/>
      <c r="J231" s="36"/>
      <c r="K231" s="36"/>
      <c r="L231" s="39"/>
      <c r="M231" s="203"/>
      <c r="N231" s="204"/>
      <c r="O231" s="71"/>
      <c r="P231" s="71"/>
      <c r="Q231" s="71"/>
      <c r="R231" s="71"/>
      <c r="S231" s="71"/>
      <c r="T231" s="71"/>
      <c r="U231" s="72"/>
      <c r="V231" s="34"/>
      <c r="W231" s="34"/>
      <c r="X231" s="34"/>
      <c r="Y231" s="34"/>
      <c r="Z231" s="34"/>
      <c r="AA231" s="34"/>
      <c r="AB231" s="34"/>
      <c r="AC231" s="34"/>
      <c r="AD231" s="34"/>
      <c r="AE231" s="34"/>
      <c r="AT231" s="17" t="s">
        <v>127</v>
      </c>
      <c r="AU231" s="17" t="s">
        <v>81</v>
      </c>
    </row>
    <row r="232" spans="2:51" s="13" customFormat="1" ht="11.25">
      <c r="B232" s="210"/>
      <c r="C232" s="211"/>
      <c r="D232" s="200" t="s">
        <v>179</v>
      </c>
      <c r="E232" s="212" t="s">
        <v>1</v>
      </c>
      <c r="F232" s="213" t="s">
        <v>286</v>
      </c>
      <c r="G232" s="211"/>
      <c r="H232" s="212" t="s">
        <v>1</v>
      </c>
      <c r="I232" s="214"/>
      <c r="J232" s="211"/>
      <c r="K232" s="211"/>
      <c r="L232" s="215"/>
      <c r="M232" s="216"/>
      <c r="N232" s="217"/>
      <c r="O232" s="217"/>
      <c r="P232" s="217"/>
      <c r="Q232" s="217"/>
      <c r="R232" s="217"/>
      <c r="S232" s="217"/>
      <c r="T232" s="217"/>
      <c r="U232" s="218"/>
      <c r="AT232" s="219" t="s">
        <v>179</v>
      </c>
      <c r="AU232" s="219" t="s">
        <v>81</v>
      </c>
      <c r="AV232" s="13" t="s">
        <v>81</v>
      </c>
      <c r="AW232" s="13" t="s">
        <v>30</v>
      </c>
      <c r="AX232" s="13" t="s">
        <v>73</v>
      </c>
      <c r="AY232" s="219" t="s">
        <v>118</v>
      </c>
    </row>
    <row r="233" spans="2:51" s="14" customFormat="1" ht="11.25">
      <c r="B233" s="220"/>
      <c r="C233" s="221"/>
      <c r="D233" s="200" t="s">
        <v>179</v>
      </c>
      <c r="E233" s="222" t="s">
        <v>1</v>
      </c>
      <c r="F233" s="223" t="s">
        <v>81</v>
      </c>
      <c r="G233" s="221"/>
      <c r="H233" s="224">
        <v>1</v>
      </c>
      <c r="I233" s="225"/>
      <c r="J233" s="221"/>
      <c r="K233" s="221"/>
      <c r="L233" s="226"/>
      <c r="M233" s="227"/>
      <c r="N233" s="228"/>
      <c r="O233" s="228"/>
      <c r="P233" s="228"/>
      <c r="Q233" s="228"/>
      <c r="R233" s="228"/>
      <c r="S233" s="228"/>
      <c r="T233" s="228"/>
      <c r="U233" s="229"/>
      <c r="AT233" s="230" t="s">
        <v>179</v>
      </c>
      <c r="AU233" s="230" t="s">
        <v>81</v>
      </c>
      <c r="AV233" s="14" t="s">
        <v>83</v>
      </c>
      <c r="AW233" s="14" t="s">
        <v>30</v>
      </c>
      <c r="AX233" s="14" t="s">
        <v>73</v>
      </c>
      <c r="AY233" s="230" t="s">
        <v>118</v>
      </c>
    </row>
    <row r="234" spans="2:51" s="15" customFormat="1" ht="11.25">
      <c r="B234" s="231"/>
      <c r="C234" s="232"/>
      <c r="D234" s="200" t="s">
        <v>179</v>
      </c>
      <c r="E234" s="233" t="s">
        <v>1</v>
      </c>
      <c r="F234" s="234" t="s">
        <v>184</v>
      </c>
      <c r="G234" s="232"/>
      <c r="H234" s="235">
        <v>1</v>
      </c>
      <c r="I234" s="236"/>
      <c r="J234" s="232"/>
      <c r="K234" s="232"/>
      <c r="L234" s="237"/>
      <c r="M234" s="238"/>
      <c r="N234" s="239"/>
      <c r="O234" s="239"/>
      <c r="P234" s="239"/>
      <c r="Q234" s="239"/>
      <c r="R234" s="239"/>
      <c r="S234" s="239"/>
      <c r="T234" s="239"/>
      <c r="U234" s="240"/>
      <c r="AT234" s="241" t="s">
        <v>179</v>
      </c>
      <c r="AU234" s="241" t="s">
        <v>81</v>
      </c>
      <c r="AV234" s="15" t="s">
        <v>125</v>
      </c>
      <c r="AW234" s="15" t="s">
        <v>30</v>
      </c>
      <c r="AX234" s="15" t="s">
        <v>81</v>
      </c>
      <c r="AY234" s="241" t="s">
        <v>118</v>
      </c>
    </row>
    <row r="235" spans="1:65" s="2" customFormat="1" ht="37.9" customHeight="1">
      <c r="A235" s="34"/>
      <c r="B235" s="35"/>
      <c r="C235" s="186" t="s">
        <v>290</v>
      </c>
      <c r="D235" s="186" t="s">
        <v>121</v>
      </c>
      <c r="E235" s="187" t="s">
        <v>291</v>
      </c>
      <c r="F235" s="188" t="s">
        <v>292</v>
      </c>
      <c r="G235" s="189" t="s">
        <v>187</v>
      </c>
      <c r="H235" s="190">
        <v>1.98</v>
      </c>
      <c r="I235" s="191"/>
      <c r="J235" s="192">
        <f>ROUND(I235*H235,2)</f>
        <v>0</v>
      </c>
      <c r="K235" s="193"/>
      <c r="L235" s="39"/>
      <c r="M235" s="194" t="s">
        <v>1</v>
      </c>
      <c r="N235" s="195" t="s">
        <v>38</v>
      </c>
      <c r="O235" s="71"/>
      <c r="P235" s="196">
        <f>O235*H235</f>
        <v>0</v>
      </c>
      <c r="Q235" s="196">
        <v>0</v>
      </c>
      <c r="R235" s="196">
        <f>Q235*H235</f>
        <v>0</v>
      </c>
      <c r="S235" s="196">
        <v>0</v>
      </c>
      <c r="T235" s="196">
        <f>S235*H235</f>
        <v>0</v>
      </c>
      <c r="U235" s="197" t="s">
        <v>1</v>
      </c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R235" s="198" t="s">
        <v>125</v>
      </c>
      <c r="AT235" s="198" t="s">
        <v>121</v>
      </c>
      <c r="AU235" s="198" t="s">
        <v>81</v>
      </c>
      <c r="AY235" s="17" t="s">
        <v>118</v>
      </c>
      <c r="BE235" s="199">
        <f>IF(N235="základní",J235,0)</f>
        <v>0</v>
      </c>
      <c r="BF235" s="199">
        <f>IF(N235="snížená",J235,0)</f>
        <v>0</v>
      </c>
      <c r="BG235" s="199">
        <f>IF(N235="zákl. přenesená",J235,0)</f>
        <v>0</v>
      </c>
      <c r="BH235" s="199">
        <f>IF(N235="sníž. přenesená",J235,0)</f>
        <v>0</v>
      </c>
      <c r="BI235" s="199">
        <f>IF(N235="nulová",J235,0)</f>
        <v>0</v>
      </c>
      <c r="BJ235" s="17" t="s">
        <v>81</v>
      </c>
      <c r="BK235" s="199">
        <f>ROUND(I235*H235,2)</f>
        <v>0</v>
      </c>
      <c r="BL235" s="17" t="s">
        <v>125</v>
      </c>
      <c r="BM235" s="198" t="s">
        <v>293</v>
      </c>
    </row>
    <row r="236" spans="1:47" s="2" customFormat="1" ht="19.5">
      <c r="A236" s="34"/>
      <c r="B236" s="35"/>
      <c r="C236" s="36"/>
      <c r="D236" s="200" t="s">
        <v>127</v>
      </c>
      <c r="E236" s="36"/>
      <c r="F236" s="201" t="s">
        <v>294</v>
      </c>
      <c r="G236" s="36"/>
      <c r="H236" s="36"/>
      <c r="I236" s="202"/>
      <c r="J236" s="36"/>
      <c r="K236" s="36"/>
      <c r="L236" s="39"/>
      <c r="M236" s="203"/>
      <c r="N236" s="204"/>
      <c r="O236" s="71"/>
      <c r="P236" s="71"/>
      <c r="Q236" s="71"/>
      <c r="R236" s="71"/>
      <c r="S236" s="71"/>
      <c r="T236" s="71"/>
      <c r="U236" s="72"/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T236" s="17" t="s">
        <v>127</v>
      </c>
      <c r="AU236" s="17" t="s">
        <v>81</v>
      </c>
    </row>
    <row r="237" spans="2:51" s="13" customFormat="1" ht="11.25">
      <c r="B237" s="210"/>
      <c r="C237" s="211"/>
      <c r="D237" s="200" t="s">
        <v>179</v>
      </c>
      <c r="E237" s="212" t="s">
        <v>1</v>
      </c>
      <c r="F237" s="213" t="s">
        <v>295</v>
      </c>
      <c r="G237" s="211"/>
      <c r="H237" s="212" t="s">
        <v>1</v>
      </c>
      <c r="I237" s="214"/>
      <c r="J237" s="211"/>
      <c r="K237" s="211"/>
      <c r="L237" s="215"/>
      <c r="M237" s="216"/>
      <c r="N237" s="217"/>
      <c r="O237" s="217"/>
      <c r="P237" s="217"/>
      <c r="Q237" s="217"/>
      <c r="R237" s="217"/>
      <c r="S237" s="217"/>
      <c r="T237" s="217"/>
      <c r="U237" s="218"/>
      <c r="AT237" s="219" t="s">
        <v>179</v>
      </c>
      <c r="AU237" s="219" t="s">
        <v>81</v>
      </c>
      <c r="AV237" s="13" t="s">
        <v>81</v>
      </c>
      <c r="AW237" s="13" t="s">
        <v>30</v>
      </c>
      <c r="AX237" s="13" t="s">
        <v>73</v>
      </c>
      <c r="AY237" s="219" t="s">
        <v>118</v>
      </c>
    </row>
    <row r="238" spans="2:51" s="13" customFormat="1" ht="11.25">
      <c r="B238" s="210"/>
      <c r="C238" s="211"/>
      <c r="D238" s="200" t="s">
        <v>179</v>
      </c>
      <c r="E238" s="212" t="s">
        <v>1</v>
      </c>
      <c r="F238" s="213" t="s">
        <v>296</v>
      </c>
      <c r="G238" s="211"/>
      <c r="H238" s="212" t="s">
        <v>1</v>
      </c>
      <c r="I238" s="214"/>
      <c r="J238" s="211"/>
      <c r="K238" s="211"/>
      <c r="L238" s="215"/>
      <c r="M238" s="216"/>
      <c r="N238" s="217"/>
      <c r="O238" s="217"/>
      <c r="P238" s="217"/>
      <c r="Q238" s="217"/>
      <c r="R238" s="217"/>
      <c r="S238" s="217"/>
      <c r="T238" s="217"/>
      <c r="U238" s="218"/>
      <c r="AT238" s="219" t="s">
        <v>179</v>
      </c>
      <c r="AU238" s="219" t="s">
        <v>81</v>
      </c>
      <c r="AV238" s="13" t="s">
        <v>81</v>
      </c>
      <c r="AW238" s="13" t="s">
        <v>30</v>
      </c>
      <c r="AX238" s="13" t="s">
        <v>73</v>
      </c>
      <c r="AY238" s="219" t="s">
        <v>118</v>
      </c>
    </row>
    <row r="239" spans="2:51" s="14" customFormat="1" ht="11.25">
      <c r="B239" s="220"/>
      <c r="C239" s="221"/>
      <c r="D239" s="200" t="s">
        <v>179</v>
      </c>
      <c r="E239" s="222" t="s">
        <v>1</v>
      </c>
      <c r="F239" s="223" t="s">
        <v>297</v>
      </c>
      <c r="G239" s="221"/>
      <c r="H239" s="224">
        <v>1.98</v>
      </c>
      <c r="I239" s="225"/>
      <c r="J239" s="221"/>
      <c r="K239" s="221"/>
      <c r="L239" s="226"/>
      <c r="M239" s="227"/>
      <c r="N239" s="228"/>
      <c r="O239" s="228"/>
      <c r="P239" s="228"/>
      <c r="Q239" s="228"/>
      <c r="R239" s="228"/>
      <c r="S239" s="228"/>
      <c r="T239" s="228"/>
      <c r="U239" s="229"/>
      <c r="AT239" s="230" t="s">
        <v>179</v>
      </c>
      <c r="AU239" s="230" t="s">
        <v>81</v>
      </c>
      <c r="AV239" s="14" t="s">
        <v>83</v>
      </c>
      <c r="AW239" s="14" t="s">
        <v>30</v>
      </c>
      <c r="AX239" s="14" t="s">
        <v>73</v>
      </c>
      <c r="AY239" s="230" t="s">
        <v>118</v>
      </c>
    </row>
    <row r="240" spans="2:51" s="15" customFormat="1" ht="11.25">
      <c r="B240" s="231"/>
      <c r="C240" s="232"/>
      <c r="D240" s="200" t="s">
        <v>179</v>
      </c>
      <c r="E240" s="233" t="s">
        <v>1</v>
      </c>
      <c r="F240" s="234" t="s">
        <v>184</v>
      </c>
      <c r="G240" s="232"/>
      <c r="H240" s="235">
        <v>1.98</v>
      </c>
      <c r="I240" s="236"/>
      <c r="J240" s="232"/>
      <c r="K240" s="232"/>
      <c r="L240" s="237"/>
      <c r="M240" s="238"/>
      <c r="N240" s="239"/>
      <c r="O240" s="239"/>
      <c r="P240" s="239"/>
      <c r="Q240" s="239"/>
      <c r="R240" s="239"/>
      <c r="S240" s="239"/>
      <c r="T240" s="239"/>
      <c r="U240" s="240"/>
      <c r="AT240" s="241" t="s">
        <v>179</v>
      </c>
      <c r="AU240" s="241" t="s">
        <v>81</v>
      </c>
      <c r="AV240" s="15" t="s">
        <v>125</v>
      </c>
      <c r="AW240" s="15" t="s">
        <v>30</v>
      </c>
      <c r="AX240" s="15" t="s">
        <v>81</v>
      </c>
      <c r="AY240" s="241" t="s">
        <v>118</v>
      </c>
    </row>
    <row r="241" spans="1:65" s="2" customFormat="1" ht="24.2" customHeight="1">
      <c r="A241" s="34"/>
      <c r="B241" s="35"/>
      <c r="C241" s="186" t="s">
        <v>298</v>
      </c>
      <c r="D241" s="186" t="s">
        <v>121</v>
      </c>
      <c r="E241" s="187" t="s">
        <v>299</v>
      </c>
      <c r="F241" s="188" t="s">
        <v>300</v>
      </c>
      <c r="G241" s="189" t="s">
        <v>187</v>
      </c>
      <c r="H241" s="190">
        <v>4.224</v>
      </c>
      <c r="I241" s="191"/>
      <c r="J241" s="192">
        <f>ROUND(I241*H241,2)</f>
        <v>0</v>
      </c>
      <c r="K241" s="193"/>
      <c r="L241" s="39"/>
      <c r="M241" s="194" t="s">
        <v>1</v>
      </c>
      <c r="N241" s="195" t="s">
        <v>38</v>
      </c>
      <c r="O241" s="71"/>
      <c r="P241" s="196">
        <f>O241*H241</f>
        <v>0</v>
      </c>
      <c r="Q241" s="196">
        <v>0</v>
      </c>
      <c r="R241" s="196">
        <f>Q241*H241</f>
        <v>0</v>
      </c>
      <c r="S241" s="196">
        <v>0</v>
      </c>
      <c r="T241" s="196">
        <f>S241*H241</f>
        <v>0</v>
      </c>
      <c r="U241" s="197" t="s">
        <v>1</v>
      </c>
      <c r="V241" s="34"/>
      <c r="W241" s="34"/>
      <c r="X241" s="34"/>
      <c r="Y241" s="34"/>
      <c r="Z241" s="34"/>
      <c r="AA241" s="34"/>
      <c r="AB241" s="34"/>
      <c r="AC241" s="34"/>
      <c r="AD241" s="34"/>
      <c r="AE241" s="34"/>
      <c r="AR241" s="198" t="s">
        <v>125</v>
      </c>
      <c r="AT241" s="198" t="s">
        <v>121</v>
      </c>
      <c r="AU241" s="198" t="s">
        <v>81</v>
      </c>
      <c r="AY241" s="17" t="s">
        <v>118</v>
      </c>
      <c r="BE241" s="199">
        <f>IF(N241="základní",J241,0)</f>
        <v>0</v>
      </c>
      <c r="BF241" s="199">
        <f>IF(N241="snížená",J241,0)</f>
        <v>0</v>
      </c>
      <c r="BG241" s="199">
        <f>IF(N241="zákl. přenesená",J241,0)</f>
        <v>0</v>
      </c>
      <c r="BH241" s="199">
        <f>IF(N241="sníž. přenesená",J241,0)</f>
        <v>0</v>
      </c>
      <c r="BI241" s="199">
        <f>IF(N241="nulová",J241,0)</f>
        <v>0</v>
      </c>
      <c r="BJ241" s="17" t="s">
        <v>81</v>
      </c>
      <c r="BK241" s="199">
        <f>ROUND(I241*H241,2)</f>
        <v>0</v>
      </c>
      <c r="BL241" s="17" t="s">
        <v>125</v>
      </c>
      <c r="BM241" s="198" t="s">
        <v>301</v>
      </c>
    </row>
    <row r="242" spans="1:47" s="2" customFormat="1" ht="19.5">
      <c r="A242" s="34"/>
      <c r="B242" s="35"/>
      <c r="C242" s="36"/>
      <c r="D242" s="200" t="s">
        <v>127</v>
      </c>
      <c r="E242" s="36"/>
      <c r="F242" s="201" t="s">
        <v>300</v>
      </c>
      <c r="G242" s="36"/>
      <c r="H242" s="36"/>
      <c r="I242" s="202"/>
      <c r="J242" s="36"/>
      <c r="K242" s="36"/>
      <c r="L242" s="39"/>
      <c r="M242" s="203"/>
      <c r="N242" s="204"/>
      <c r="O242" s="71"/>
      <c r="P242" s="71"/>
      <c r="Q242" s="71"/>
      <c r="R242" s="71"/>
      <c r="S242" s="71"/>
      <c r="T242" s="71"/>
      <c r="U242" s="72"/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T242" s="17" t="s">
        <v>127</v>
      </c>
      <c r="AU242" s="17" t="s">
        <v>81</v>
      </c>
    </row>
    <row r="243" spans="2:51" s="13" customFormat="1" ht="11.25">
      <c r="B243" s="210"/>
      <c r="C243" s="211"/>
      <c r="D243" s="200" t="s">
        <v>179</v>
      </c>
      <c r="E243" s="212" t="s">
        <v>1</v>
      </c>
      <c r="F243" s="213" t="s">
        <v>302</v>
      </c>
      <c r="G243" s="211"/>
      <c r="H243" s="212" t="s">
        <v>1</v>
      </c>
      <c r="I243" s="214"/>
      <c r="J243" s="211"/>
      <c r="K243" s="211"/>
      <c r="L243" s="215"/>
      <c r="M243" s="216"/>
      <c r="N243" s="217"/>
      <c r="O243" s="217"/>
      <c r="P243" s="217"/>
      <c r="Q243" s="217"/>
      <c r="R243" s="217"/>
      <c r="S243" s="217"/>
      <c r="T243" s="217"/>
      <c r="U243" s="218"/>
      <c r="AT243" s="219" t="s">
        <v>179</v>
      </c>
      <c r="AU243" s="219" t="s">
        <v>81</v>
      </c>
      <c r="AV243" s="13" t="s">
        <v>81</v>
      </c>
      <c r="AW243" s="13" t="s">
        <v>30</v>
      </c>
      <c r="AX243" s="13" t="s">
        <v>73</v>
      </c>
      <c r="AY243" s="219" t="s">
        <v>118</v>
      </c>
    </row>
    <row r="244" spans="2:51" s="14" customFormat="1" ht="11.25">
      <c r="B244" s="220"/>
      <c r="C244" s="221"/>
      <c r="D244" s="200" t="s">
        <v>179</v>
      </c>
      <c r="E244" s="222" t="s">
        <v>1</v>
      </c>
      <c r="F244" s="223" t="s">
        <v>303</v>
      </c>
      <c r="G244" s="221"/>
      <c r="H244" s="224">
        <v>4.224</v>
      </c>
      <c r="I244" s="225"/>
      <c r="J244" s="221"/>
      <c r="K244" s="221"/>
      <c r="L244" s="226"/>
      <c r="M244" s="227"/>
      <c r="N244" s="228"/>
      <c r="O244" s="228"/>
      <c r="P244" s="228"/>
      <c r="Q244" s="228"/>
      <c r="R244" s="228"/>
      <c r="S244" s="228"/>
      <c r="T244" s="228"/>
      <c r="U244" s="229"/>
      <c r="AT244" s="230" t="s">
        <v>179</v>
      </c>
      <c r="AU244" s="230" t="s">
        <v>81</v>
      </c>
      <c r="AV244" s="14" t="s">
        <v>83</v>
      </c>
      <c r="AW244" s="14" t="s">
        <v>30</v>
      </c>
      <c r="AX244" s="14" t="s">
        <v>73</v>
      </c>
      <c r="AY244" s="230" t="s">
        <v>118</v>
      </c>
    </row>
    <row r="245" spans="2:51" s="15" customFormat="1" ht="11.25">
      <c r="B245" s="231"/>
      <c r="C245" s="232"/>
      <c r="D245" s="200" t="s">
        <v>179</v>
      </c>
      <c r="E245" s="233" t="s">
        <v>1</v>
      </c>
      <c r="F245" s="234" t="s">
        <v>184</v>
      </c>
      <c r="G245" s="232"/>
      <c r="H245" s="235">
        <v>4.224</v>
      </c>
      <c r="I245" s="236"/>
      <c r="J245" s="232"/>
      <c r="K245" s="232"/>
      <c r="L245" s="237"/>
      <c r="M245" s="238"/>
      <c r="N245" s="239"/>
      <c r="O245" s="239"/>
      <c r="P245" s="239"/>
      <c r="Q245" s="239"/>
      <c r="R245" s="239"/>
      <c r="S245" s="239"/>
      <c r="T245" s="239"/>
      <c r="U245" s="240"/>
      <c r="AT245" s="241" t="s">
        <v>179</v>
      </c>
      <c r="AU245" s="241" t="s">
        <v>81</v>
      </c>
      <c r="AV245" s="15" t="s">
        <v>125</v>
      </c>
      <c r="AW245" s="15" t="s">
        <v>30</v>
      </c>
      <c r="AX245" s="15" t="s">
        <v>81</v>
      </c>
      <c r="AY245" s="241" t="s">
        <v>118</v>
      </c>
    </row>
    <row r="246" spans="1:65" s="2" customFormat="1" ht="24.2" customHeight="1">
      <c r="A246" s="34"/>
      <c r="B246" s="35"/>
      <c r="C246" s="186" t="s">
        <v>304</v>
      </c>
      <c r="D246" s="186" t="s">
        <v>121</v>
      </c>
      <c r="E246" s="187" t="s">
        <v>305</v>
      </c>
      <c r="F246" s="188" t="s">
        <v>306</v>
      </c>
      <c r="G246" s="189" t="s">
        <v>187</v>
      </c>
      <c r="H246" s="190">
        <v>4.224</v>
      </c>
      <c r="I246" s="191"/>
      <c r="J246" s="192">
        <f>ROUND(I246*H246,2)</f>
        <v>0</v>
      </c>
      <c r="K246" s="193"/>
      <c r="L246" s="39"/>
      <c r="M246" s="194" t="s">
        <v>1</v>
      </c>
      <c r="N246" s="195" t="s">
        <v>38</v>
      </c>
      <c r="O246" s="71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6">
        <f>S246*H246</f>
        <v>0</v>
      </c>
      <c r="U246" s="197" t="s">
        <v>1</v>
      </c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125</v>
      </c>
      <c r="AT246" s="198" t="s">
        <v>121</v>
      </c>
      <c r="AU246" s="198" t="s">
        <v>81</v>
      </c>
      <c r="AY246" s="17" t="s">
        <v>118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7" t="s">
        <v>81</v>
      </c>
      <c r="BK246" s="199">
        <f>ROUND(I246*H246,2)</f>
        <v>0</v>
      </c>
      <c r="BL246" s="17" t="s">
        <v>125</v>
      </c>
      <c r="BM246" s="198" t="s">
        <v>307</v>
      </c>
    </row>
    <row r="247" spans="1:47" s="2" customFormat="1" ht="19.5">
      <c r="A247" s="34"/>
      <c r="B247" s="35"/>
      <c r="C247" s="36"/>
      <c r="D247" s="200" t="s">
        <v>127</v>
      </c>
      <c r="E247" s="36"/>
      <c r="F247" s="201" t="s">
        <v>306</v>
      </c>
      <c r="G247" s="36"/>
      <c r="H247" s="36"/>
      <c r="I247" s="202"/>
      <c r="J247" s="36"/>
      <c r="K247" s="36"/>
      <c r="L247" s="39"/>
      <c r="M247" s="203"/>
      <c r="N247" s="204"/>
      <c r="O247" s="71"/>
      <c r="P247" s="71"/>
      <c r="Q247" s="71"/>
      <c r="R247" s="71"/>
      <c r="S247" s="71"/>
      <c r="T247" s="71"/>
      <c r="U247" s="72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127</v>
      </c>
      <c r="AU247" s="17" t="s">
        <v>81</v>
      </c>
    </row>
    <row r="248" spans="2:51" s="13" customFormat="1" ht="11.25">
      <c r="B248" s="210"/>
      <c r="C248" s="211"/>
      <c r="D248" s="200" t="s">
        <v>179</v>
      </c>
      <c r="E248" s="212" t="s">
        <v>1</v>
      </c>
      <c r="F248" s="213" t="s">
        <v>308</v>
      </c>
      <c r="G248" s="211"/>
      <c r="H248" s="212" t="s">
        <v>1</v>
      </c>
      <c r="I248" s="214"/>
      <c r="J248" s="211"/>
      <c r="K248" s="211"/>
      <c r="L248" s="215"/>
      <c r="M248" s="216"/>
      <c r="N248" s="217"/>
      <c r="O248" s="217"/>
      <c r="P248" s="217"/>
      <c r="Q248" s="217"/>
      <c r="R248" s="217"/>
      <c r="S248" s="217"/>
      <c r="T248" s="217"/>
      <c r="U248" s="218"/>
      <c r="AT248" s="219" t="s">
        <v>179</v>
      </c>
      <c r="AU248" s="219" t="s">
        <v>81</v>
      </c>
      <c r="AV248" s="13" t="s">
        <v>81</v>
      </c>
      <c r="AW248" s="13" t="s">
        <v>30</v>
      </c>
      <c r="AX248" s="13" t="s">
        <v>73</v>
      </c>
      <c r="AY248" s="219" t="s">
        <v>118</v>
      </c>
    </row>
    <row r="249" spans="2:51" s="14" customFormat="1" ht="11.25">
      <c r="B249" s="220"/>
      <c r="C249" s="221"/>
      <c r="D249" s="200" t="s">
        <v>179</v>
      </c>
      <c r="E249" s="222" t="s">
        <v>1</v>
      </c>
      <c r="F249" s="223" t="s">
        <v>303</v>
      </c>
      <c r="G249" s="221"/>
      <c r="H249" s="224">
        <v>4.224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8"/>
      <c r="U249" s="229"/>
      <c r="AT249" s="230" t="s">
        <v>179</v>
      </c>
      <c r="AU249" s="230" t="s">
        <v>81</v>
      </c>
      <c r="AV249" s="14" t="s">
        <v>83</v>
      </c>
      <c r="AW249" s="14" t="s">
        <v>30</v>
      </c>
      <c r="AX249" s="14" t="s">
        <v>73</v>
      </c>
      <c r="AY249" s="230" t="s">
        <v>118</v>
      </c>
    </row>
    <row r="250" spans="2:51" s="15" customFormat="1" ht="11.25">
      <c r="B250" s="231"/>
      <c r="C250" s="232"/>
      <c r="D250" s="200" t="s">
        <v>179</v>
      </c>
      <c r="E250" s="233" t="s">
        <v>1</v>
      </c>
      <c r="F250" s="234" t="s">
        <v>184</v>
      </c>
      <c r="G250" s="232"/>
      <c r="H250" s="235">
        <v>4.224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39"/>
      <c r="U250" s="240"/>
      <c r="AT250" s="241" t="s">
        <v>179</v>
      </c>
      <c r="AU250" s="241" t="s">
        <v>81</v>
      </c>
      <c r="AV250" s="15" t="s">
        <v>125</v>
      </c>
      <c r="AW250" s="15" t="s">
        <v>30</v>
      </c>
      <c r="AX250" s="15" t="s">
        <v>81</v>
      </c>
      <c r="AY250" s="241" t="s">
        <v>118</v>
      </c>
    </row>
    <row r="251" spans="1:65" s="2" customFormat="1" ht="24.2" customHeight="1">
      <c r="A251" s="34"/>
      <c r="B251" s="35"/>
      <c r="C251" s="186" t="s">
        <v>309</v>
      </c>
      <c r="D251" s="186" t="s">
        <v>121</v>
      </c>
      <c r="E251" s="187" t="s">
        <v>310</v>
      </c>
      <c r="F251" s="188" t="s">
        <v>311</v>
      </c>
      <c r="G251" s="189" t="s">
        <v>187</v>
      </c>
      <c r="H251" s="190">
        <v>8.448</v>
      </c>
      <c r="I251" s="191"/>
      <c r="J251" s="192">
        <f>ROUND(I251*H251,2)</f>
        <v>0</v>
      </c>
      <c r="K251" s="193"/>
      <c r="L251" s="39"/>
      <c r="M251" s="194" t="s">
        <v>1</v>
      </c>
      <c r="N251" s="195" t="s">
        <v>38</v>
      </c>
      <c r="O251" s="71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6">
        <f>S251*H251</f>
        <v>0</v>
      </c>
      <c r="U251" s="197" t="s">
        <v>1</v>
      </c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125</v>
      </c>
      <c r="AT251" s="198" t="s">
        <v>121</v>
      </c>
      <c r="AU251" s="198" t="s">
        <v>81</v>
      </c>
      <c r="AY251" s="17" t="s">
        <v>118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81</v>
      </c>
      <c r="BK251" s="199">
        <f>ROUND(I251*H251,2)</f>
        <v>0</v>
      </c>
      <c r="BL251" s="17" t="s">
        <v>125</v>
      </c>
      <c r="BM251" s="198" t="s">
        <v>312</v>
      </c>
    </row>
    <row r="252" spans="1:47" s="2" customFormat="1" ht="11.25">
      <c r="A252" s="34"/>
      <c r="B252" s="35"/>
      <c r="C252" s="36"/>
      <c r="D252" s="200" t="s">
        <v>127</v>
      </c>
      <c r="E252" s="36"/>
      <c r="F252" s="201" t="s">
        <v>311</v>
      </c>
      <c r="G252" s="36"/>
      <c r="H252" s="36"/>
      <c r="I252" s="202"/>
      <c r="J252" s="36"/>
      <c r="K252" s="36"/>
      <c r="L252" s="39"/>
      <c r="M252" s="203"/>
      <c r="N252" s="204"/>
      <c r="O252" s="71"/>
      <c r="P252" s="71"/>
      <c r="Q252" s="71"/>
      <c r="R252" s="71"/>
      <c r="S252" s="71"/>
      <c r="T252" s="71"/>
      <c r="U252" s="72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127</v>
      </c>
      <c r="AU252" s="17" t="s">
        <v>81</v>
      </c>
    </row>
    <row r="253" spans="2:51" s="13" customFormat="1" ht="22.5">
      <c r="B253" s="210"/>
      <c r="C253" s="211"/>
      <c r="D253" s="200" t="s">
        <v>179</v>
      </c>
      <c r="E253" s="212" t="s">
        <v>1</v>
      </c>
      <c r="F253" s="213" t="s">
        <v>313</v>
      </c>
      <c r="G253" s="211"/>
      <c r="H253" s="212" t="s">
        <v>1</v>
      </c>
      <c r="I253" s="214"/>
      <c r="J253" s="211"/>
      <c r="K253" s="211"/>
      <c r="L253" s="215"/>
      <c r="M253" s="216"/>
      <c r="N253" s="217"/>
      <c r="O253" s="217"/>
      <c r="P253" s="217"/>
      <c r="Q253" s="217"/>
      <c r="R253" s="217"/>
      <c r="S253" s="217"/>
      <c r="T253" s="217"/>
      <c r="U253" s="218"/>
      <c r="AT253" s="219" t="s">
        <v>179</v>
      </c>
      <c r="AU253" s="219" t="s">
        <v>81</v>
      </c>
      <c r="AV253" s="13" t="s">
        <v>81</v>
      </c>
      <c r="AW253" s="13" t="s">
        <v>30</v>
      </c>
      <c r="AX253" s="13" t="s">
        <v>73</v>
      </c>
      <c r="AY253" s="219" t="s">
        <v>118</v>
      </c>
    </row>
    <row r="254" spans="2:51" s="14" customFormat="1" ht="11.25">
      <c r="B254" s="220"/>
      <c r="C254" s="221"/>
      <c r="D254" s="200" t="s">
        <v>179</v>
      </c>
      <c r="E254" s="222" t="s">
        <v>1</v>
      </c>
      <c r="F254" s="223" t="s">
        <v>314</v>
      </c>
      <c r="G254" s="221"/>
      <c r="H254" s="224">
        <v>8.448</v>
      </c>
      <c r="I254" s="225"/>
      <c r="J254" s="221"/>
      <c r="K254" s="221"/>
      <c r="L254" s="226"/>
      <c r="M254" s="227"/>
      <c r="N254" s="228"/>
      <c r="O254" s="228"/>
      <c r="P254" s="228"/>
      <c r="Q254" s="228"/>
      <c r="R254" s="228"/>
      <c r="S254" s="228"/>
      <c r="T254" s="228"/>
      <c r="U254" s="229"/>
      <c r="AT254" s="230" t="s">
        <v>179</v>
      </c>
      <c r="AU254" s="230" t="s">
        <v>81</v>
      </c>
      <c r="AV254" s="14" t="s">
        <v>83</v>
      </c>
      <c r="AW254" s="14" t="s">
        <v>30</v>
      </c>
      <c r="AX254" s="14" t="s">
        <v>73</v>
      </c>
      <c r="AY254" s="230" t="s">
        <v>118</v>
      </c>
    </row>
    <row r="255" spans="2:51" s="15" customFormat="1" ht="11.25">
      <c r="B255" s="231"/>
      <c r="C255" s="232"/>
      <c r="D255" s="200" t="s">
        <v>179</v>
      </c>
      <c r="E255" s="233" t="s">
        <v>1</v>
      </c>
      <c r="F255" s="234" t="s">
        <v>184</v>
      </c>
      <c r="G255" s="232"/>
      <c r="H255" s="235">
        <v>8.448</v>
      </c>
      <c r="I255" s="236"/>
      <c r="J255" s="232"/>
      <c r="K255" s="232"/>
      <c r="L255" s="237"/>
      <c r="M255" s="238"/>
      <c r="N255" s="239"/>
      <c r="O255" s="239"/>
      <c r="P255" s="239"/>
      <c r="Q255" s="239"/>
      <c r="R255" s="239"/>
      <c r="S255" s="239"/>
      <c r="T255" s="239"/>
      <c r="U255" s="240"/>
      <c r="AT255" s="241" t="s">
        <v>179</v>
      </c>
      <c r="AU255" s="241" t="s">
        <v>81</v>
      </c>
      <c r="AV255" s="15" t="s">
        <v>125</v>
      </c>
      <c r="AW255" s="15" t="s">
        <v>30</v>
      </c>
      <c r="AX255" s="15" t="s">
        <v>81</v>
      </c>
      <c r="AY255" s="241" t="s">
        <v>118</v>
      </c>
    </row>
    <row r="256" spans="1:65" s="2" customFormat="1" ht="14.45" customHeight="1">
      <c r="A256" s="34"/>
      <c r="B256" s="35"/>
      <c r="C256" s="186" t="s">
        <v>315</v>
      </c>
      <c r="D256" s="186" t="s">
        <v>121</v>
      </c>
      <c r="E256" s="187" t="s">
        <v>316</v>
      </c>
      <c r="F256" s="188" t="s">
        <v>317</v>
      </c>
      <c r="G256" s="189" t="s">
        <v>187</v>
      </c>
      <c r="H256" s="190">
        <v>21.774</v>
      </c>
      <c r="I256" s="191"/>
      <c r="J256" s="192">
        <f>ROUND(I256*H256,2)</f>
        <v>0</v>
      </c>
      <c r="K256" s="193"/>
      <c r="L256" s="39"/>
      <c r="M256" s="194" t="s">
        <v>1</v>
      </c>
      <c r="N256" s="195" t="s">
        <v>38</v>
      </c>
      <c r="O256" s="71"/>
      <c r="P256" s="196">
        <f>O256*H256</f>
        <v>0</v>
      </c>
      <c r="Q256" s="196">
        <v>0</v>
      </c>
      <c r="R256" s="196">
        <f>Q256*H256</f>
        <v>0</v>
      </c>
      <c r="S256" s="196">
        <v>0</v>
      </c>
      <c r="T256" s="196">
        <f>S256*H256</f>
        <v>0</v>
      </c>
      <c r="U256" s="197" t="s">
        <v>1</v>
      </c>
      <c r="V256" s="34"/>
      <c r="W256" s="34"/>
      <c r="X256" s="34"/>
      <c r="Y256" s="34"/>
      <c r="Z256" s="34"/>
      <c r="AA256" s="34"/>
      <c r="AB256" s="34"/>
      <c r="AC256" s="34"/>
      <c r="AD256" s="34"/>
      <c r="AE256" s="34"/>
      <c r="AR256" s="198" t="s">
        <v>125</v>
      </c>
      <c r="AT256" s="198" t="s">
        <v>121</v>
      </c>
      <c r="AU256" s="198" t="s">
        <v>81</v>
      </c>
      <c r="AY256" s="17" t="s">
        <v>118</v>
      </c>
      <c r="BE256" s="199">
        <f>IF(N256="základní",J256,0)</f>
        <v>0</v>
      </c>
      <c r="BF256" s="199">
        <f>IF(N256="snížená",J256,0)</f>
        <v>0</v>
      </c>
      <c r="BG256" s="199">
        <f>IF(N256="zákl. přenesená",J256,0)</f>
        <v>0</v>
      </c>
      <c r="BH256" s="199">
        <f>IF(N256="sníž. přenesená",J256,0)</f>
        <v>0</v>
      </c>
      <c r="BI256" s="199">
        <f>IF(N256="nulová",J256,0)</f>
        <v>0</v>
      </c>
      <c r="BJ256" s="17" t="s">
        <v>81</v>
      </c>
      <c r="BK256" s="199">
        <f>ROUND(I256*H256,2)</f>
        <v>0</v>
      </c>
      <c r="BL256" s="17" t="s">
        <v>125</v>
      </c>
      <c r="BM256" s="198" t="s">
        <v>318</v>
      </c>
    </row>
    <row r="257" spans="1:47" s="2" customFormat="1" ht="11.25">
      <c r="A257" s="34"/>
      <c r="B257" s="35"/>
      <c r="C257" s="36"/>
      <c r="D257" s="200" t="s">
        <v>127</v>
      </c>
      <c r="E257" s="36"/>
      <c r="F257" s="201" t="s">
        <v>317</v>
      </c>
      <c r="G257" s="36"/>
      <c r="H257" s="36"/>
      <c r="I257" s="202"/>
      <c r="J257" s="36"/>
      <c r="K257" s="36"/>
      <c r="L257" s="39"/>
      <c r="M257" s="203"/>
      <c r="N257" s="204"/>
      <c r="O257" s="71"/>
      <c r="P257" s="71"/>
      <c r="Q257" s="71"/>
      <c r="R257" s="71"/>
      <c r="S257" s="71"/>
      <c r="T257" s="71"/>
      <c r="U257" s="72"/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T257" s="17" t="s">
        <v>127</v>
      </c>
      <c r="AU257" s="17" t="s">
        <v>81</v>
      </c>
    </row>
    <row r="258" spans="2:51" s="13" customFormat="1" ht="11.25">
      <c r="B258" s="210"/>
      <c r="C258" s="211"/>
      <c r="D258" s="200" t="s">
        <v>179</v>
      </c>
      <c r="E258" s="212" t="s">
        <v>1</v>
      </c>
      <c r="F258" s="213" t="s">
        <v>319</v>
      </c>
      <c r="G258" s="211"/>
      <c r="H258" s="212" t="s">
        <v>1</v>
      </c>
      <c r="I258" s="214"/>
      <c r="J258" s="211"/>
      <c r="K258" s="211"/>
      <c r="L258" s="215"/>
      <c r="M258" s="216"/>
      <c r="N258" s="217"/>
      <c r="O258" s="217"/>
      <c r="P258" s="217"/>
      <c r="Q258" s="217"/>
      <c r="R258" s="217"/>
      <c r="S258" s="217"/>
      <c r="T258" s="217"/>
      <c r="U258" s="218"/>
      <c r="AT258" s="219" t="s">
        <v>179</v>
      </c>
      <c r="AU258" s="219" t="s">
        <v>81</v>
      </c>
      <c r="AV258" s="13" t="s">
        <v>81</v>
      </c>
      <c r="AW258" s="13" t="s">
        <v>30</v>
      </c>
      <c r="AX258" s="13" t="s">
        <v>73</v>
      </c>
      <c r="AY258" s="219" t="s">
        <v>118</v>
      </c>
    </row>
    <row r="259" spans="2:51" s="14" customFormat="1" ht="11.25">
      <c r="B259" s="220"/>
      <c r="C259" s="221"/>
      <c r="D259" s="200" t="s">
        <v>179</v>
      </c>
      <c r="E259" s="222" t="s">
        <v>1</v>
      </c>
      <c r="F259" s="223" t="s">
        <v>320</v>
      </c>
      <c r="G259" s="221"/>
      <c r="H259" s="224">
        <v>21.774</v>
      </c>
      <c r="I259" s="225"/>
      <c r="J259" s="221"/>
      <c r="K259" s="221"/>
      <c r="L259" s="226"/>
      <c r="M259" s="227"/>
      <c r="N259" s="228"/>
      <c r="O259" s="228"/>
      <c r="P259" s="228"/>
      <c r="Q259" s="228"/>
      <c r="R259" s="228"/>
      <c r="S259" s="228"/>
      <c r="T259" s="228"/>
      <c r="U259" s="229"/>
      <c r="AT259" s="230" t="s">
        <v>179</v>
      </c>
      <c r="AU259" s="230" t="s">
        <v>81</v>
      </c>
      <c r="AV259" s="14" t="s">
        <v>83</v>
      </c>
      <c r="AW259" s="14" t="s">
        <v>30</v>
      </c>
      <c r="AX259" s="14" t="s">
        <v>73</v>
      </c>
      <c r="AY259" s="230" t="s">
        <v>118</v>
      </c>
    </row>
    <row r="260" spans="2:51" s="15" customFormat="1" ht="11.25">
      <c r="B260" s="231"/>
      <c r="C260" s="232"/>
      <c r="D260" s="200" t="s">
        <v>179</v>
      </c>
      <c r="E260" s="233" t="s">
        <v>1</v>
      </c>
      <c r="F260" s="234" t="s">
        <v>184</v>
      </c>
      <c r="G260" s="232"/>
      <c r="H260" s="235">
        <v>21.774</v>
      </c>
      <c r="I260" s="236"/>
      <c r="J260" s="232"/>
      <c r="K260" s="232"/>
      <c r="L260" s="237"/>
      <c r="M260" s="238"/>
      <c r="N260" s="239"/>
      <c r="O260" s="239"/>
      <c r="P260" s="239"/>
      <c r="Q260" s="239"/>
      <c r="R260" s="239"/>
      <c r="S260" s="239"/>
      <c r="T260" s="239"/>
      <c r="U260" s="240"/>
      <c r="AT260" s="241" t="s">
        <v>179</v>
      </c>
      <c r="AU260" s="241" t="s">
        <v>81</v>
      </c>
      <c r="AV260" s="15" t="s">
        <v>125</v>
      </c>
      <c r="AW260" s="15" t="s">
        <v>30</v>
      </c>
      <c r="AX260" s="15" t="s">
        <v>81</v>
      </c>
      <c r="AY260" s="241" t="s">
        <v>118</v>
      </c>
    </row>
    <row r="261" spans="1:65" s="2" customFormat="1" ht="14.45" customHeight="1">
      <c r="A261" s="34"/>
      <c r="B261" s="35"/>
      <c r="C261" s="186" t="s">
        <v>7</v>
      </c>
      <c r="D261" s="186" t="s">
        <v>121</v>
      </c>
      <c r="E261" s="187" t="s">
        <v>321</v>
      </c>
      <c r="F261" s="188" t="s">
        <v>322</v>
      </c>
      <c r="G261" s="189" t="s">
        <v>201</v>
      </c>
      <c r="H261" s="190">
        <v>0.084</v>
      </c>
      <c r="I261" s="191"/>
      <c r="J261" s="192">
        <f>ROUND(I261*H261,2)</f>
        <v>0</v>
      </c>
      <c r="K261" s="193"/>
      <c r="L261" s="39"/>
      <c r="M261" s="194" t="s">
        <v>1</v>
      </c>
      <c r="N261" s="195" t="s">
        <v>38</v>
      </c>
      <c r="O261" s="71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6">
        <f>S261*H261</f>
        <v>0</v>
      </c>
      <c r="U261" s="197" t="s">
        <v>1</v>
      </c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125</v>
      </c>
      <c r="AT261" s="198" t="s">
        <v>121</v>
      </c>
      <c r="AU261" s="198" t="s">
        <v>81</v>
      </c>
      <c r="AY261" s="17" t="s">
        <v>118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7" t="s">
        <v>81</v>
      </c>
      <c r="BK261" s="199">
        <f>ROUND(I261*H261,2)</f>
        <v>0</v>
      </c>
      <c r="BL261" s="17" t="s">
        <v>125</v>
      </c>
      <c r="BM261" s="198" t="s">
        <v>323</v>
      </c>
    </row>
    <row r="262" spans="1:47" s="2" customFormat="1" ht="11.25">
      <c r="A262" s="34"/>
      <c r="B262" s="35"/>
      <c r="C262" s="36"/>
      <c r="D262" s="200" t="s">
        <v>127</v>
      </c>
      <c r="E262" s="36"/>
      <c r="F262" s="201" t="s">
        <v>324</v>
      </c>
      <c r="G262" s="36"/>
      <c r="H262" s="36"/>
      <c r="I262" s="202"/>
      <c r="J262" s="36"/>
      <c r="K262" s="36"/>
      <c r="L262" s="39"/>
      <c r="M262" s="203"/>
      <c r="N262" s="204"/>
      <c r="O262" s="71"/>
      <c r="P262" s="71"/>
      <c r="Q262" s="71"/>
      <c r="R262" s="71"/>
      <c r="S262" s="71"/>
      <c r="T262" s="71"/>
      <c r="U262" s="72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127</v>
      </c>
      <c r="AU262" s="17" t="s">
        <v>81</v>
      </c>
    </row>
    <row r="263" spans="2:51" s="13" customFormat="1" ht="11.25">
      <c r="B263" s="210"/>
      <c r="C263" s="211"/>
      <c r="D263" s="200" t="s">
        <v>179</v>
      </c>
      <c r="E263" s="212" t="s">
        <v>1</v>
      </c>
      <c r="F263" s="213" t="s">
        <v>325</v>
      </c>
      <c r="G263" s="211"/>
      <c r="H263" s="212" t="s">
        <v>1</v>
      </c>
      <c r="I263" s="214"/>
      <c r="J263" s="211"/>
      <c r="K263" s="211"/>
      <c r="L263" s="215"/>
      <c r="M263" s="216"/>
      <c r="N263" s="217"/>
      <c r="O263" s="217"/>
      <c r="P263" s="217"/>
      <c r="Q263" s="217"/>
      <c r="R263" s="217"/>
      <c r="S263" s="217"/>
      <c r="T263" s="217"/>
      <c r="U263" s="218"/>
      <c r="AT263" s="219" t="s">
        <v>179</v>
      </c>
      <c r="AU263" s="219" t="s">
        <v>81</v>
      </c>
      <c r="AV263" s="13" t="s">
        <v>81</v>
      </c>
      <c r="AW263" s="13" t="s">
        <v>30</v>
      </c>
      <c r="AX263" s="13" t="s">
        <v>73</v>
      </c>
      <c r="AY263" s="219" t="s">
        <v>118</v>
      </c>
    </row>
    <row r="264" spans="2:51" s="14" customFormat="1" ht="11.25">
      <c r="B264" s="220"/>
      <c r="C264" s="221"/>
      <c r="D264" s="200" t="s">
        <v>179</v>
      </c>
      <c r="E264" s="222" t="s">
        <v>1</v>
      </c>
      <c r="F264" s="223" t="s">
        <v>326</v>
      </c>
      <c r="G264" s="221"/>
      <c r="H264" s="224">
        <v>0.084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8"/>
      <c r="U264" s="229"/>
      <c r="AT264" s="230" t="s">
        <v>179</v>
      </c>
      <c r="AU264" s="230" t="s">
        <v>81</v>
      </c>
      <c r="AV264" s="14" t="s">
        <v>83</v>
      </c>
      <c r="AW264" s="14" t="s">
        <v>30</v>
      </c>
      <c r="AX264" s="14" t="s">
        <v>73</v>
      </c>
      <c r="AY264" s="230" t="s">
        <v>118</v>
      </c>
    </row>
    <row r="265" spans="2:51" s="15" customFormat="1" ht="11.25">
      <c r="B265" s="231"/>
      <c r="C265" s="232"/>
      <c r="D265" s="200" t="s">
        <v>179</v>
      </c>
      <c r="E265" s="233" t="s">
        <v>1</v>
      </c>
      <c r="F265" s="234" t="s">
        <v>184</v>
      </c>
      <c r="G265" s="232"/>
      <c r="H265" s="235">
        <v>0.084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39"/>
      <c r="U265" s="240"/>
      <c r="AT265" s="241" t="s">
        <v>179</v>
      </c>
      <c r="AU265" s="241" t="s">
        <v>81</v>
      </c>
      <c r="AV265" s="15" t="s">
        <v>125</v>
      </c>
      <c r="AW265" s="15" t="s">
        <v>30</v>
      </c>
      <c r="AX265" s="15" t="s">
        <v>81</v>
      </c>
      <c r="AY265" s="241" t="s">
        <v>118</v>
      </c>
    </row>
    <row r="266" spans="1:65" s="2" customFormat="1" ht="14.45" customHeight="1">
      <c r="A266" s="34"/>
      <c r="B266" s="35"/>
      <c r="C266" s="186" t="s">
        <v>327</v>
      </c>
      <c r="D266" s="186" t="s">
        <v>121</v>
      </c>
      <c r="E266" s="187" t="s">
        <v>328</v>
      </c>
      <c r="F266" s="188" t="s">
        <v>329</v>
      </c>
      <c r="G266" s="189" t="s">
        <v>187</v>
      </c>
      <c r="H266" s="190">
        <v>21.774</v>
      </c>
      <c r="I266" s="191"/>
      <c r="J266" s="192">
        <f>ROUND(I266*H266,2)</f>
        <v>0</v>
      </c>
      <c r="K266" s="193"/>
      <c r="L266" s="39"/>
      <c r="M266" s="194" t="s">
        <v>1</v>
      </c>
      <c r="N266" s="195" t="s">
        <v>38</v>
      </c>
      <c r="O266" s="71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6">
        <f>S266*H266</f>
        <v>0</v>
      </c>
      <c r="U266" s="197" t="s">
        <v>1</v>
      </c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125</v>
      </c>
      <c r="AT266" s="198" t="s">
        <v>121</v>
      </c>
      <c r="AU266" s="198" t="s">
        <v>81</v>
      </c>
      <c r="AY266" s="17" t="s">
        <v>118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81</v>
      </c>
      <c r="BK266" s="199">
        <f>ROUND(I266*H266,2)</f>
        <v>0</v>
      </c>
      <c r="BL266" s="17" t="s">
        <v>125</v>
      </c>
      <c r="BM266" s="198" t="s">
        <v>330</v>
      </c>
    </row>
    <row r="267" spans="1:47" s="2" customFormat="1" ht="11.25">
      <c r="A267" s="34"/>
      <c r="B267" s="35"/>
      <c r="C267" s="36"/>
      <c r="D267" s="200" t="s">
        <v>127</v>
      </c>
      <c r="E267" s="36"/>
      <c r="F267" s="201" t="s">
        <v>329</v>
      </c>
      <c r="G267" s="36"/>
      <c r="H267" s="36"/>
      <c r="I267" s="202"/>
      <c r="J267" s="36"/>
      <c r="K267" s="36"/>
      <c r="L267" s="39"/>
      <c r="M267" s="203"/>
      <c r="N267" s="204"/>
      <c r="O267" s="71"/>
      <c r="P267" s="71"/>
      <c r="Q267" s="71"/>
      <c r="R267" s="71"/>
      <c r="S267" s="71"/>
      <c r="T267" s="71"/>
      <c r="U267" s="72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127</v>
      </c>
      <c r="AU267" s="17" t="s">
        <v>81</v>
      </c>
    </row>
    <row r="268" spans="2:51" s="13" customFormat="1" ht="11.25">
      <c r="B268" s="210"/>
      <c r="C268" s="211"/>
      <c r="D268" s="200" t="s">
        <v>179</v>
      </c>
      <c r="E268" s="212" t="s">
        <v>1</v>
      </c>
      <c r="F268" s="213" t="s">
        <v>331</v>
      </c>
      <c r="G268" s="211"/>
      <c r="H268" s="212" t="s">
        <v>1</v>
      </c>
      <c r="I268" s="214"/>
      <c r="J268" s="211"/>
      <c r="K268" s="211"/>
      <c r="L268" s="215"/>
      <c r="M268" s="216"/>
      <c r="N268" s="217"/>
      <c r="O268" s="217"/>
      <c r="P268" s="217"/>
      <c r="Q268" s="217"/>
      <c r="R268" s="217"/>
      <c r="S268" s="217"/>
      <c r="T268" s="217"/>
      <c r="U268" s="218"/>
      <c r="AT268" s="219" t="s">
        <v>179</v>
      </c>
      <c r="AU268" s="219" t="s">
        <v>81</v>
      </c>
      <c r="AV268" s="13" t="s">
        <v>81</v>
      </c>
      <c r="AW268" s="13" t="s">
        <v>30</v>
      </c>
      <c r="AX268" s="13" t="s">
        <v>73</v>
      </c>
      <c r="AY268" s="219" t="s">
        <v>118</v>
      </c>
    </row>
    <row r="269" spans="2:51" s="14" customFormat="1" ht="11.25">
      <c r="B269" s="220"/>
      <c r="C269" s="221"/>
      <c r="D269" s="200" t="s">
        <v>179</v>
      </c>
      <c r="E269" s="222" t="s">
        <v>1</v>
      </c>
      <c r="F269" s="223" t="s">
        <v>332</v>
      </c>
      <c r="G269" s="221"/>
      <c r="H269" s="224">
        <v>21.774</v>
      </c>
      <c r="I269" s="225"/>
      <c r="J269" s="221"/>
      <c r="K269" s="221"/>
      <c r="L269" s="226"/>
      <c r="M269" s="227"/>
      <c r="N269" s="228"/>
      <c r="O269" s="228"/>
      <c r="P269" s="228"/>
      <c r="Q269" s="228"/>
      <c r="R269" s="228"/>
      <c r="S269" s="228"/>
      <c r="T269" s="228"/>
      <c r="U269" s="229"/>
      <c r="AT269" s="230" t="s">
        <v>179</v>
      </c>
      <c r="AU269" s="230" t="s">
        <v>81</v>
      </c>
      <c r="AV269" s="14" t="s">
        <v>83</v>
      </c>
      <c r="AW269" s="14" t="s">
        <v>30</v>
      </c>
      <c r="AX269" s="14" t="s">
        <v>73</v>
      </c>
      <c r="AY269" s="230" t="s">
        <v>118</v>
      </c>
    </row>
    <row r="270" spans="2:51" s="15" customFormat="1" ht="11.25">
      <c r="B270" s="231"/>
      <c r="C270" s="232"/>
      <c r="D270" s="200" t="s">
        <v>179</v>
      </c>
      <c r="E270" s="233" t="s">
        <v>1</v>
      </c>
      <c r="F270" s="234" t="s">
        <v>184</v>
      </c>
      <c r="G270" s="232"/>
      <c r="H270" s="235">
        <v>21.774</v>
      </c>
      <c r="I270" s="236"/>
      <c r="J270" s="232"/>
      <c r="K270" s="232"/>
      <c r="L270" s="237"/>
      <c r="M270" s="238"/>
      <c r="N270" s="239"/>
      <c r="O270" s="239"/>
      <c r="P270" s="239"/>
      <c r="Q270" s="239"/>
      <c r="R270" s="239"/>
      <c r="S270" s="239"/>
      <c r="T270" s="239"/>
      <c r="U270" s="240"/>
      <c r="AT270" s="241" t="s">
        <v>179</v>
      </c>
      <c r="AU270" s="241" t="s">
        <v>81</v>
      </c>
      <c r="AV270" s="15" t="s">
        <v>125</v>
      </c>
      <c r="AW270" s="15" t="s">
        <v>30</v>
      </c>
      <c r="AX270" s="15" t="s">
        <v>81</v>
      </c>
      <c r="AY270" s="241" t="s">
        <v>118</v>
      </c>
    </row>
    <row r="271" spans="1:65" s="2" customFormat="1" ht="14.45" customHeight="1">
      <c r="A271" s="34"/>
      <c r="B271" s="35"/>
      <c r="C271" s="186" t="s">
        <v>333</v>
      </c>
      <c r="D271" s="186" t="s">
        <v>121</v>
      </c>
      <c r="E271" s="187" t="s">
        <v>334</v>
      </c>
      <c r="F271" s="188" t="s">
        <v>335</v>
      </c>
      <c r="G271" s="189" t="s">
        <v>187</v>
      </c>
      <c r="H271" s="190">
        <v>17.929</v>
      </c>
      <c r="I271" s="191"/>
      <c r="J271" s="192">
        <f>ROUND(I271*H271,2)</f>
        <v>0</v>
      </c>
      <c r="K271" s="193"/>
      <c r="L271" s="39"/>
      <c r="M271" s="194" t="s">
        <v>1</v>
      </c>
      <c r="N271" s="195" t="s">
        <v>38</v>
      </c>
      <c r="O271" s="71"/>
      <c r="P271" s="196">
        <f>O271*H271</f>
        <v>0</v>
      </c>
      <c r="Q271" s="196">
        <v>0</v>
      </c>
      <c r="R271" s="196">
        <f>Q271*H271</f>
        <v>0</v>
      </c>
      <c r="S271" s="196">
        <v>0</v>
      </c>
      <c r="T271" s="196">
        <f>S271*H271</f>
        <v>0</v>
      </c>
      <c r="U271" s="197" t="s">
        <v>1</v>
      </c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R271" s="198" t="s">
        <v>125</v>
      </c>
      <c r="AT271" s="198" t="s">
        <v>121</v>
      </c>
      <c r="AU271" s="198" t="s">
        <v>81</v>
      </c>
      <c r="AY271" s="17" t="s">
        <v>118</v>
      </c>
      <c r="BE271" s="199">
        <f>IF(N271="základní",J271,0)</f>
        <v>0</v>
      </c>
      <c r="BF271" s="199">
        <f>IF(N271="snížená",J271,0)</f>
        <v>0</v>
      </c>
      <c r="BG271" s="199">
        <f>IF(N271="zákl. přenesená",J271,0)</f>
        <v>0</v>
      </c>
      <c r="BH271" s="199">
        <f>IF(N271="sníž. přenesená",J271,0)</f>
        <v>0</v>
      </c>
      <c r="BI271" s="199">
        <f>IF(N271="nulová",J271,0)</f>
        <v>0</v>
      </c>
      <c r="BJ271" s="17" t="s">
        <v>81</v>
      </c>
      <c r="BK271" s="199">
        <f>ROUND(I271*H271,2)</f>
        <v>0</v>
      </c>
      <c r="BL271" s="17" t="s">
        <v>125</v>
      </c>
      <c r="BM271" s="198" t="s">
        <v>336</v>
      </c>
    </row>
    <row r="272" spans="1:47" s="2" customFormat="1" ht="11.25">
      <c r="A272" s="34"/>
      <c r="B272" s="35"/>
      <c r="C272" s="36"/>
      <c r="D272" s="200" t="s">
        <v>127</v>
      </c>
      <c r="E272" s="36"/>
      <c r="F272" s="201" t="s">
        <v>335</v>
      </c>
      <c r="G272" s="36"/>
      <c r="H272" s="36"/>
      <c r="I272" s="202"/>
      <c r="J272" s="36"/>
      <c r="K272" s="36"/>
      <c r="L272" s="39"/>
      <c r="M272" s="203"/>
      <c r="N272" s="204"/>
      <c r="O272" s="71"/>
      <c r="P272" s="71"/>
      <c r="Q272" s="71"/>
      <c r="R272" s="71"/>
      <c r="S272" s="71"/>
      <c r="T272" s="71"/>
      <c r="U272" s="72"/>
      <c r="V272" s="34"/>
      <c r="W272" s="34"/>
      <c r="X272" s="34"/>
      <c r="Y272" s="34"/>
      <c r="Z272" s="34"/>
      <c r="AA272" s="34"/>
      <c r="AB272" s="34"/>
      <c r="AC272" s="34"/>
      <c r="AD272" s="34"/>
      <c r="AE272" s="34"/>
      <c r="AT272" s="17" t="s">
        <v>127</v>
      </c>
      <c r="AU272" s="17" t="s">
        <v>81</v>
      </c>
    </row>
    <row r="273" spans="2:51" s="13" customFormat="1" ht="11.25">
      <c r="B273" s="210"/>
      <c r="C273" s="211"/>
      <c r="D273" s="200" t="s">
        <v>179</v>
      </c>
      <c r="E273" s="212" t="s">
        <v>1</v>
      </c>
      <c r="F273" s="213" t="s">
        <v>337</v>
      </c>
      <c r="G273" s="211"/>
      <c r="H273" s="212" t="s">
        <v>1</v>
      </c>
      <c r="I273" s="214"/>
      <c r="J273" s="211"/>
      <c r="K273" s="211"/>
      <c r="L273" s="215"/>
      <c r="M273" s="216"/>
      <c r="N273" s="217"/>
      <c r="O273" s="217"/>
      <c r="P273" s="217"/>
      <c r="Q273" s="217"/>
      <c r="R273" s="217"/>
      <c r="S273" s="217"/>
      <c r="T273" s="217"/>
      <c r="U273" s="218"/>
      <c r="AT273" s="219" t="s">
        <v>179</v>
      </c>
      <c r="AU273" s="219" t="s">
        <v>81</v>
      </c>
      <c r="AV273" s="13" t="s">
        <v>81</v>
      </c>
      <c r="AW273" s="13" t="s">
        <v>30</v>
      </c>
      <c r="AX273" s="13" t="s">
        <v>73</v>
      </c>
      <c r="AY273" s="219" t="s">
        <v>118</v>
      </c>
    </row>
    <row r="274" spans="2:51" s="14" customFormat="1" ht="11.25">
      <c r="B274" s="220"/>
      <c r="C274" s="221"/>
      <c r="D274" s="200" t="s">
        <v>179</v>
      </c>
      <c r="E274" s="222" t="s">
        <v>1</v>
      </c>
      <c r="F274" s="223" t="s">
        <v>338</v>
      </c>
      <c r="G274" s="221"/>
      <c r="H274" s="224">
        <v>17.929</v>
      </c>
      <c r="I274" s="225"/>
      <c r="J274" s="221"/>
      <c r="K274" s="221"/>
      <c r="L274" s="226"/>
      <c r="M274" s="227"/>
      <c r="N274" s="228"/>
      <c r="O274" s="228"/>
      <c r="P274" s="228"/>
      <c r="Q274" s="228"/>
      <c r="R274" s="228"/>
      <c r="S274" s="228"/>
      <c r="T274" s="228"/>
      <c r="U274" s="229"/>
      <c r="AT274" s="230" t="s">
        <v>179</v>
      </c>
      <c r="AU274" s="230" t="s">
        <v>81</v>
      </c>
      <c r="AV274" s="14" t="s">
        <v>83</v>
      </c>
      <c r="AW274" s="14" t="s">
        <v>30</v>
      </c>
      <c r="AX274" s="14" t="s">
        <v>73</v>
      </c>
      <c r="AY274" s="230" t="s">
        <v>118</v>
      </c>
    </row>
    <row r="275" spans="2:51" s="15" customFormat="1" ht="11.25">
      <c r="B275" s="231"/>
      <c r="C275" s="232"/>
      <c r="D275" s="200" t="s">
        <v>179</v>
      </c>
      <c r="E275" s="233" t="s">
        <v>1</v>
      </c>
      <c r="F275" s="234" t="s">
        <v>184</v>
      </c>
      <c r="G275" s="232"/>
      <c r="H275" s="235">
        <v>17.929</v>
      </c>
      <c r="I275" s="236"/>
      <c r="J275" s="232"/>
      <c r="K275" s="232"/>
      <c r="L275" s="237"/>
      <c r="M275" s="238"/>
      <c r="N275" s="239"/>
      <c r="O275" s="239"/>
      <c r="P275" s="239"/>
      <c r="Q275" s="239"/>
      <c r="R275" s="239"/>
      <c r="S275" s="239"/>
      <c r="T275" s="239"/>
      <c r="U275" s="240"/>
      <c r="AT275" s="241" t="s">
        <v>179</v>
      </c>
      <c r="AU275" s="241" t="s">
        <v>81</v>
      </c>
      <c r="AV275" s="15" t="s">
        <v>125</v>
      </c>
      <c r="AW275" s="15" t="s">
        <v>30</v>
      </c>
      <c r="AX275" s="15" t="s">
        <v>81</v>
      </c>
      <c r="AY275" s="241" t="s">
        <v>118</v>
      </c>
    </row>
    <row r="276" spans="1:65" s="2" customFormat="1" ht="24.2" customHeight="1">
      <c r="A276" s="34"/>
      <c r="B276" s="35"/>
      <c r="C276" s="186" t="s">
        <v>339</v>
      </c>
      <c r="D276" s="186" t="s">
        <v>121</v>
      </c>
      <c r="E276" s="187" t="s">
        <v>340</v>
      </c>
      <c r="F276" s="188" t="s">
        <v>341</v>
      </c>
      <c r="G276" s="189" t="s">
        <v>187</v>
      </c>
      <c r="H276" s="190">
        <v>1.8</v>
      </c>
      <c r="I276" s="191"/>
      <c r="J276" s="192">
        <f>ROUND(I276*H276,2)</f>
        <v>0</v>
      </c>
      <c r="K276" s="193"/>
      <c r="L276" s="39"/>
      <c r="M276" s="194" t="s">
        <v>1</v>
      </c>
      <c r="N276" s="195" t="s">
        <v>38</v>
      </c>
      <c r="O276" s="71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6">
        <f>S276*H276</f>
        <v>0</v>
      </c>
      <c r="U276" s="197" t="s">
        <v>1</v>
      </c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125</v>
      </c>
      <c r="AT276" s="198" t="s">
        <v>121</v>
      </c>
      <c r="AU276" s="198" t="s">
        <v>81</v>
      </c>
      <c r="AY276" s="17" t="s">
        <v>118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81</v>
      </c>
      <c r="BK276" s="199">
        <f>ROUND(I276*H276,2)</f>
        <v>0</v>
      </c>
      <c r="BL276" s="17" t="s">
        <v>125</v>
      </c>
      <c r="BM276" s="198" t="s">
        <v>342</v>
      </c>
    </row>
    <row r="277" spans="1:47" s="2" customFormat="1" ht="19.5">
      <c r="A277" s="34"/>
      <c r="B277" s="35"/>
      <c r="C277" s="36"/>
      <c r="D277" s="200" t="s">
        <v>127</v>
      </c>
      <c r="E277" s="36"/>
      <c r="F277" s="201" t="s">
        <v>341</v>
      </c>
      <c r="G277" s="36"/>
      <c r="H277" s="36"/>
      <c r="I277" s="202"/>
      <c r="J277" s="36"/>
      <c r="K277" s="36"/>
      <c r="L277" s="39"/>
      <c r="M277" s="203"/>
      <c r="N277" s="204"/>
      <c r="O277" s="71"/>
      <c r="P277" s="71"/>
      <c r="Q277" s="71"/>
      <c r="R277" s="71"/>
      <c r="S277" s="71"/>
      <c r="T277" s="71"/>
      <c r="U277" s="72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127</v>
      </c>
      <c r="AU277" s="17" t="s">
        <v>81</v>
      </c>
    </row>
    <row r="278" spans="2:51" s="13" customFormat="1" ht="11.25">
      <c r="B278" s="210"/>
      <c r="C278" s="211"/>
      <c r="D278" s="200" t="s">
        <v>179</v>
      </c>
      <c r="E278" s="212" t="s">
        <v>1</v>
      </c>
      <c r="F278" s="213" t="s">
        <v>343</v>
      </c>
      <c r="G278" s="211"/>
      <c r="H278" s="212" t="s">
        <v>1</v>
      </c>
      <c r="I278" s="214"/>
      <c r="J278" s="211"/>
      <c r="K278" s="211"/>
      <c r="L278" s="215"/>
      <c r="M278" s="216"/>
      <c r="N278" s="217"/>
      <c r="O278" s="217"/>
      <c r="P278" s="217"/>
      <c r="Q278" s="217"/>
      <c r="R278" s="217"/>
      <c r="S278" s="217"/>
      <c r="T278" s="217"/>
      <c r="U278" s="218"/>
      <c r="AT278" s="219" t="s">
        <v>179</v>
      </c>
      <c r="AU278" s="219" t="s">
        <v>81</v>
      </c>
      <c r="AV278" s="13" t="s">
        <v>81</v>
      </c>
      <c r="AW278" s="13" t="s">
        <v>30</v>
      </c>
      <c r="AX278" s="13" t="s">
        <v>73</v>
      </c>
      <c r="AY278" s="219" t="s">
        <v>118</v>
      </c>
    </row>
    <row r="279" spans="2:51" s="14" customFormat="1" ht="11.25">
      <c r="B279" s="220"/>
      <c r="C279" s="221"/>
      <c r="D279" s="200" t="s">
        <v>179</v>
      </c>
      <c r="E279" s="222" t="s">
        <v>1</v>
      </c>
      <c r="F279" s="223" t="s">
        <v>190</v>
      </c>
      <c r="G279" s="221"/>
      <c r="H279" s="224">
        <v>1.8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8"/>
      <c r="U279" s="229"/>
      <c r="AT279" s="230" t="s">
        <v>179</v>
      </c>
      <c r="AU279" s="230" t="s">
        <v>81</v>
      </c>
      <c r="AV279" s="14" t="s">
        <v>83</v>
      </c>
      <c r="AW279" s="14" t="s">
        <v>30</v>
      </c>
      <c r="AX279" s="14" t="s">
        <v>73</v>
      </c>
      <c r="AY279" s="230" t="s">
        <v>118</v>
      </c>
    </row>
    <row r="280" spans="2:51" s="15" customFormat="1" ht="11.25">
      <c r="B280" s="231"/>
      <c r="C280" s="232"/>
      <c r="D280" s="200" t="s">
        <v>179</v>
      </c>
      <c r="E280" s="233" t="s">
        <v>1</v>
      </c>
      <c r="F280" s="234" t="s">
        <v>184</v>
      </c>
      <c r="G280" s="232"/>
      <c r="H280" s="235">
        <v>1.8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39"/>
      <c r="U280" s="240"/>
      <c r="AT280" s="241" t="s">
        <v>179</v>
      </c>
      <c r="AU280" s="241" t="s">
        <v>81</v>
      </c>
      <c r="AV280" s="15" t="s">
        <v>125</v>
      </c>
      <c r="AW280" s="15" t="s">
        <v>30</v>
      </c>
      <c r="AX280" s="15" t="s">
        <v>81</v>
      </c>
      <c r="AY280" s="241" t="s">
        <v>118</v>
      </c>
    </row>
    <row r="281" spans="1:65" s="2" customFormat="1" ht="24.2" customHeight="1">
      <c r="A281" s="34"/>
      <c r="B281" s="35"/>
      <c r="C281" s="186" t="s">
        <v>344</v>
      </c>
      <c r="D281" s="186" t="s">
        <v>121</v>
      </c>
      <c r="E281" s="187" t="s">
        <v>345</v>
      </c>
      <c r="F281" s="188" t="s">
        <v>346</v>
      </c>
      <c r="G281" s="189" t="s">
        <v>187</v>
      </c>
      <c r="H281" s="190">
        <v>16.545</v>
      </c>
      <c r="I281" s="191"/>
      <c r="J281" s="192">
        <f>ROUND(I281*H281,2)</f>
        <v>0</v>
      </c>
      <c r="K281" s="193"/>
      <c r="L281" s="39"/>
      <c r="M281" s="194" t="s">
        <v>1</v>
      </c>
      <c r="N281" s="195" t="s">
        <v>38</v>
      </c>
      <c r="O281" s="7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6">
        <f>S281*H281</f>
        <v>0</v>
      </c>
      <c r="U281" s="197" t="s">
        <v>1</v>
      </c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125</v>
      </c>
      <c r="AT281" s="198" t="s">
        <v>121</v>
      </c>
      <c r="AU281" s="198" t="s">
        <v>81</v>
      </c>
      <c r="AY281" s="17" t="s">
        <v>118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7" t="s">
        <v>81</v>
      </c>
      <c r="BK281" s="199">
        <f>ROUND(I281*H281,2)</f>
        <v>0</v>
      </c>
      <c r="BL281" s="17" t="s">
        <v>125</v>
      </c>
      <c r="BM281" s="198" t="s">
        <v>347</v>
      </c>
    </row>
    <row r="282" spans="1:47" s="2" customFormat="1" ht="11.25">
      <c r="A282" s="34"/>
      <c r="B282" s="35"/>
      <c r="C282" s="36"/>
      <c r="D282" s="200" t="s">
        <v>127</v>
      </c>
      <c r="E282" s="36"/>
      <c r="F282" s="201" t="s">
        <v>346</v>
      </c>
      <c r="G282" s="36"/>
      <c r="H282" s="36"/>
      <c r="I282" s="202"/>
      <c r="J282" s="36"/>
      <c r="K282" s="36"/>
      <c r="L282" s="39"/>
      <c r="M282" s="203"/>
      <c r="N282" s="204"/>
      <c r="O282" s="71"/>
      <c r="P282" s="71"/>
      <c r="Q282" s="71"/>
      <c r="R282" s="71"/>
      <c r="S282" s="71"/>
      <c r="T282" s="71"/>
      <c r="U282" s="72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127</v>
      </c>
      <c r="AU282" s="17" t="s">
        <v>81</v>
      </c>
    </row>
    <row r="283" spans="2:51" s="13" customFormat="1" ht="11.25">
      <c r="B283" s="210"/>
      <c r="C283" s="211"/>
      <c r="D283" s="200" t="s">
        <v>179</v>
      </c>
      <c r="E283" s="212" t="s">
        <v>1</v>
      </c>
      <c r="F283" s="213" t="s">
        <v>348</v>
      </c>
      <c r="G283" s="211"/>
      <c r="H283" s="212" t="s">
        <v>1</v>
      </c>
      <c r="I283" s="214"/>
      <c r="J283" s="211"/>
      <c r="K283" s="211"/>
      <c r="L283" s="215"/>
      <c r="M283" s="216"/>
      <c r="N283" s="217"/>
      <c r="O283" s="217"/>
      <c r="P283" s="217"/>
      <c r="Q283" s="217"/>
      <c r="R283" s="217"/>
      <c r="S283" s="217"/>
      <c r="T283" s="217"/>
      <c r="U283" s="218"/>
      <c r="AT283" s="219" t="s">
        <v>179</v>
      </c>
      <c r="AU283" s="219" t="s">
        <v>81</v>
      </c>
      <c r="AV283" s="13" t="s">
        <v>81</v>
      </c>
      <c r="AW283" s="13" t="s">
        <v>30</v>
      </c>
      <c r="AX283" s="13" t="s">
        <v>73</v>
      </c>
      <c r="AY283" s="219" t="s">
        <v>118</v>
      </c>
    </row>
    <row r="284" spans="2:51" s="14" customFormat="1" ht="11.25">
      <c r="B284" s="220"/>
      <c r="C284" s="221"/>
      <c r="D284" s="200" t="s">
        <v>179</v>
      </c>
      <c r="E284" s="222" t="s">
        <v>1</v>
      </c>
      <c r="F284" s="223" t="s">
        <v>349</v>
      </c>
      <c r="G284" s="221"/>
      <c r="H284" s="224">
        <v>16.545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8"/>
      <c r="U284" s="229"/>
      <c r="AT284" s="230" t="s">
        <v>179</v>
      </c>
      <c r="AU284" s="230" t="s">
        <v>81</v>
      </c>
      <c r="AV284" s="14" t="s">
        <v>83</v>
      </c>
      <c r="AW284" s="14" t="s">
        <v>30</v>
      </c>
      <c r="AX284" s="14" t="s">
        <v>73</v>
      </c>
      <c r="AY284" s="230" t="s">
        <v>118</v>
      </c>
    </row>
    <row r="285" spans="2:51" s="15" customFormat="1" ht="11.25">
      <c r="B285" s="231"/>
      <c r="C285" s="232"/>
      <c r="D285" s="200" t="s">
        <v>179</v>
      </c>
      <c r="E285" s="233" t="s">
        <v>1</v>
      </c>
      <c r="F285" s="234" t="s">
        <v>184</v>
      </c>
      <c r="G285" s="232"/>
      <c r="H285" s="235">
        <v>16.545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39"/>
      <c r="U285" s="240"/>
      <c r="AT285" s="241" t="s">
        <v>179</v>
      </c>
      <c r="AU285" s="241" t="s">
        <v>81</v>
      </c>
      <c r="AV285" s="15" t="s">
        <v>125</v>
      </c>
      <c r="AW285" s="15" t="s">
        <v>30</v>
      </c>
      <c r="AX285" s="15" t="s">
        <v>81</v>
      </c>
      <c r="AY285" s="241" t="s">
        <v>118</v>
      </c>
    </row>
    <row r="286" spans="2:63" s="12" customFormat="1" ht="25.9" customHeight="1">
      <c r="B286" s="170"/>
      <c r="C286" s="171"/>
      <c r="D286" s="172" t="s">
        <v>72</v>
      </c>
      <c r="E286" s="173" t="s">
        <v>350</v>
      </c>
      <c r="F286" s="173" t="s">
        <v>351</v>
      </c>
      <c r="G286" s="171"/>
      <c r="H286" s="171"/>
      <c r="I286" s="174"/>
      <c r="J286" s="175">
        <f>BK286</f>
        <v>0</v>
      </c>
      <c r="K286" s="171"/>
      <c r="L286" s="176"/>
      <c r="M286" s="177"/>
      <c r="N286" s="178"/>
      <c r="O286" s="178"/>
      <c r="P286" s="179">
        <f>SUM(P287:P419)</f>
        <v>0</v>
      </c>
      <c r="Q286" s="178"/>
      <c r="R286" s="179">
        <f>SUM(R287:R419)</f>
        <v>0</v>
      </c>
      <c r="S286" s="178"/>
      <c r="T286" s="179">
        <f>SUM(T287:T419)</f>
        <v>0</v>
      </c>
      <c r="U286" s="180"/>
      <c r="AR286" s="181" t="s">
        <v>81</v>
      </c>
      <c r="AT286" s="182" t="s">
        <v>72</v>
      </c>
      <c r="AU286" s="182" t="s">
        <v>73</v>
      </c>
      <c r="AY286" s="181" t="s">
        <v>118</v>
      </c>
      <c r="BK286" s="183">
        <f>SUM(BK287:BK419)</f>
        <v>0</v>
      </c>
    </row>
    <row r="287" spans="1:65" s="2" customFormat="1" ht="14.45" customHeight="1">
      <c r="A287" s="34"/>
      <c r="B287" s="35"/>
      <c r="C287" s="186" t="s">
        <v>352</v>
      </c>
      <c r="D287" s="186" t="s">
        <v>121</v>
      </c>
      <c r="E287" s="187" t="s">
        <v>353</v>
      </c>
      <c r="F287" s="188" t="s">
        <v>354</v>
      </c>
      <c r="G287" s="189" t="s">
        <v>187</v>
      </c>
      <c r="H287" s="190">
        <v>96.417</v>
      </c>
      <c r="I287" s="191"/>
      <c r="J287" s="192">
        <f>ROUND(I287*H287,2)</f>
        <v>0</v>
      </c>
      <c r="K287" s="193"/>
      <c r="L287" s="39"/>
      <c r="M287" s="194" t="s">
        <v>1</v>
      </c>
      <c r="N287" s="195" t="s">
        <v>38</v>
      </c>
      <c r="O287" s="71"/>
      <c r="P287" s="196">
        <f>O287*H287</f>
        <v>0</v>
      </c>
      <c r="Q287" s="196">
        <v>0</v>
      </c>
      <c r="R287" s="196">
        <f>Q287*H287</f>
        <v>0</v>
      </c>
      <c r="S287" s="196">
        <v>0</v>
      </c>
      <c r="T287" s="196">
        <f>S287*H287</f>
        <v>0</v>
      </c>
      <c r="U287" s="197" t="s">
        <v>1</v>
      </c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R287" s="198" t="s">
        <v>125</v>
      </c>
      <c r="AT287" s="198" t="s">
        <v>121</v>
      </c>
      <c r="AU287" s="198" t="s">
        <v>81</v>
      </c>
      <c r="AY287" s="17" t="s">
        <v>118</v>
      </c>
      <c r="BE287" s="199">
        <f>IF(N287="základní",J287,0)</f>
        <v>0</v>
      </c>
      <c r="BF287" s="199">
        <f>IF(N287="snížená",J287,0)</f>
        <v>0</v>
      </c>
      <c r="BG287" s="199">
        <f>IF(N287="zákl. přenesená",J287,0)</f>
        <v>0</v>
      </c>
      <c r="BH287" s="199">
        <f>IF(N287="sníž. přenesená",J287,0)</f>
        <v>0</v>
      </c>
      <c r="BI287" s="199">
        <f>IF(N287="nulová",J287,0)</f>
        <v>0</v>
      </c>
      <c r="BJ287" s="17" t="s">
        <v>81</v>
      </c>
      <c r="BK287" s="199">
        <f>ROUND(I287*H287,2)</f>
        <v>0</v>
      </c>
      <c r="BL287" s="17" t="s">
        <v>125</v>
      </c>
      <c r="BM287" s="198" t="s">
        <v>355</v>
      </c>
    </row>
    <row r="288" spans="1:47" s="2" customFormat="1" ht="11.25">
      <c r="A288" s="34"/>
      <c r="B288" s="35"/>
      <c r="C288" s="36"/>
      <c r="D288" s="200" t="s">
        <v>127</v>
      </c>
      <c r="E288" s="36"/>
      <c r="F288" s="201" t="s">
        <v>354</v>
      </c>
      <c r="G288" s="36"/>
      <c r="H288" s="36"/>
      <c r="I288" s="202"/>
      <c r="J288" s="36"/>
      <c r="K288" s="36"/>
      <c r="L288" s="39"/>
      <c r="M288" s="203"/>
      <c r="N288" s="204"/>
      <c r="O288" s="71"/>
      <c r="P288" s="71"/>
      <c r="Q288" s="71"/>
      <c r="R288" s="71"/>
      <c r="S288" s="71"/>
      <c r="T288" s="71"/>
      <c r="U288" s="72"/>
      <c r="V288" s="34"/>
      <c r="W288" s="34"/>
      <c r="X288" s="34"/>
      <c r="Y288" s="34"/>
      <c r="Z288" s="34"/>
      <c r="AA288" s="34"/>
      <c r="AB288" s="34"/>
      <c r="AC288" s="34"/>
      <c r="AD288" s="34"/>
      <c r="AE288" s="34"/>
      <c r="AT288" s="17" t="s">
        <v>127</v>
      </c>
      <c r="AU288" s="17" t="s">
        <v>81</v>
      </c>
    </row>
    <row r="289" spans="2:51" s="13" customFormat="1" ht="11.25">
      <c r="B289" s="210"/>
      <c r="C289" s="211"/>
      <c r="D289" s="200" t="s">
        <v>179</v>
      </c>
      <c r="E289" s="212" t="s">
        <v>1</v>
      </c>
      <c r="F289" s="213" t="s">
        <v>356</v>
      </c>
      <c r="G289" s="211"/>
      <c r="H289" s="212" t="s">
        <v>1</v>
      </c>
      <c r="I289" s="214"/>
      <c r="J289" s="211"/>
      <c r="K289" s="211"/>
      <c r="L289" s="215"/>
      <c r="M289" s="216"/>
      <c r="N289" s="217"/>
      <c r="O289" s="217"/>
      <c r="P289" s="217"/>
      <c r="Q289" s="217"/>
      <c r="R289" s="217"/>
      <c r="S289" s="217"/>
      <c r="T289" s="217"/>
      <c r="U289" s="218"/>
      <c r="AT289" s="219" t="s">
        <v>179</v>
      </c>
      <c r="AU289" s="219" t="s">
        <v>81</v>
      </c>
      <c r="AV289" s="13" t="s">
        <v>81</v>
      </c>
      <c r="AW289" s="13" t="s">
        <v>30</v>
      </c>
      <c r="AX289" s="13" t="s">
        <v>73</v>
      </c>
      <c r="AY289" s="219" t="s">
        <v>118</v>
      </c>
    </row>
    <row r="290" spans="2:51" s="14" customFormat="1" ht="11.25">
      <c r="B290" s="220"/>
      <c r="C290" s="221"/>
      <c r="D290" s="200" t="s">
        <v>179</v>
      </c>
      <c r="E290" s="222" t="s">
        <v>1</v>
      </c>
      <c r="F290" s="223" t="s">
        <v>357</v>
      </c>
      <c r="G290" s="221"/>
      <c r="H290" s="224">
        <v>3.293</v>
      </c>
      <c r="I290" s="225"/>
      <c r="J290" s="221"/>
      <c r="K290" s="221"/>
      <c r="L290" s="226"/>
      <c r="M290" s="227"/>
      <c r="N290" s="228"/>
      <c r="O290" s="228"/>
      <c r="P290" s="228"/>
      <c r="Q290" s="228"/>
      <c r="R290" s="228"/>
      <c r="S290" s="228"/>
      <c r="T290" s="228"/>
      <c r="U290" s="229"/>
      <c r="AT290" s="230" t="s">
        <v>179</v>
      </c>
      <c r="AU290" s="230" t="s">
        <v>81</v>
      </c>
      <c r="AV290" s="14" t="s">
        <v>83</v>
      </c>
      <c r="AW290" s="14" t="s">
        <v>30</v>
      </c>
      <c r="AX290" s="14" t="s">
        <v>73</v>
      </c>
      <c r="AY290" s="230" t="s">
        <v>118</v>
      </c>
    </row>
    <row r="291" spans="2:51" s="14" customFormat="1" ht="11.25">
      <c r="B291" s="220"/>
      <c r="C291" s="221"/>
      <c r="D291" s="200" t="s">
        <v>179</v>
      </c>
      <c r="E291" s="222" t="s">
        <v>1</v>
      </c>
      <c r="F291" s="223" t="s">
        <v>358</v>
      </c>
      <c r="G291" s="221"/>
      <c r="H291" s="224">
        <v>2.652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8"/>
      <c r="U291" s="229"/>
      <c r="AT291" s="230" t="s">
        <v>179</v>
      </c>
      <c r="AU291" s="230" t="s">
        <v>81</v>
      </c>
      <c r="AV291" s="14" t="s">
        <v>83</v>
      </c>
      <c r="AW291" s="14" t="s">
        <v>30</v>
      </c>
      <c r="AX291" s="14" t="s">
        <v>73</v>
      </c>
      <c r="AY291" s="230" t="s">
        <v>118</v>
      </c>
    </row>
    <row r="292" spans="2:51" s="14" customFormat="1" ht="11.25">
      <c r="B292" s="220"/>
      <c r="C292" s="221"/>
      <c r="D292" s="200" t="s">
        <v>179</v>
      </c>
      <c r="E292" s="222" t="s">
        <v>1</v>
      </c>
      <c r="F292" s="223" t="s">
        <v>359</v>
      </c>
      <c r="G292" s="221"/>
      <c r="H292" s="224">
        <v>5.348</v>
      </c>
      <c r="I292" s="225"/>
      <c r="J292" s="221"/>
      <c r="K292" s="221"/>
      <c r="L292" s="226"/>
      <c r="M292" s="227"/>
      <c r="N292" s="228"/>
      <c r="O292" s="228"/>
      <c r="P292" s="228"/>
      <c r="Q292" s="228"/>
      <c r="R292" s="228"/>
      <c r="S292" s="228"/>
      <c r="T292" s="228"/>
      <c r="U292" s="229"/>
      <c r="AT292" s="230" t="s">
        <v>179</v>
      </c>
      <c r="AU292" s="230" t="s">
        <v>81</v>
      </c>
      <c r="AV292" s="14" t="s">
        <v>83</v>
      </c>
      <c r="AW292" s="14" t="s">
        <v>30</v>
      </c>
      <c r="AX292" s="14" t="s">
        <v>73</v>
      </c>
      <c r="AY292" s="230" t="s">
        <v>118</v>
      </c>
    </row>
    <row r="293" spans="2:51" s="14" customFormat="1" ht="11.25">
      <c r="B293" s="220"/>
      <c r="C293" s="221"/>
      <c r="D293" s="200" t="s">
        <v>179</v>
      </c>
      <c r="E293" s="222" t="s">
        <v>1</v>
      </c>
      <c r="F293" s="223" t="s">
        <v>360</v>
      </c>
      <c r="G293" s="221"/>
      <c r="H293" s="224">
        <v>-2.424</v>
      </c>
      <c r="I293" s="225"/>
      <c r="J293" s="221"/>
      <c r="K293" s="221"/>
      <c r="L293" s="226"/>
      <c r="M293" s="227"/>
      <c r="N293" s="228"/>
      <c r="O293" s="228"/>
      <c r="P293" s="228"/>
      <c r="Q293" s="228"/>
      <c r="R293" s="228"/>
      <c r="S293" s="228"/>
      <c r="T293" s="228"/>
      <c r="U293" s="229"/>
      <c r="AT293" s="230" t="s">
        <v>179</v>
      </c>
      <c r="AU293" s="230" t="s">
        <v>81</v>
      </c>
      <c r="AV293" s="14" t="s">
        <v>83</v>
      </c>
      <c r="AW293" s="14" t="s">
        <v>30</v>
      </c>
      <c r="AX293" s="14" t="s">
        <v>73</v>
      </c>
      <c r="AY293" s="230" t="s">
        <v>118</v>
      </c>
    </row>
    <row r="294" spans="2:51" s="13" customFormat="1" ht="11.25">
      <c r="B294" s="210"/>
      <c r="C294" s="211"/>
      <c r="D294" s="200" t="s">
        <v>179</v>
      </c>
      <c r="E294" s="212" t="s">
        <v>1</v>
      </c>
      <c r="F294" s="213" t="s">
        <v>361</v>
      </c>
      <c r="G294" s="211"/>
      <c r="H294" s="212" t="s">
        <v>1</v>
      </c>
      <c r="I294" s="214"/>
      <c r="J294" s="211"/>
      <c r="K294" s="211"/>
      <c r="L294" s="215"/>
      <c r="M294" s="216"/>
      <c r="N294" s="217"/>
      <c r="O294" s="217"/>
      <c r="P294" s="217"/>
      <c r="Q294" s="217"/>
      <c r="R294" s="217"/>
      <c r="S294" s="217"/>
      <c r="T294" s="217"/>
      <c r="U294" s="218"/>
      <c r="AT294" s="219" t="s">
        <v>179</v>
      </c>
      <c r="AU294" s="219" t="s">
        <v>81</v>
      </c>
      <c r="AV294" s="13" t="s">
        <v>81</v>
      </c>
      <c r="AW294" s="13" t="s">
        <v>30</v>
      </c>
      <c r="AX294" s="13" t="s">
        <v>73</v>
      </c>
      <c r="AY294" s="219" t="s">
        <v>118</v>
      </c>
    </row>
    <row r="295" spans="2:51" s="14" customFormat="1" ht="11.25">
      <c r="B295" s="220"/>
      <c r="C295" s="221"/>
      <c r="D295" s="200" t="s">
        <v>179</v>
      </c>
      <c r="E295" s="222" t="s">
        <v>1</v>
      </c>
      <c r="F295" s="223" t="s">
        <v>362</v>
      </c>
      <c r="G295" s="221"/>
      <c r="H295" s="224">
        <v>16.624</v>
      </c>
      <c r="I295" s="225"/>
      <c r="J295" s="221"/>
      <c r="K295" s="221"/>
      <c r="L295" s="226"/>
      <c r="M295" s="227"/>
      <c r="N295" s="228"/>
      <c r="O295" s="228"/>
      <c r="P295" s="228"/>
      <c r="Q295" s="228"/>
      <c r="R295" s="228"/>
      <c r="S295" s="228"/>
      <c r="T295" s="228"/>
      <c r="U295" s="229"/>
      <c r="AT295" s="230" t="s">
        <v>179</v>
      </c>
      <c r="AU295" s="230" t="s">
        <v>81</v>
      </c>
      <c r="AV295" s="14" t="s">
        <v>83</v>
      </c>
      <c r="AW295" s="14" t="s">
        <v>30</v>
      </c>
      <c r="AX295" s="14" t="s">
        <v>73</v>
      </c>
      <c r="AY295" s="230" t="s">
        <v>118</v>
      </c>
    </row>
    <row r="296" spans="2:51" s="14" customFormat="1" ht="11.25">
      <c r="B296" s="220"/>
      <c r="C296" s="221"/>
      <c r="D296" s="200" t="s">
        <v>179</v>
      </c>
      <c r="E296" s="222" t="s">
        <v>1</v>
      </c>
      <c r="F296" s="223" t="s">
        <v>363</v>
      </c>
      <c r="G296" s="221"/>
      <c r="H296" s="224">
        <v>11.696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8"/>
      <c r="U296" s="229"/>
      <c r="AT296" s="230" t="s">
        <v>179</v>
      </c>
      <c r="AU296" s="230" t="s">
        <v>81</v>
      </c>
      <c r="AV296" s="14" t="s">
        <v>83</v>
      </c>
      <c r="AW296" s="14" t="s">
        <v>30</v>
      </c>
      <c r="AX296" s="14" t="s">
        <v>73</v>
      </c>
      <c r="AY296" s="230" t="s">
        <v>118</v>
      </c>
    </row>
    <row r="297" spans="2:51" s="13" customFormat="1" ht="11.25">
      <c r="B297" s="210"/>
      <c r="C297" s="211"/>
      <c r="D297" s="200" t="s">
        <v>179</v>
      </c>
      <c r="E297" s="212" t="s">
        <v>1</v>
      </c>
      <c r="F297" s="213" t="s">
        <v>364</v>
      </c>
      <c r="G297" s="211"/>
      <c r="H297" s="212" t="s">
        <v>1</v>
      </c>
      <c r="I297" s="214"/>
      <c r="J297" s="211"/>
      <c r="K297" s="211"/>
      <c r="L297" s="215"/>
      <c r="M297" s="216"/>
      <c r="N297" s="217"/>
      <c r="O297" s="217"/>
      <c r="P297" s="217"/>
      <c r="Q297" s="217"/>
      <c r="R297" s="217"/>
      <c r="S297" s="217"/>
      <c r="T297" s="217"/>
      <c r="U297" s="218"/>
      <c r="AT297" s="219" t="s">
        <v>179</v>
      </c>
      <c r="AU297" s="219" t="s">
        <v>81</v>
      </c>
      <c r="AV297" s="13" t="s">
        <v>81</v>
      </c>
      <c r="AW297" s="13" t="s">
        <v>30</v>
      </c>
      <c r="AX297" s="13" t="s">
        <v>73</v>
      </c>
      <c r="AY297" s="219" t="s">
        <v>118</v>
      </c>
    </row>
    <row r="298" spans="2:51" s="14" customFormat="1" ht="11.25">
      <c r="B298" s="220"/>
      <c r="C298" s="221"/>
      <c r="D298" s="200" t="s">
        <v>179</v>
      </c>
      <c r="E298" s="222" t="s">
        <v>1</v>
      </c>
      <c r="F298" s="223" t="s">
        <v>365</v>
      </c>
      <c r="G298" s="221"/>
      <c r="H298" s="224">
        <v>19.228</v>
      </c>
      <c r="I298" s="225"/>
      <c r="J298" s="221"/>
      <c r="K298" s="221"/>
      <c r="L298" s="226"/>
      <c r="M298" s="227"/>
      <c r="N298" s="228"/>
      <c r="O298" s="228"/>
      <c r="P298" s="228"/>
      <c r="Q298" s="228"/>
      <c r="R298" s="228"/>
      <c r="S298" s="228"/>
      <c r="T298" s="228"/>
      <c r="U298" s="229"/>
      <c r="AT298" s="230" t="s">
        <v>179</v>
      </c>
      <c r="AU298" s="230" t="s">
        <v>81</v>
      </c>
      <c r="AV298" s="14" t="s">
        <v>83</v>
      </c>
      <c r="AW298" s="14" t="s">
        <v>30</v>
      </c>
      <c r="AX298" s="14" t="s">
        <v>73</v>
      </c>
      <c r="AY298" s="230" t="s">
        <v>118</v>
      </c>
    </row>
    <row r="299" spans="2:51" s="14" customFormat="1" ht="11.25">
      <c r="B299" s="220"/>
      <c r="C299" s="221"/>
      <c r="D299" s="200" t="s">
        <v>179</v>
      </c>
      <c r="E299" s="222" t="s">
        <v>1</v>
      </c>
      <c r="F299" s="223" t="s">
        <v>366</v>
      </c>
      <c r="G299" s="221"/>
      <c r="H299" s="224">
        <v>-4.444</v>
      </c>
      <c r="I299" s="225"/>
      <c r="J299" s="221"/>
      <c r="K299" s="221"/>
      <c r="L299" s="226"/>
      <c r="M299" s="227"/>
      <c r="N299" s="228"/>
      <c r="O299" s="228"/>
      <c r="P299" s="228"/>
      <c r="Q299" s="228"/>
      <c r="R299" s="228"/>
      <c r="S299" s="228"/>
      <c r="T299" s="228"/>
      <c r="U299" s="229"/>
      <c r="AT299" s="230" t="s">
        <v>179</v>
      </c>
      <c r="AU299" s="230" t="s">
        <v>81</v>
      </c>
      <c r="AV299" s="14" t="s">
        <v>83</v>
      </c>
      <c r="AW299" s="14" t="s">
        <v>30</v>
      </c>
      <c r="AX299" s="14" t="s">
        <v>73</v>
      </c>
      <c r="AY299" s="230" t="s">
        <v>118</v>
      </c>
    </row>
    <row r="300" spans="2:51" s="14" customFormat="1" ht="11.25">
      <c r="B300" s="220"/>
      <c r="C300" s="221"/>
      <c r="D300" s="200" t="s">
        <v>179</v>
      </c>
      <c r="E300" s="222" t="s">
        <v>1</v>
      </c>
      <c r="F300" s="223" t="s">
        <v>367</v>
      </c>
      <c r="G300" s="221"/>
      <c r="H300" s="224">
        <v>14.06</v>
      </c>
      <c r="I300" s="225"/>
      <c r="J300" s="221"/>
      <c r="K300" s="221"/>
      <c r="L300" s="226"/>
      <c r="M300" s="227"/>
      <c r="N300" s="228"/>
      <c r="O300" s="228"/>
      <c r="P300" s="228"/>
      <c r="Q300" s="228"/>
      <c r="R300" s="228"/>
      <c r="S300" s="228"/>
      <c r="T300" s="228"/>
      <c r="U300" s="229"/>
      <c r="AT300" s="230" t="s">
        <v>179</v>
      </c>
      <c r="AU300" s="230" t="s">
        <v>81</v>
      </c>
      <c r="AV300" s="14" t="s">
        <v>83</v>
      </c>
      <c r="AW300" s="14" t="s">
        <v>30</v>
      </c>
      <c r="AX300" s="14" t="s">
        <v>73</v>
      </c>
      <c r="AY300" s="230" t="s">
        <v>118</v>
      </c>
    </row>
    <row r="301" spans="2:51" s="14" customFormat="1" ht="11.25">
      <c r="B301" s="220"/>
      <c r="C301" s="221"/>
      <c r="D301" s="200" t="s">
        <v>179</v>
      </c>
      <c r="E301" s="222" t="s">
        <v>1</v>
      </c>
      <c r="F301" s="223" t="s">
        <v>368</v>
      </c>
      <c r="G301" s="221"/>
      <c r="H301" s="224">
        <v>14.44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8"/>
      <c r="U301" s="229"/>
      <c r="AT301" s="230" t="s">
        <v>179</v>
      </c>
      <c r="AU301" s="230" t="s">
        <v>81</v>
      </c>
      <c r="AV301" s="14" t="s">
        <v>83</v>
      </c>
      <c r="AW301" s="14" t="s">
        <v>30</v>
      </c>
      <c r="AX301" s="14" t="s">
        <v>73</v>
      </c>
      <c r="AY301" s="230" t="s">
        <v>118</v>
      </c>
    </row>
    <row r="302" spans="2:51" s="14" customFormat="1" ht="11.25">
      <c r="B302" s="220"/>
      <c r="C302" s="221"/>
      <c r="D302" s="200" t="s">
        <v>179</v>
      </c>
      <c r="E302" s="222" t="s">
        <v>1</v>
      </c>
      <c r="F302" s="223" t="s">
        <v>369</v>
      </c>
      <c r="G302" s="221"/>
      <c r="H302" s="224">
        <v>5.99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8"/>
      <c r="U302" s="229"/>
      <c r="AT302" s="230" t="s">
        <v>179</v>
      </c>
      <c r="AU302" s="230" t="s">
        <v>81</v>
      </c>
      <c r="AV302" s="14" t="s">
        <v>83</v>
      </c>
      <c r="AW302" s="14" t="s">
        <v>30</v>
      </c>
      <c r="AX302" s="14" t="s">
        <v>73</v>
      </c>
      <c r="AY302" s="230" t="s">
        <v>118</v>
      </c>
    </row>
    <row r="303" spans="2:51" s="14" customFormat="1" ht="11.25">
      <c r="B303" s="220"/>
      <c r="C303" s="221"/>
      <c r="D303" s="200" t="s">
        <v>179</v>
      </c>
      <c r="E303" s="222" t="s">
        <v>1</v>
      </c>
      <c r="F303" s="223" t="s">
        <v>370</v>
      </c>
      <c r="G303" s="221"/>
      <c r="H303" s="224">
        <v>7.41</v>
      </c>
      <c r="I303" s="225"/>
      <c r="J303" s="221"/>
      <c r="K303" s="221"/>
      <c r="L303" s="226"/>
      <c r="M303" s="227"/>
      <c r="N303" s="228"/>
      <c r="O303" s="228"/>
      <c r="P303" s="228"/>
      <c r="Q303" s="228"/>
      <c r="R303" s="228"/>
      <c r="S303" s="228"/>
      <c r="T303" s="228"/>
      <c r="U303" s="229"/>
      <c r="AT303" s="230" t="s">
        <v>179</v>
      </c>
      <c r="AU303" s="230" t="s">
        <v>81</v>
      </c>
      <c r="AV303" s="14" t="s">
        <v>83</v>
      </c>
      <c r="AW303" s="14" t="s">
        <v>30</v>
      </c>
      <c r="AX303" s="14" t="s">
        <v>73</v>
      </c>
      <c r="AY303" s="230" t="s">
        <v>118</v>
      </c>
    </row>
    <row r="304" spans="2:51" s="14" customFormat="1" ht="11.25">
      <c r="B304" s="220"/>
      <c r="C304" s="221"/>
      <c r="D304" s="200" t="s">
        <v>179</v>
      </c>
      <c r="E304" s="222" t="s">
        <v>1</v>
      </c>
      <c r="F304" s="223" t="s">
        <v>371</v>
      </c>
      <c r="G304" s="221"/>
      <c r="H304" s="224">
        <v>2.544</v>
      </c>
      <c r="I304" s="225"/>
      <c r="J304" s="221"/>
      <c r="K304" s="221"/>
      <c r="L304" s="226"/>
      <c r="M304" s="227"/>
      <c r="N304" s="228"/>
      <c r="O304" s="228"/>
      <c r="P304" s="228"/>
      <c r="Q304" s="228"/>
      <c r="R304" s="228"/>
      <c r="S304" s="228"/>
      <c r="T304" s="228"/>
      <c r="U304" s="229"/>
      <c r="AT304" s="230" t="s">
        <v>179</v>
      </c>
      <c r="AU304" s="230" t="s">
        <v>81</v>
      </c>
      <c r="AV304" s="14" t="s">
        <v>83</v>
      </c>
      <c r="AW304" s="14" t="s">
        <v>30</v>
      </c>
      <c r="AX304" s="14" t="s">
        <v>73</v>
      </c>
      <c r="AY304" s="230" t="s">
        <v>118</v>
      </c>
    </row>
    <row r="305" spans="2:51" s="15" customFormat="1" ht="11.25">
      <c r="B305" s="231"/>
      <c r="C305" s="232"/>
      <c r="D305" s="200" t="s">
        <v>179</v>
      </c>
      <c r="E305" s="233" t="s">
        <v>1</v>
      </c>
      <c r="F305" s="234" t="s">
        <v>184</v>
      </c>
      <c r="G305" s="232"/>
      <c r="H305" s="235">
        <v>96.41699999999999</v>
      </c>
      <c r="I305" s="236"/>
      <c r="J305" s="232"/>
      <c r="K305" s="232"/>
      <c r="L305" s="237"/>
      <c r="M305" s="238"/>
      <c r="N305" s="239"/>
      <c r="O305" s="239"/>
      <c r="P305" s="239"/>
      <c r="Q305" s="239"/>
      <c r="R305" s="239"/>
      <c r="S305" s="239"/>
      <c r="T305" s="239"/>
      <c r="U305" s="240"/>
      <c r="AT305" s="241" t="s">
        <v>179</v>
      </c>
      <c r="AU305" s="241" t="s">
        <v>81</v>
      </c>
      <c r="AV305" s="15" t="s">
        <v>125</v>
      </c>
      <c r="AW305" s="15" t="s">
        <v>30</v>
      </c>
      <c r="AX305" s="15" t="s">
        <v>81</v>
      </c>
      <c r="AY305" s="241" t="s">
        <v>118</v>
      </c>
    </row>
    <row r="306" spans="1:65" s="2" customFormat="1" ht="14.45" customHeight="1">
      <c r="A306" s="34"/>
      <c r="B306" s="35"/>
      <c r="C306" s="186" t="s">
        <v>372</v>
      </c>
      <c r="D306" s="186" t="s">
        <v>121</v>
      </c>
      <c r="E306" s="187" t="s">
        <v>373</v>
      </c>
      <c r="F306" s="188" t="s">
        <v>374</v>
      </c>
      <c r="G306" s="189" t="s">
        <v>187</v>
      </c>
      <c r="H306" s="190">
        <v>60.085</v>
      </c>
      <c r="I306" s="191"/>
      <c r="J306" s="192">
        <f>ROUND(I306*H306,2)</f>
        <v>0</v>
      </c>
      <c r="K306" s="193"/>
      <c r="L306" s="39"/>
      <c r="M306" s="194" t="s">
        <v>1</v>
      </c>
      <c r="N306" s="195" t="s">
        <v>38</v>
      </c>
      <c r="O306" s="71"/>
      <c r="P306" s="196">
        <f>O306*H306</f>
        <v>0</v>
      </c>
      <c r="Q306" s="196">
        <v>0</v>
      </c>
      <c r="R306" s="196">
        <f>Q306*H306</f>
        <v>0</v>
      </c>
      <c r="S306" s="196">
        <v>0</v>
      </c>
      <c r="T306" s="196">
        <f>S306*H306</f>
        <v>0</v>
      </c>
      <c r="U306" s="197" t="s">
        <v>1</v>
      </c>
      <c r="V306" s="34"/>
      <c r="W306" s="34"/>
      <c r="X306" s="34"/>
      <c r="Y306" s="34"/>
      <c r="Z306" s="34"/>
      <c r="AA306" s="34"/>
      <c r="AB306" s="34"/>
      <c r="AC306" s="34"/>
      <c r="AD306" s="34"/>
      <c r="AE306" s="34"/>
      <c r="AR306" s="198" t="s">
        <v>125</v>
      </c>
      <c r="AT306" s="198" t="s">
        <v>121</v>
      </c>
      <c r="AU306" s="198" t="s">
        <v>81</v>
      </c>
      <c r="AY306" s="17" t="s">
        <v>118</v>
      </c>
      <c r="BE306" s="199">
        <f>IF(N306="základní",J306,0)</f>
        <v>0</v>
      </c>
      <c r="BF306" s="199">
        <f>IF(N306="snížená",J306,0)</f>
        <v>0</v>
      </c>
      <c r="BG306" s="199">
        <f>IF(N306="zákl. přenesená",J306,0)</f>
        <v>0</v>
      </c>
      <c r="BH306" s="199">
        <f>IF(N306="sníž. přenesená",J306,0)</f>
        <v>0</v>
      </c>
      <c r="BI306" s="199">
        <f>IF(N306="nulová",J306,0)</f>
        <v>0</v>
      </c>
      <c r="BJ306" s="17" t="s">
        <v>81</v>
      </c>
      <c r="BK306" s="199">
        <f>ROUND(I306*H306,2)</f>
        <v>0</v>
      </c>
      <c r="BL306" s="17" t="s">
        <v>125</v>
      </c>
      <c r="BM306" s="198" t="s">
        <v>375</v>
      </c>
    </row>
    <row r="307" spans="1:47" s="2" customFormat="1" ht="11.25">
      <c r="A307" s="34"/>
      <c r="B307" s="35"/>
      <c r="C307" s="36"/>
      <c r="D307" s="200" t="s">
        <v>127</v>
      </c>
      <c r="E307" s="36"/>
      <c r="F307" s="201" t="s">
        <v>374</v>
      </c>
      <c r="G307" s="36"/>
      <c r="H307" s="36"/>
      <c r="I307" s="202"/>
      <c r="J307" s="36"/>
      <c r="K307" s="36"/>
      <c r="L307" s="39"/>
      <c r="M307" s="203"/>
      <c r="N307" s="204"/>
      <c r="O307" s="71"/>
      <c r="P307" s="71"/>
      <c r="Q307" s="71"/>
      <c r="R307" s="71"/>
      <c r="S307" s="71"/>
      <c r="T307" s="71"/>
      <c r="U307" s="72"/>
      <c r="V307" s="34"/>
      <c r="W307" s="34"/>
      <c r="X307" s="34"/>
      <c r="Y307" s="34"/>
      <c r="Z307" s="34"/>
      <c r="AA307" s="34"/>
      <c r="AB307" s="34"/>
      <c r="AC307" s="34"/>
      <c r="AD307" s="34"/>
      <c r="AE307" s="34"/>
      <c r="AT307" s="17" t="s">
        <v>127</v>
      </c>
      <c r="AU307" s="17" t="s">
        <v>81</v>
      </c>
    </row>
    <row r="308" spans="2:51" s="13" customFormat="1" ht="11.25">
      <c r="B308" s="210"/>
      <c r="C308" s="211"/>
      <c r="D308" s="200" t="s">
        <v>179</v>
      </c>
      <c r="E308" s="212" t="s">
        <v>1</v>
      </c>
      <c r="F308" s="213" t="s">
        <v>376</v>
      </c>
      <c r="G308" s="211"/>
      <c r="H308" s="212" t="s">
        <v>1</v>
      </c>
      <c r="I308" s="214"/>
      <c r="J308" s="211"/>
      <c r="K308" s="211"/>
      <c r="L308" s="215"/>
      <c r="M308" s="216"/>
      <c r="N308" s="217"/>
      <c r="O308" s="217"/>
      <c r="P308" s="217"/>
      <c r="Q308" s="217"/>
      <c r="R308" s="217"/>
      <c r="S308" s="217"/>
      <c r="T308" s="217"/>
      <c r="U308" s="218"/>
      <c r="AT308" s="219" t="s">
        <v>179</v>
      </c>
      <c r="AU308" s="219" t="s">
        <v>81</v>
      </c>
      <c r="AV308" s="13" t="s">
        <v>81</v>
      </c>
      <c r="AW308" s="13" t="s">
        <v>30</v>
      </c>
      <c r="AX308" s="13" t="s">
        <v>73</v>
      </c>
      <c r="AY308" s="219" t="s">
        <v>118</v>
      </c>
    </row>
    <row r="309" spans="2:51" s="14" customFormat="1" ht="11.25">
      <c r="B309" s="220"/>
      <c r="C309" s="221"/>
      <c r="D309" s="200" t="s">
        <v>179</v>
      </c>
      <c r="E309" s="222" t="s">
        <v>1</v>
      </c>
      <c r="F309" s="223" t="s">
        <v>377</v>
      </c>
      <c r="G309" s="221"/>
      <c r="H309" s="224">
        <v>6.93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8"/>
      <c r="U309" s="229"/>
      <c r="AT309" s="230" t="s">
        <v>179</v>
      </c>
      <c r="AU309" s="230" t="s">
        <v>81</v>
      </c>
      <c r="AV309" s="14" t="s">
        <v>83</v>
      </c>
      <c r="AW309" s="14" t="s">
        <v>30</v>
      </c>
      <c r="AX309" s="14" t="s">
        <v>73</v>
      </c>
      <c r="AY309" s="230" t="s">
        <v>118</v>
      </c>
    </row>
    <row r="310" spans="2:51" s="14" customFormat="1" ht="11.25">
      <c r="B310" s="220"/>
      <c r="C310" s="221"/>
      <c r="D310" s="200" t="s">
        <v>179</v>
      </c>
      <c r="E310" s="222" t="s">
        <v>1</v>
      </c>
      <c r="F310" s="223" t="s">
        <v>378</v>
      </c>
      <c r="G310" s="221"/>
      <c r="H310" s="224">
        <v>2.31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8"/>
      <c r="U310" s="229"/>
      <c r="AT310" s="230" t="s">
        <v>179</v>
      </c>
      <c r="AU310" s="230" t="s">
        <v>81</v>
      </c>
      <c r="AV310" s="14" t="s">
        <v>83</v>
      </c>
      <c r="AW310" s="14" t="s">
        <v>30</v>
      </c>
      <c r="AX310" s="14" t="s">
        <v>73</v>
      </c>
      <c r="AY310" s="230" t="s">
        <v>118</v>
      </c>
    </row>
    <row r="311" spans="2:51" s="13" customFormat="1" ht="11.25">
      <c r="B311" s="210"/>
      <c r="C311" s="211"/>
      <c r="D311" s="200" t="s">
        <v>179</v>
      </c>
      <c r="E311" s="212" t="s">
        <v>1</v>
      </c>
      <c r="F311" s="213" t="s">
        <v>364</v>
      </c>
      <c r="G311" s="211"/>
      <c r="H311" s="212" t="s">
        <v>1</v>
      </c>
      <c r="I311" s="214"/>
      <c r="J311" s="211"/>
      <c r="K311" s="211"/>
      <c r="L311" s="215"/>
      <c r="M311" s="216"/>
      <c r="N311" s="217"/>
      <c r="O311" s="217"/>
      <c r="P311" s="217"/>
      <c r="Q311" s="217"/>
      <c r="R311" s="217"/>
      <c r="S311" s="217"/>
      <c r="T311" s="217"/>
      <c r="U311" s="218"/>
      <c r="AT311" s="219" t="s">
        <v>179</v>
      </c>
      <c r="AU311" s="219" t="s">
        <v>81</v>
      </c>
      <c r="AV311" s="13" t="s">
        <v>81</v>
      </c>
      <c r="AW311" s="13" t="s">
        <v>30</v>
      </c>
      <c r="AX311" s="13" t="s">
        <v>73</v>
      </c>
      <c r="AY311" s="219" t="s">
        <v>118</v>
      </c>
    </row>
    <row r="312" spans="2:51" s="14" customFormat="1" ht="11.25">
      <c r="B312" s="220"/>
      <c r="C312" s="221"/>
      <c r="D312" s="200" t="s">
        <v>179</v>
      </c>
      <c r="E312" s="222" t="s">
        <v>1</v>
      </c>
      <c r="F312" s="223" t="s">
        <v>379</v>
      </c>
      <c r="G312" s="221"/>
      <c r="H312" s="224">
        <v>31.844</v>
      </c>
      <c r="I312" s="225"/>
      <c r="J312" s="221"/>
      <c r="K312" s="221"/>
      <c r="L312" s="226"/>
      <c r="M312" s="227"/>
      <c r="N312" s="228"/>
      <c r="O312" s="228"/>
      <c r="P312" s="228"/>
      <c r="Q312" s="228"/>
      <c r="R312" s="228"/>
      <c r="S312" s="228"/>
      <c r="T312" s="228"/>
      <c r="U312" s="229"/>
      <c r="AT312" s="230" t="s">
        <v>179</v>
      </c>
      <c r="AU312" s="230" t="s">
        <v>81</v>
      </c>
      <c r="AV312" s="14" t="s">
        <v>83</v>
      </c>
      <c r="AW312" s="14" t="s">
        <v>30</v>
      </c>
      <c r="AX312" s="14" t="s">
        <v>73</v>
      </c>
      <c r="AY312" s="230" t="s">
        <v>118</v>
      </c>
    </row>
    <row r="313" spans="2:51" s="14" customFormat="1" ht="11.25">
      <c r="B313" s="220"/>
      <c r="C313" s="221"/>
      <c r="D313" s="200" t="s">
        <v>179</v>
      </c>
      <c r="E313" s="222" t="s">
        <v>1</v>
      </c>
      <c r="F313" s="223" t="s">
        <v>380</v>
      </c>
      <c r="G313" s="221"/>
      <c r="H313" s="224">
        <v>-1.616</v>
      </c>
      <c r="I313" s="225"/>
      <c r="J313" s="221"/>
      <c r="K313" s="221"/>
      <c r="L313" s="226"/>
      <c r="M313" s="227"/>
      <c r="N313" s="228"/>
      <c r="O313" s="228"/>
      <c r="P313" s="228"/>
      <c r="Q313" s="228"/>
      <c r="R313" s="228"/>
      <c r="S313" s="228"/>
      <c r="T313" s="228"/>
      <c r="U313" s="229"/>
      <c r="AT313" s="230" t="s">
        <v>179</v>
      </c>
      <c r="AU313" s="230" t="s">
        <v>81</v>
      </c>
      <c r="AV313" s="14" t="s">
        <v>83</v>
      </c>
      <c r="AW313" s="14" t="s">
        <v>30</v>
      </c>
      <c r="AX313" s="14" t="s">
        <v>73</v>
      </c>
      <c r="AY313" s="230" t="s">
        <v>118</v>
      </c>
    </row>
    <row r="314" spans="2:51" s="14" customFormat="1" ht="11.25">
      <c r="B314" s="220"/>
      <c r="C314" s="221"/>
      <c r="D314" s="200" t="s">
        <v>179</v>
      </c>
      <c r="E314" s="222" t="s">
        <v>1</v>
      </c>
      <c r="F314" s="223" t="s">
        <v>381</v>
      </c>
      <c r="G314" s="221"/>
      <c r="H314" s="224">
        <v>26.79</v>
      </c>
      <c r="I314" s="225"/>
      <c r="J314" s="221"/>
      <c r="K314" s="221"/>
      <c r="L314" s="226"/>
      <c r="M314" s="227"/>
      <c r="N314" s="228"/>
      <c r="O314" s="228"/>
      <c r="P314" s="228"/>
      <c r="Q314" s="228"/>
      <c r="R314" s="228"/>
      <c r="S314" s="228"/>
      <c r="T314" s="228"/>
      <c r="U314" s="229"/>
      <c r="AT314" s="230" t="s">
        <v>179</v>
      </c>
      <c r="AU314" s="230" t="s">
        <v>81</v>
      </c>
      <c r="AV314" s="14" t="s">
        <v>83</v>
      </c>
      <c r="AW314" s="14" t="s">
        <v>30</v>
      </c>
      <c r="AX314" s="14" t="s">
        <v>73</v>
      </c>
      <c r="AY314" s="230" t="s">
        <v>118</v>
      </c>
    </row>
    <row r="315" spans="2:51" s="14" customFormat="1" ht="11.25">
      <c r="B315" s="220"/>
      <c r="C315" s="221"/>
      <c r="D315" s="200" t="s">
        <v>179</v>
      </c>
      <c r="E315" s="222" t="s">
        <v>1</v>
      </c>
      <c r="F315" s="223" t="s">
        <v>382</v>
      </c>
      <c r="G315" s="221"/>
      <c r="H315" s="224">
        <v>-6.173</v>
      </c>
      <c r="I315" s="225"/>
      <c r="J315" s="221"/>
      <c r="K315" s="221"/>
      <c r="L315" s="226"/>
      <c r="M315" s="227"/>
      <c r="N315" s="228"/>
      <c r="O315" s="228"/>
      <c r="P315" s="228"/>
      <c r="Q315" s="228"/>
      <c r="R315" s="228"/>
      <c r="S315" s="228"/>
      <c r="T315" s="228"/>
      <c r="U315" s="229"/>
      <c r="AT315" s="230" t="s">
        <v>179</v>
      </c>
      <c r="AU315" s="230" t="s">
        <v>81</v>
      </c>
      <c r="AV315" s="14" t="s">
        <v>83</v>
      </c>
      <c r="AW315" s="14" t="s">
        <v>30</v>
      </c>
      <c r="AX315" s="14" t="s">
        <v>73</v>
      </c>
      <c r="AY315" s="230" t="s">
        <v>118</v>
      </c>
    </row>
    <row r="316" spans="2:51" s="15" customFormat="1" ht="11.25">
      <c r="B316" s="231"/>
      <c r="C316" s="232"/>
      <c r="D316" s="200" t="s">
        <v>179</v>
      </c>
      <c r="E316" s="233" t="s">
        <v>1</v>
      </c>
      <c r="F316" s="234" t="s">
        <v>184</v>
      </c>
      <c r="G316" s="232"/>
      <c r="H316" s="235">
        <v>60.08500000000001</v>
      </c>
      <c r="I316" s="236"/>
      <c r="J316" s="232"/>
      <c r="K316" s="232"/>
      <c r="L316" s="237"/>
      <c r="M316" s="238"/>
      <c r="N316" s="239"/>
      <c r="O316" s="239"/>
      <c r="P316" s="239"/>
      <c r="Q316" s="239"/>
      <c r="R316" s="239"/>
      <c r="S316" s="239"/>
      <c r="T316" s="239"/>
      <c r="U316" s="240"/>
      <c r="AT316" s="241" t="s">
        <v>179</v>
      </c>
      <c r="AU316" s="241" t="s">
        <v>81</v>
      </c>
      <c r="AV316" s="15" t="s">
        <v>125</v>
      </c>
      <c r="AW316" s="15" t="s">
        <v>30</v>
      </c>
      <c r="AX316" s="15" t="s">
        <v>81</v>
      </c>
      <c r="AY316" s="241" t="s">
        <v>118</v>
      </c>
    </row>
    <row r="317" spans="1:65" s="2" customFormat="1" ht="14.45" customHeight="1">
      <c r="A317" s="34"/>
      <c r="B317" s="35"/>
      <c r="C317" s="186" t="s">
        <v>383</v>
      </c>
      <c r="D317" s="186" t="s">
        <v>121</v>
      </c>
      <c r="E317" s="187" t="s">
        <v>384</v>
      </c>
      <c r="F317" s="188" t="s">
        <v>385</v>
      </c>
      <c r="G317" s="189" t="s">
        <v>187</v>
      </c>
      <c r="H317" s="190">
        <v>0.391</v>
      </c>
      <c r="I317" s="191"/>
      <c r="J317" s="192">
        <f>ROUND(I317*H317,2)</f>
        <v>0</v>
      </c>
      <c r="K317" s="193"/>
      <c r="L317" s="39"/>
      <c r="M317" s="194" t="s">
        <v>1</v>
      </c>
      <c r="N317" s="195" t="s">
        <v>38</v>
      </c>
      <c r="O317" s="71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6">
        <f>S317*H317</f>
        <v>0</v>
      </c>
      <c r="U317" s="197" t="s">
        <v>1</v>
      </c>
      <c r="V317" s="34"/>
      <c r="W317" s="34"/>
      <c r="X317" s="34"/>
      <c r="Y317" s="34"/>
      <c r="Z317" s="34"/>
      <c r="AA317" s="34"/>
      <c r="AB317" s="34"/>
      <c r="AC317" s="34"/>
      <c r="AD317" s="34"/>
      <c r="AE317" s="34"/>
      <c r="AR317" s="198" t="s">
        <v>125</v>
      </c>
      <c r="AT317" s="198" t="s">
        <v>121</v>
      </c>
      <c r="AU317" s="198" t="s">
        <v>81</v>
      </c>
      <c r="AY317" s="17" t="s">
        <v>118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7" t="s">
        <v>81</v>
      </c>
      <c r="BK317" s="199">
        <f>ROUND(I317*H317,2)</f>
        <v>0</v>
      </c>
      <c r="BL317" s="17" t="s">
        <v>125</v>
      </c>
      <c r="BM317" s="198" t="s">
        <v>386</v>
      </c>
    </row>
    <row r="318" spans="1:47" s="2" customFormat="1" ht="11.25">
      <c r="A318" s="34"/>
      <c r="B318" s="35"/>
      <c r="C318" s="36"/>
      <c r="D318" s="200" t="s">
        <v>127</v>
      </c>
      <c r="E318" s="36"/>
      <c r="F318" s="201" t="s">
        <v>385</v>
      </c>
      <c r="G318" s="36"/>
      <c r="H318" s="36"/>
      <c r="I318" s="202"/>
      <c r="J318" s="36"/>
      <c r="K318" s="36"/>
      <c r="L318" s="39"/>
      <c r="M318" s="203"/>
      <c r="N318" s="204"/>
      <c r="O318" s="71"/>
      <c r="P318" s="71"/>
      <c r="Q318" s="71"/>
      <c r="R318" s="71"/>
      <c r="S318" s="71"/>
      <c r="T318" s="71"/>
      <c r="U318" s="72"/>
      <c r="V318" s="34"/>
      <c r="W318" s="34"/>
      <c r="X318" s="34"/>
      <c r="Y318" s="34"/>
      <c r="Z318" s="34"/>
      <c r="AA318" s="34"/>
      <c r="AB318" s="34"/>
      <c r="AC318" s="34"/>
      <c r="AD318" s="34"/>
      <c r="AE318" s="34"/>
      <c r="AT318" s="17" t="s">
        <v>127</v>
      </c>
      <c r="AU318" s="17" t="s">
        <v>81</v>
      </c>
    </row>
    <row r="319" spans="2:51" s="13" customFormat="1" ht="11.25">
      <c r="B319" s="210"/>
      <c r="C319" s="211"/>
      <c r="D319" s="200" t="s">
        <v>179</v>
      </c>
      <c r="E319" s="212" t="s">
        <v>1</v>
      </c>
      <c r="F319" s="213" t="s">
        <v>356</v>
      </c>
      <c r="G319" s="211"/>
      <c r="H319" s="212" t="s">
        <v>1</v>
      </c>
      <c r="I319" s="214"/>
      <c r="J319" s="211"/>
      <c r="K319" s="211"/>
      <c r="L319" s="215"/>
      <c r="M319" s="216"/>
      <c r="N319" s="217"/>
      <c r="O319" s="217"/>
      <c r="P319" s="217"/>
      <c r="Q319" s="217"/>
      <c r="R319" s="217"/>
      <c r="S319" s="217"/>
      <c r="T319" s="217"/>
      <c r="U319" s="218"/>
      <c r="AT319" s="219" t="s">
        <v>179</v>
      </c>
      <c r="AU319" s="219" t="s">
        <v>81</v>
      </c>
      <c r="AV319" s="13" t="s">
        <v>81</v>
      </c>
      <c r="AW319" s="13" t="s">
        <v>30</v>
      </c>
      <c r="AX319" s="13" t="s">
        <v>73</v>
      </c>
      <c r="AY319" s="219" t="s">
        <v>118</v>
      </c>
    </row>
    <row r="320" spans="2:51" s="14" customFormat="1" ht="11.25">
      <c r="B320" s="220"/>
      <c r="C320" s="221"/>
      <c r="D320" s="200" t="s">
        <v>179</v>
      </c>
      <c r="E320" s="222" t="s">
        <v>1</v>
      </c>
      <c r="F320" s="223" t="s">
        <v>387</v>
      </c>
      <c r="G320" s="221"/>
      <c r="H320" s="224">
        <v>0.149</v>
      </c>
      <c r="I320" s="225"/>
      <c r="J320" s="221"/>
      <c r="K320" s="221"/>
      <c r="L320" s="226"/>
      <c r="M320" s="227"/>
      <c r="N320" s="228"/>
      <c r="O320" s="228"/>
      <c r="P320" s="228"/>
      <c r="Q320" s="228"/>
      <c r="R320" s="228"/>
      <c r="S320" s="228"/>
      <c r="T320" s="228"/>
      <c r="U320" s="229"/>
      <c r="AT320" s="230" t="s">
        <v>179</v>
      </c>
      <c r="AU320" s="230" t="s">
        <v>81</v>
      </c>
      <c r="AV320" s="14" t="s">
        <v>83</v>
      </c>
      <c r="AW320" s="14" t="s">
        <v>30</v>
      </c>
      <c r="AX320" s="14" t="s">
        <v>73</v>
      </c>
      <c r="AY320" s="230" t="s">
        <v>118</v>
      </c>
    </row>
    <row r="321" spans="2:51" s="14" customFormat="1" ht="11.25">
      <c r="B321" s="220"/>
      <c r="C321" s="221"/>
      <c r="D321" s="200" t="s">
        <v>179</v>
      </c>
      <c r="E321" s="222" t="s">
        <v>1</v>
      </c>
      <c r="F321" s="223" t="s">
        <v>388</v>
      </c>
      <c r="G321" s="221"/>
      <c r="H321" s="224">
        <v>0.12</v>
      </c>
      <c r="I321" s="225"/>
      <c r="J321" s="221"/>
      <c r="K321" s="221"/>
      <c r="L321" s="226"/>
      <c r="M321" s="227"/>
      <c r="N321" s="228"/>
      <c r="O321" s="228"/>
      <c r="P321" s="228"/>
      <c r="Q321" s="228"/>
      <c r="R321" s="228"/>
      <c r="S321" s="228"/>
      <c r="T321" s="228"/>
      <c r="U321" s="229"/>
      <c r="AT321" s="230" t="s">
        <v>179</v>
      </c>
      <c r="AU321" s="230" t="s">
        <v>81</v>
      </c>
      <c r="AV321" s="14" t="s">
        <v>83</v>
      </c>
      <c r="AW321" s="14" t="s">
        <v>30</v>
      </c>
      <c r="AX321" s="14" t="s">
        <v>73</v>
      </c>
      <c r="AY321" s="230" t="s">
        <v>118</v>
      </c>
    </row>
    <row r="322" spans="2:51" s="14" customFormat="1" ht="11.25">
      <c r="B322" s="220"/>
      <c r="C322" s="221"/>
      <c r="D322" s="200" t="s">
        <v>179</v>
      </c>
      <c r="E322" s="222" t="s">
        <v>1</v>
      </c>
      <c r="F322" s="223" t="s">
        <v>389</v>
      </c>
      <c r="G322" s="221"/>
      <c r="H322" s="224">
        <v>0.242</v>
      </c>
      <c r="I322" s="225"/>
      <c r="J322" s="221"/>
      <c r="K322" s="221"/>
      <c r="L322" s="226"/>
      <c r="M322" s="227"/>
      <c r="N322" s="228"/>
      <c r="O322" s="228"/>
      <c r="P322" s="228"/>
      <c r="Q322" s="228"/>
      <c r="R322" s="228"/>
      <c r="S322" s="228"/>
      <c r="T322" s="228"/>
      <c r="U322" s="229"/>
      <c r="AT322" s="230" t="s">
        <v>179</v>
      </c>
      <c r="AU322" s="230" t="s">
        <v>81</v>
      </c>
      <c r="AV322" s="14" t="s">
        <v>83</v>
      </c>
      <c r="AW322" s="14" t="s">
        <v>30</v>
      </c>
      <c r="AX322" s="14" t="s">
        <v>73</v>
      </c>
      <c r="AY322" s="230" t="s">
        <v>118</v>
      </c>
    </row>
    <row r="323" spans="2:51" s="14" customFormat="1" ht="11.25">
      <c r="B323" s="220"/>
      <c r="C323" s="221"/>
      <c r="D323" s="200" t="s">
        <v>179</v>
      </c>
      <c r="E323" s="222" t="s">
        <v>1</v>
      </c>
      <c r="F323" s="223" t="s">
        <v>390</v>
      </c>
      <c r="G323" s="221"/>
      <c r="H323" s="224">
        <v>-0.12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8"/>
      <c r="U323" s="229"/>
      <c r="AT323" s="230" t="s">
        <v>179</v>
      </c>
      <c r="AU323" s="230" t="s">
        <v>81</v>
      </c>
      <c r="AV323" s="14" t="s">
        <v>83</v>
      </c>
      <c r="AW323" s="14" t="s">
        <v>30</v>
      </c>
      <c r="AX323" s="14" t="s">
        <v>73</v>
      </c>
      <c r="AY323" s="230" t="s">
        <v>118</v>
      </c>
    </row>
    <row r="324" spans="2:51" s="15" customFormat="1" ht="11.25">
      <c r="B324" s="231"/>
      <c r="C324" s="232"/>
      <c r="D324" s="200" t="s">
        <v>179</v>
      </c>
      <c r="E324" s="233" t="s">
        <v>1</v>
      </c>
      <c r="F324" s="234" t="s">
        <v>184</v>
      </c>
      <c r="G324" s="232"/>
      <c r="H324" s="235">
        <v>0.391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39"/>
      <c r="U324" s="240"/>
      <c r="AT324" s="241" t="s">
        <v>179</v>
      </c>
      <c r="AU324" s="241" t="s">
        <v>81</v>
      </c>
      <c r="AV324" s="15" t="s">
        <v>125</v>
      </c>
      <c r="AW324" s="15" t="s">
        <v>30</v>
      </c>
      <c r="AX324" s="15" t="s">
        <v>81</v>
      </c>
      <c r="AY324" s="241" t="s">
        <v>118</v>
      </c>
    </row>
    <row r="325" spans="1:65" s="2" customFormat="1" ht="14.45" customHeight="1">
      <c r="A325" s="34"/>
      <c r="B325" s="35"/>
      <c r="C325" s="186" t="s">
        <v>391</v>
      </c>
      <c r="D325" s="186" t="s">
        <v>121</v>
      </c>
      <c r="E325" s="187" t="s">
        <v>392</v>
      </c>
      <c r="F325" s="188" t="s">
        <v>393</v>
      </c>
      <c r="G325" s="189" t="s">
        <v>187</v>
      </c>
      <c r="H325" s="190">
        <v>8.888</v>
      </c>
      <c r="I325" s="191"/>
      <c r="J325" s="192">
        <f>ROUND(I325*H325,2)</f>
        <v>0</v>
      </c>
      <c r="K325" s="193"/>
      <c r="L325" s="39"/>
      <c r="M325" s="194" t="s">
        <v>1</v>
      </c>
      <c r="N325" s="195" t="s">
        <v>38</v>
      </c>
      <c r="O325" s="71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6">
        <f>S325*H325</f>
        <v>0</v>
      </c>
      <c r="U325" s="197" t="s">
        <v>1</v>
      </c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8" t="s">
        <v>125</v>
      </c>
      <c r="AT325" s="198" t="s">
        <v>121</v>
      </c>
      <c r="AU325" s="198" t="s">
        <v>81</v>
      </c>
      <c r="AY325" s="17" t="s">
        <v>118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7" t="s">
        <v>81</v>
      </c>
      <c r="BK325" s="199">
        <f>ROUND(I325*H325,2)</f>
        <v>0</v>
      </c>
      <c r="BL325" s="17" t="s">
        <v>125</v>
      </c>
      <c r="BM325" s="198" t="s">
        <v>394</v>
      </c>
    </row>
    <row r="326" spans="1:47" s="2" customFormat="1" ht="11.25">
      <c r="A326" s="34"/>
      <c r="B326" s="35"/>
      <c r="C326" s="36"/>
      <c r="D326" s="200" t="s">
        <v>127</v>
      </c>
      <c r="E326" s="36"/>
      <c r="F326" s="201" t="s">
        <v>393</v>
      </c>
      <c r="G326" s="36"/>
      <c r="H326" s="36"/>
      <c r="I326" s="202"/>
      <c r="J326" s="36"/>
      <c r="K326" s="36"/>
      <c r="L326" s="39"/>
      <c r="M326" s="203"/>
      <c r="N326" s="204"/>
      <c r="O326" s="71"/>
      <c r="P326" s="71"/>
      <c r="Q326" s="71"/>
      <c r="R326" s="71"/>
      <c r="S326" s="71"/>
      <c r="T326" s="71"/>
      <c r="U326" s="72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127</v>
      </c>
      <c r="AU326" s="17" t="s">
        <v>81</v>
      </c>
    </row>
    <row r="327" spans="2:51" s="13" customFormat="1" ht="11.25">
      <c r="B327" s="210"/>
      <c r="C327" s="211"/>
      <c r="D327" s="200" t="s">
        <v>179</v>
      </c>
      <c r="E327" s="212" t="s">
        <v>1</v>
      </c>
      <c r="F327" s="213" t="s">
        <v>356</v>
      </c>
      <c r="G327" s="211"/>
      <c r="H327" s="212" t="s">
        <v>1</v>
      </c>
      <c r="I327" s="214"/>
      <c r="J327" s="211"/>
      <c r="K327" s="211"/>
      <c r="L327" s="215"/>
      <c r="M327" s="216"/>
      <c r="N327" s="217"/>
      <c r="O327" s="217"/>
      <c r="P327" s="217"/>
      <c r="Q327" s="217"/>
      <c r="R327" s="217"/>
      <c r="S327" s="217"/>
      <c r="T327" s="217"/>
      <c r="U327" s="218"/>
      <c r="AT327" s="219" t="s">
        <v>179</v>
      </c>
      <c r="AU327" s="219" t="s">
        <v>81</v>
      </c>
      <c r="AV327" s="13" t="s">
        <v>81</v>
      </c>
      <c r="AW327" s="13" t="s">
        <v>30</v>
      </c>
      <c r="AX327" s="13" t="s">
        <v>73</v>
      </c>
      <c r="AY327" s="219" t="s">
        <v>118</v>
      </c>
    </row>
    <row r="328" spans="2:51" s="14" customFormat="1" ht="11.25">
      <c r="B328" s="220"/>
      <c r="C328" s="221"/>
      <c r="D328" s="200" t="s">
        <v>179</v>
      </c>
      <c r="E328" s="222" t="s">
        <v>1</v>
      </c>
      <c r="F328" s="223" t="s">
        <v>395</v>
      </c>
      <c r="G328" s="221"/>
      <c r="H328" s="224">
        <v>2.424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8"/>
      <c r="U328" s="229"/>
      <c r="AT328" s="230" t="s">
        <v>179</v>
      </c>
      <c r="AU328" s="230" t="s">
        <v>81</v>
      </c>
      <c r="AV328" s="14" t="s">
        <v>83</v>
      </c>
      <c r="AW328" s="14" t="s">
        <v>30</v>
      </c>
      <c r="AX328" s="14" t="s">
        <v>73</v>
      </c>
      <c r="AY328" s="230" t="s">
        <v>118</v>
      </c>
    </row>
    <row r="329" spans="2:51" s="13" customFormat="1" ht="11.25">
      <c r="B329" s="210"/>
      <c r="C329" s="211"/>
      <c r="D329" s="200" t="s">
        <v>179</v>
      </c>
      <c r="E329" s="212" t="s">
        <v>1</v>
      </c>
      <c r="F329" s="213" t="s">
        <v>361</v>
      </c>
      <c r="G329" s="211"/>
      <c r="H329" s="212" t="s">
        <v>1</v>
      </c>
      <c r="I329" s="214"/>
      <c r="J329" s="211"/>
      <c r="K329" s="211"/>
      <c r="L329" s="215"/>
      <c r="M329" s="216"/>
      <c r="N329" s="217"/>
      <c r="O329" s="217"/>
      <c r="P329" s="217"/>
      <c r="Q329" s="217"/>
      <c r="R329" s="217"/>
      <c r="S329" s="217"/>
      <c r="T329" s="217"/>
      <c r="U329" s="218"/>
      <c r="AT329" s="219" t="s">
        <v>179</v>
      </c>
      <c r="AU329" s="219" t="s">
        <v>81</v>
      </c>
      <c r="AV329" s="13" t="s">
        <v>81</v>
      </c>
      <c r="AW329" s="13" t="s">
        <v>30</v>
      </c>
      <c r="AX329" s="13" t="s">
        <v>73</v>
      </c>
      <c r="AY329" s="219" t="s">
        <v>118</v>
      </c>
    </row>
    <row r="330" spans="2:51" s="14" customFormat="1" ht="11.25">
      <c r="B330" s="220"/>
      <c r="C330" s="221"/>
      <c r="D330" s="200" t="s">
        <v>179</v>
      </c>
      <c r="E330" s="222" t="s">
        <v>1</v>
      </c>
      <c r="F330" s="223" t="s">
        <v>396</v>
      </c>
      <c r="G330" s="221"/>
      <c r="H330" s="224">
        <v>3.232</v>
      </c>
      <c r="I330" s="225"/>
      <c r="J330" s="221"/>
      <c r="K330" s="221"/>
      <c r="L330" s="226"/>
      <c r="M330" s="227"/>
      <c r="N330" s="228"/>
      <c r="O330" s="228"/>
      <c r="P330" s="228"/>
      <c r="Q330" s="228"/>
      <c r="R330" s="228"/>
      <c r="S330" s="228"/>
      <c r="T330" s="228"/>
      <c r="U330" s="229"/>
      <c r="AT330" s="230" t="s">
        <v>179</v>
      </c>
      <c r="AU330" s="230" t="s">
        <v>81</v>
      </c>
      <c r="AV330" s="14" t="s">
        <v>83</v>
      </c>
      <c r="AW330" s="14" t="s">
        <v>30</v>
      </c>
      <c r="AX330" s="14" t="s">
        <v>73</v>
      </c>
      <c r="AY330" s="230" t="s">
        <v>118</v>
      </c>
    </row>
    <row r="331" spans="2:51" s="13" customFormat="1" ht="11.25">
      <c r="B331" s="210"/>
      <c r="C331" s="211"/>
      <c r="D331" s="200" t="s">
        <v>179</v>
      </c>
      <c r="E331" s="212" t="s">
        <v>1</v>
      </c>
      <c r="F331" s="213" t="s">
        <v>376</v>
      </c>
      <c r="G331" s="211"/>
      <c r="H331" s="212" t="s">
        <v>1</v>
      </c>
      <c r="I331" s="214"/>
      <c r="J331" s="211"/>
      <c r="K331" s="211"/>
      <c r="L331" s="215"/>
      <c r="M331" s="216"/>
      <c r="N331" s="217"/>
      <c r="O331" s="217"/>
      <c r="P331" s="217"/>
      <c r="Q331" s="217"/>
      <c r="R331" s="217"/>
      <c r="S331" s="217"/>
      <c r="T331" s="217"/>
      <c r="U331" s="218"/>
      <c r="AT331" s="219" t="s">
        <v>179</v>
      </c>
      <c r="AU331" s="219" t="s">
        <v>81</v>
      </c>
      <c r="AV331" s="13" t="s">
        <v>81</v>
      </c>
      <c r="AW331" s="13" t="s">
        <v>30</v>
      </c>
      <c r="AX331" s="13" t="s">
        <v>73</v>
      </c>
      <c r="AY331" s="219" t="s">
        <v>118</v>
      </c>
    </row>
    <row r="332" spans="2:51" s="14" customFormat="1" ht="11.25">
      <c r="B332" s="220"/>
      <c r="C332" s="221"/>
      <c r="D332" s="200" t="s">
        <v>179</v>
      </c>
      <c r="E332" s="222" t="s">
        <v>1</v>
      </c>
      <c r="F332" s="223" t="s">
        <v>397</v>
      </c>
      <c r="G332" s="221"/>
      <c r="H332" s="224">
        <v>1.414</v>
      </c>
      <c r="I332" s="225"/>
      <c r="J332" s="221"/>
      <c r="K332" s="221"/>
      <c r="L332" s="226"/>
      <c r="M332" s="227"/>
      <c r="N332" s="228"/>
      <c r="O332" s="228"/>
      <c r="P332" s="228"/>
      <c r="Q332" s="228"/>
      <c r="R332" s="228"/>
      <c r="S332" s="228"/>
      <c r="T332" s="228"/>
      <c r="U332" s="229"/>
      <c r="AT332" s="230" t="s">
        <v>179</v>
      </c>
      <c r="AU332" s="230" t="s">
        <v>81</v>
      </c>
      <c r="AV332" s="14" t="s">
        <v>83</v>
      </c>
      <c r="AW332" s="14" t="s">
        <v>30</v>
      </c>
      <c r="AX332" s="14" t="s">
        <v>73</v>
      </c>
      <c r="AY332" s="230" t="s">
        <v>118</v>
      </c>
    </row>
    <row r="333" spans="2:51" s="14" customFormat="1" ht="11.25">
      <c r="B333" s="220"/>
      <c r="C333" s="221"/>
      <c r="D333" s="200" t="s">
        <v>179</v>
      </c>
      <c r="E333" s="222" t="s">
        <v>1</v>
      </c>
      <c r="F333" s="223" t="s">
        <v>398</v>
      </c>
      <c r="G333" s="221"/>
      <c r="H333" s="224">
        <v>1.818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8"/>
      <c r="U333" s="229"/>
      <c r="AT333" s="230" t="s">
        <v>179</v>
      </c>
      <c r="AU333" s="230" t="s">
        <v>81</v>
      </c>
      <c r="AV333" s="14" t="s">
        <v>83</v>
      </c>
      <c r="AW333" s="14" t="s">
        <v>30</v>
      </c>
      <c r="AX333" s="14" t="s">
        <v>73</v>
      </c>
      <c r="AY333" s="230" t="s">
        <v>118</v>
      </c>
    </row>
    <row r="334" spans="2:51" s="15" customFormat="1" ht="11.25">
      <c r="B334" s="231"/>
      <c r="C334" s="232"/>
      <c r="D334" s="200" t="s">
        <v>179</v>
      </c>
      <c r="E334" s="233" t="s">
        <v>1</v>
      </c>
      <c r="F334" s="234" t="s">
        <v>184</v>
      </c>
      <c r="G334" s="232"/>
      <c r="H334" s="235">
        <v>8.888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39"/>
      <c r="U334" s="240"/>
      <c r="AT334" s="241" t="s">
        <v>179</v>
      </c>
      <c r="AU334" s="241" t="s">
        <v>81</v>
      </c>
      <c r="AV334" s="15" t="s">
        <v>125</v>
      </c>
      <c r="AW334" s="15" t="s">
        <v>30</v>
      </c>
      <c r="AX334" s="15" t="s">
        <v>81</v>
      </c>
      <c r="AY334" s="241" t="s">
        <v>118</v>
      </c>
    </row>
    <row r="335" spans="1:65" s="2" customFormat="1" ht="14.45" customHeight="1">
      <c r="A335" s="34"/>
      <c r="B335" s="35"/>
      <c r="C335" s="186" t="s">
        <v>399</v>
      </c>
      <c r="D335" s="186" t="s">
        <v>121</v>
      </c>
      <c r="E335" s="187" t="s">
        <v>400</v>
      </c>
      <c r="F335" s="188" t="s">
        <v>401</v>
      </c>
      <c r="G335" s="189" t="s">
        <v>187</v>
      </c>
      <c r="H335" s="190">
        <v>6.75</v>
      </c>
      <c r="I335" s="191"/>
      <c r="J335" s="192">
        <f>ROUND(I335*H335,2)</f>
        <v>0</v>
      </c>
      <c r="K335" s="193"/>
      <c r="L335" s="39"/>
      <c r="M335" s="194" t="s">
        <v>1</v>
      </c>
      <c r="N335" s="195" t="s">
        <v>38</v>
      </c>
      <c r="O335" s="71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6">
        <f>S335*H335</f>
        <v>0</v>
      </c>
      <c r="U335" s="197" t="s">
        <v>1</v>
      </c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8" t="s">
        <v>125</v>
      </c>
      <c r="AT335" s="198" t="s">
        <v>121</v>
      </c>
      <c r="AU335" s="198" t="s">
        <v>81</v>
      </c>
      <c r="AY335" s="17" t="s">
        <v>118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7" t="s">
        <v>81</v>
      </c>
      <c r="BK335" s="199">
        <f>ROUND(I335*H335,2)</f>
        <v>0</v>
      </c>
      <c r="BL335" s="17" t="s">
        <v>125</v>
      </c>
      <c r="BM335" s="198" t="s">
        <v>402</v>
      </c>
    </row>
    <row r="336" spans="1:47" s="2" customFormat="1" ht="11.25">
      <c r="A336" s="34"/>
      <c r="B336" s="35"/>
      <c r="C336" s="36"/>
      <c r="D336" s="200" t="s">
        <v>127</v>
      </c>
      <c r="E336" s="36"/>
      <c r="F336" s="201" t="s">
        <v>401</v>
      </c>
      <c r="G336" s="36"/>
      <c r="H336" s="36"/>
      <c r="I336" s="202"/>
      <c r="J336" s="36"/>
      <c r="K336" s="36"/>
      <c r="L336" s="39"/>
      <c r="M336" s="203"/>
      <c r="N336" s="204"/>
      <c r="O336" s="71"/>
      <c r="P336" s="71"/>
      <c r="Q336" s="71"/>
      <c r="R336" s="71"/>
      <c r="S336" s="71"/>
      <c r="T336" s="71"/>
      <c r="U336" s="72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127</v>
      </c>
      <c r="AU336" s="17" t="s">
        <v>81</v>
      </c>
    </row>
    <row r="337" spans="2:51" s="13" customFormat="1" ht="11.25">
      <c r="B337" s="210"/>
      <c r="C337" s="211"/>
      <c r="D337" s="200" t="s">
        <v>179</v>
      </c>
      <c r="E337" s="212" t="s">
        <v>1</v>
      </c>
      <c r="F337" s="213" t="s">
        <v>361</v>
      </c>
      <c r="G337" s="211"/>
      <c r="H337" s="212" t="s">
        <v>1</v>
      </c>
      <c r="I337" s="214"/>
      <c r="J337" s="211"/>
      <c r="K337" s="211"/>
      <c r="L337" s="215"/>
      <c r="M337" s="216"/>
      <c r="N337" s="217"/>
      <c r="O337" s="217"/>
      <c r="P337" s="217"/>
      <c r="Q337" s="217"/>
      <c r="R337" s="217"/>
      <c r="S337" s="217"/>
      <c r="T337" s="217"/>
      <c r="U337" s="218"/>
      <c r="AT337" s="219" t="s">
        <v>179</v>
      </c>
      <c r="AU337" s="219" t="s">
        <v>81</v>
      </c>
      <c r="AV337" s="13" t="s">
        <v>81</v>
      </c>
      <c r="AW337" s="13" t="s">
        <v>30</v>
      </c>
      <c r="AX337" s="13" t="s">
        <v>73</v>
      </c>
      <c r="AY337" s="219" t="s">
        <v>118</v>
      </c>
    </row>
    <row r="338" spans="2:51" s="14" customFormat="1" ht="11.25">
      <c r="B338" s="220"/>
      <c r="C338" s="221"/>
      <c r="D338" s="200" t="s">
        <v>179</v>
      </c>
      <c r="E338" s="222" t="s">
        <v>1</v>
      </c>
      <c r="F338" s="223" t="s">
        <v>403</v>
      </c>
      <c r="G338" s="221"/>
      <c r="H338" s="224">
        <v>6.75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8"/>
      <c r="U338" s="229"/>
      <c r="AT338" s="230" t="s">
        <v>179</v>
      </c>
      <c r="AU338" s="230" t="s">
        <v>81</v>
      </c>
      <c r="AV338" s="14" t="s">
        <v>83</v>
      </c>
      <c r="AW338" s="14" t="s">
        <v>30</v>
      </c>
      <c r="AX338" s="14" t="s">
        <v>73</v>
      </c>
      <c r="AY338" s="230" t="s">
        <v>118</v>
      </c>
    </row>
    <row r="339" spans="2:51" s="15" customFormat="1" ht="11.25">
      <c r="B339" s="231"/>
      <c r="C339" s="232"/>
      <c r="D339" s="200" t="s">
        <v>179</v>
      </c>
      <c r="E339" s="233" t="s">
        <v>1</v>
      </c>
      <c r="F339" s="234" t="s">
        <v>184</v>
      </c>
      <c r="G339" s="232"/>
      <c r="H339" s="235">
        <v>6.75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39"/>
      <c r="U339" s="240"/>
      <c r="AT339" s="241" t="s">
        <v>179</v>
      </c>
      <c r="AU339" s="241" t="s">
        <v>81</v>
      </c>
      <c r="AV339" s="15" t="s">
        <v>125</v>
      </c>
      <c r="AW339" s="15" t="s">
        <v>30</v>
      </c>
      <c r="AX339" s="15" t="s">
        <v>81</v>
      </c>
      <c r="AY339" s="241" t="s">
        <v>118</v>
      </c>
    </row>
    <row r="340" spans="1:65" s="2" customFormat="1" ht="24.2" customHeight="1">
      <c r="A340" s="34"/>
      <c r="B340" s="35"/>
      <c r="C340" s="186" t="s">
        <v>404</v>
      </c>
      <c r="D340" s="186" t="s">
        <v>121</v>
      </c>
      <c r="E340" s="187" t="s">
        <v>405</v>
      </c>
      <c r="F340" s="188" t="s">
        <v>406</v>
      </c>
      <c r="G340" s="189" t="s">
        <v>279</v>
      </c>
      <c r="H340" s="190">
        <v>42</v>
      </c>
      <c r="I340" s="191"/>
      <c r="J340" s="192">
        <f>ROUND(I340*H340,2)</f>
        <v>0</v>
      </c>
      <c r="K340" s="193"/>
      <c r="L340" s="39"/>
      <c r="M340" s="194" t="s">
        <v>1</v>
      </c>
      <c r="N340" s="195" t="s">
        <v>38</v>
      </c>
      <c r="O340" s="71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6">
        <f>S340*H340</f>
        <v>0</v>
      </c>
      <c r="U340" s="197" t="s">
        <v>1</v>
      </c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8" t="s">
        <v>125</v>
      </c>
      <c r="AT340" s="198" t="s">
        <v>121</v>
      </c>
      <c r="AU340" s="198" t="s">
        <v>81</v>
      </c>
      <c r="AY340" s="17" t="s">
        <v>118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7" t="s">
        <v>81</v>
      </c>
      <c r="BK340" s="199">
        <f>ROUND(I340*H340,2)</f>
        <v>0</v>
      </c>
      <c r="BL340" s="17" t="s">
        <v>125</v>
      </c>
      <c r="BM340" s="198" t="s">
        <v>407</v>
      </c>
    </row>
    <row r="341" spans="1:47" s="2" customFormat="1" ht="19.5">
      <c r="A341" s="34"/>
      <c r="B341" s="35"/>
      <c r="C341" s="36"/>
      <c r="D341" s="200" t="s">
        <v>127</v>
      </c>
      <c r="E341" s="36"/>
      <c r="F341" s="201" t="s">
        <v>406</v>
      </c>
      <c r="G341" s="36"/>
      <c r="H341" s="36"/>
      <c r="I341" s="202"/>
      <c r="J341" s="36"/>
      <c r="K341" s="36"/>
      <c r="L341" s="39"/>
      <c r="M341" s="203"/>
      <c r="N341" s="204"/>
      <c r="O341" s="71"/>
      <c r="P341" s="71"/>
      <c r="Q341" s="71"/>
      <c r="R341" s="71"/>
      <c r="S341" s="71"/>
      <c r="T341" s="71"/>
      <c r="U341" s="72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127</v>
      </c>
      <c r="AU341" s="17" t="s">
        <v>81</v>
      </c>
    </row>
    <row r="342" spans="2:51" s="13" customFormat="1" ht="11.25">
      <c r="B342" s="210"/>
      <c r="C342" s="211"/>
      <c r="D342" s="200" t="s">
        <v>179</v>
      </c>
      <c r="E342" s="212" t="s">
        <v>1</v>
      </c>
      <c r="F342" s="213" t="s">
        <v>408</v>
      </c>
      <c r="G342" s="211"/>
      <c r="H342" s="212" t="s">
        <v>1</v>
      </c>
      <c r="I342" s="214"/>
      <c r="J342" s="211"/>
      <c r="K342" s="211"/>
      <c r="L342" s="215"/>
      <c r="M342" s="216"/>
      <c r="N342" s="217"/>
      <c r="O342" s="217"/>
      <c r="P342" s="217"/>
      <c r="Q342" s="217"/>
      <c r="R342" s="217"/>
      <c r="S342" s="217"/>
      <c r="T342" s="217"/>
      <c r="U342" s="218"/>
      <c r="AT342" s="219" t="s">
        <v>179</v>
      </c>
      <c r="AU342" s="219" t="s">
        <v>81</v>
      </c>
      <c r="AV342" s="13" t="s">
        <v>81</v>
      </c>
      <c r="AW342" s="13" t="s">
        <v>30</v>
      </c>
      <c r="AX342" s="13" t="s">
        <v>73</v>
      </c>
      <c r="AY342" s="219" t="s">
        <v>118</v>
      </c>
    </row>
    <row r="343" spans="2:51" s="14" customFormat="1" ht="11.25">
      <c r="B343" s="220"/>
      <c r="C343" s="221"/>
      <c r="D343" s="200" t="s">
        <v>179</v>
      </c>
      <c r="E343" s="222" t="s">
        <v>1</v>
      </c>
      <c r="F343" s="223" t="s">
        <v>409</v>
      </c>
      <c r="G343" s="221"/>
      <c r="H343" s="224">
        <v>42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8"/>
      <c r="U343" s="229"/>
      <c r="AT343" s="230" t="s">
        <v>179</v>
      </c>
      <c r="AU343" s="230" t="s">
        <v>81</v>
      </c>
      <c r="AV343" s="14" t="s">
        <v>83</v>
      </c>
      <c r="AW343" s="14" t="s">
        <v>30</v>
      </c>
      <c r="AX343" s="14" t="s">
        <v>73</v>
      </c>
      <c r="AY343" s="230" t="s">
        <v>118</v>
      </c>
    </row>
    <row r="344" spans="2:51" s="15" customFormat="1" ht="11.25">
      <c r="B344" s="231"/>
      <c r="C344" s="232"/>
      <c r="D344" s="200" t="s">
        <v>179</v>
      </c>
      <c r="E344" s="233" t="s">
        <v>1</v>
      </c>
      <c r="F344" s="234" t="s">
        <v>184</v>
      </c>
      <c r="G344" s="232"/>
      <c r="H344" s="235">
        <v>42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39"/>
      <c r="U344" s="240"/>
      <c r="AT344" s="241" t="s">
        <v>179</v>
      </c>
      <c r="AU344" s="241" t="s">
        <v>81</v>
      </c>
      <c r="AV344" s="15" t="s">
        <v>125</v>
      </c>
      <c r="AW344" s="15" t="s">
        <v>30</v>
      </c>
      <c r="AX344" s="15" t="s">
        <v>81</v>
      </c>
      <c r="AY344" s="241" t="s">
        <v>118</v>
      </c>
    </row>
    <row r="345" spans="1:65" s="2" customFormat="1" ht="14.45" customHeight="1">
      <c r="A345" s="34"/>
      <c r="B345" s="35"/>
      <c r="C345" s="186" t="s">
        <v>410</v>
      </c>
      <c r="D345" s="186" t="s">
        <v>121</v>
      </c>
      <c r="E345" s="187" t="s">
        <v>411</v>
      </c>
      <c r="F345" s="188" t="s">
        <v>412</v>
      </c>
      <c r="G345" s="189" t="s">
        <v>177</v>
      </c>
      <c r="H345" s="190">
        <v>0.222</v>
      </c>
      <c r="I345" s="191"/>
      <c r="J345" s="192">
        <f>ROUND(I345*H345,2)</f>
        <v>0</v>
      </c>
      <c r="K345" s="193"/>
      <c r="L345" s="39"/>
      <c r="M345" s="194" t="s">
        <v>1</v>
      </c>
      <c r="N345" s="195" t="s">
        <v>38</v>
      </c>
      <c r="O345" s="71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6">
        <f>S345*H345</f>
        <v>0</v>
      </c>
      <c r="U345" s="197" t="s">
        <v>1</v>
      </c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8" t="s">
        <v>125</v>
      </c>
      <c r="AT345" s="198" t="s">
        <v>121</v>
      </c>
      <c r="AU345" s="198" t="s">
        <v>81</v>
      </c>
      <c r="AY345" s="17" t="s">
        <v>118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7" t="s">
        <v>81</v>
      </c>
      <c r="BK345" s="199">
        <f>ROUND(I345*H345,2)</f>
        <v>0</v>
      </c>
      <c r="BL345" s="17" t="s">
        <v>125</v>
      </c>
      <c r="BM345" s="198" t="s">
        <v>413</v>
      </c>
    </row>
    <row r="346" spans="1:47" s="2" customFormat="1" ht="11.25">
      <c r="A346" s="34"/>
      <c r="B346" s="35"/>
      <c r="C346" s="36"/>
      <c r="D346" s="200" t="s">
        <v>127</v>
      </c>
      <c r="E346" s="36"/>
      <c r="F346" s="201" t="s">
        <v>412</v>
      </c>
      <c r="G346" s="36"/>
      <c r="H346" s="36"/>
      <c r="I346" s="202"/>
      <c r="J346" s="36"/>
      <c r="K346" s="36"/>
      <c r="L346" s="39"/>
      <c r="M346" s="203"/>
      <c r="N346" s="204"/>
      <c r="O346" s="71"/>
      <c r="P346" s="71"/>
      <c r="Q346" s="71"/>
      <c r="R346" s="71"/>
      <c r="S346" s="71"/>
      <c r="T346" s="71"/>
      <c r="U346" s="72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127</v>
      </c>
      <c r="AU346" s="17" t="s">
        <v>81</v>
      </c>
    </row>
    <row r="347" spans="2:51" s="13" customFormat="1" ht="11.25">
      <c r="B347" s="210"/>
      <c r="C347" s="211"/>
      <c r="D347" s="200" t="s">
        <v>179</v>
      </c>
      <c r="E347" s="212" t="s">
        <v>1</v>
      </c>
      <c r="F347" s="213" t="s">
        <v>414</v>
      </c>
      <c r="G347" s="211"/>
      <c r="H347" s="212" t="s">
        <v>1</v>
      </c>
      <c r="I347" s="214"/>
      <c r="J347" s="211"/>
      <c r="K347" s="211"/>
      <c r="L347" s="215"/>
      <c r="M347" s="216"/>
      <c r="N347" s="217"/>
      <c r="O347" s="217"/>
      <c r="P347" s="217"/>
      <c r="Q347" s="217"/>
      <c r="R347" s="217"/>
      <c r="S347" s="217"/>
      <c r="T347" s="217"/>
      <c r="U347" s="218"/>
      <c r="AT347" s="219" t="s">
        <v>179</v>
      </c>
      <c r="AU347" s="219" t="s">
        <v>81</v>
      </c>
      <c r="AV347" s="13" t="s">
        <v>81</v>
      </c>
      <c r="AW347" s="13" t="s">
        <v>30</v>
      </c>
      <c r="AX347" s="13" t="s">
        <v>73</v>
      </c>
      <c r="AY347" s="219" t="s">
        <v>118</v>
      </c>
    </row>
    <row r="348" spans="2:51" s="14" customFormat="1" ht="11.25">
      <c r="B348" s="220"/>
      <c r="C348" s="221"/>
      <c r="D348" s="200" t="s">
        <v>179</v>
      </c>
      <c r="E348" s="222" t="s">
        <v>1</v>
      </c>
      <c r="F348" s="223" t="s">
        <v>415</v>
      </c>
      <c r="G348" s="221"/>
      <c r="H348" s="224">
        <v>0.222</v>
      </c>
      <c r="I348" s="225"/>
      <c r="J348" s="221"/>
      <c r="K348" s="221"/>
      <c r="L348" s="226"/>
      <c r="M348" s="227"/>
      <c r="N348" s="228"/>
      <c r="O348" s="228"/>
      <c r="P348" s="228"/>
      <c r="Q348" s="228"/>
      <c r="R348" s="228"/>
      <c r="S348" s="228"/>
      <c r="T348" s="228"/>
      <c r="U348" s="229"/>
      <c r="AT348" s="230" t="s">
        <v>179</v>
      </c>
      <c r="AU348" s="230" t="s">
        <v>81</v>
      </c>
      <c r="AV348" s="14" t="s">
        <v>83</v>
      </c>
      <c r="AW348" s="14" t="s">
        <v>30</v>
      </c>
      <c r="AX348" s="14" t="s">
        <v>73</v>
      </c>
      <c r="AY348" s="230" t="s">
        <v>118</v>
      </c>
    </row>
    <row r="349" spans="2:51" s="15" customFormat="1" ht="11.25">
      <c r="B349" s="231"/>
      <c r="C349" s="232"/>
      <c r="D349" s="200" t="s">
        <v>179</v>
      </c>
      <c r="E349" s="233" t="s">
        <v>1</v>
      </c>
      <c r="F349" s="234" t="s">
        <v>184</v>
      </c>
      <c r="G349" s="232"/>
      <c r="H349" s="235">
        <v>0.222</v>
      </c>
      <c r="I349" s="236"/>
      <c r="J349" s="232"/>
      <c r="K349" s="232"/>
      <c r="L349" s="237"/>
      <c r="M349" s="238"/>
      <c r="N349" s="239"/>
      <c r="O349" s="239"/>
      <c r="P349" s="239"/>
      <c r="Q349" s="239"/>
      <c r="R349" s="239"/>
      <c r="S349" s="239"/>
      <c r="T349" s="239"/>
      <c r="U349" s="240"/>
      <c r="AT349" s="241" t="s">
        <v>179</v>
      </c>
      <c r="AU349" s="241" t="s">
        <v>81</v>
      </c>
      <c r="AV349" s="15" t="s">
        <v>125</v>
      </c>
      <c r="AW349" s="15" t="s">
        <v>30</v>
      </c>
      <c r="AX349" s="15" t="s">
        <v>81</v>
      </c>
      <c r="AY349" s="241" t="s">
        <v>118</v>
      </c>
    </row>
    <row r="350" spans="1:65" s="2" customFormat="1" ht="24.2" customHeight="1">
      <c r="A350" s="34"/>
      <c r="B350" s="35"/>
      <c r="C350" s="186" t="s">
        <v>416</v>
      </c>
      <c r="D350" s="186" t="s">
        <v>121</v>
      </c>
      <c r="E350" s="187" t="s">
        <v>417</v>
      </c>
      <c r="F350" s="188" t="s">
        <v>418</v>
      </c>
      <c r="G350" s="189" t="s">
        <v>187</v>
      </c>
      <c r="H350" s="190">
        <v>2.77</v>
      </c>
      <c r="I350" s="191"/>
      <c r="J350" s="192">
        <f>ROUND(I350*H350,2)</f>
        <v>0</v>
      </c>
      <c r="K350" s="193"/>
      <c r="L350" s="39"/>
      <c r="M350" s="194" t="s">
        <v>1</v>
      </c>
      <c r="N350" s="195" t="s">
        <v>38</v>
      </c>
      <c r="O350" s="71"/>
      <c r="P350" s="196">
        <f>O350*H350</f>
        <v>0</v>
      </c>
      <c r="Q350" s="196">
        <v>0</v>
      </c>
      <c r="R350" s="196">
        <f>Q350*H350</f>
        <v>0</v>
      </c>
      <c r="S350" s="196">
        <v>0</v>
      </c>
      <c r="T350" s="196">
        <f>S350*H350</f>
        <v>0</v>
      </c>
      <c r="U350" s="197" t="s">
        <v>1</v>
      </c>
      <c r="V350" s="34"/>
      <c r="W350" s="34"/>
      <c r="X350" s="34"/>
      <c r="Y350" s="34"/>
      <c r="Z350" s="34"/>
      <c r="AA350" s="34"/>
      <c r="AB350" s="34"/>
      <c r="AC350" s="34"/>
      <c r="AD350" s="34"/>
      <c r="AE350" s="34"/>
      <c r="AR350" s="198" t="s">
        <v>125</v>
      </c>
      <c r="AT350" s="198" t="s">
        <v>121</v>
      </c>
      <c r="AU350" s="198" t="s">
        <v>81</v>
      </c>
      <c r="AY350" s="17" t="s">
        <v>118</v>
      </c>
      <c r="BE350" s="199">
        <f>IF(N350="základní",J350,0)</f>
        <v>0</v>
      </c>
      <c r="BF350" s="199">
        <f>IF(N350="snížená",J350,0)</f>
        <v>0</v>
      </c>
      <c r="BG350" s="199">
        <f>IF(N350="zákl. přenesená",J350,0)</f>
        <v>0</v>
      </c>
      <c r="BH350" s="199">
        <f>IF(N350="sníž. přenesená",J350,0)</f>
        <v>0</v>
      </c>
      <c r="BI350" s="199">
        <f>IF(N350="nulová",J350,0)</f>
        <v>0</v>
      </c>
      <c r="BJ350" s="17" t="s">
        <v>81</v>
      </c>
      <c r="BK350" s="199">
        <f>ROUND(I350*H350,2)</f>
        <v>0</v>
      </c>
      <c r="BL350" s="17" t="s">
        <v>125</v>
      </c>
      <c r="BM350" s="198" t="s">
        <v>419</v>
      </c>
    </row>
    <row r="351" spans="1:47" s="2" customFormat="1" ht="11.25">
      <c r="A351" s="34"/>
      <c r="B351" s="35"/>
      <c r="C351" s="36"/>
      <c r="D351" s="200" t="s">
        <v>127</v>
      </c>
      <c r="E351" s="36"/>
      <c r="F351" s="201" t="s">
        <v>418</v>
      </c>
      <c r="G351" s="36"/>
      <c r="H351" s="36"/>
      <c r="I351" s="202"/>
      <c r="J351" s="36"/>
      <c r="K351" s="36"/>
      <c r="L351" s="39"/>
      <c r="M351" s="203"/>
      <c r="N351" s="204"/>
      <c r="O351" s="71"/>
      <c r="P351" s="71"/>
      <c r="Q351" s="71"/>
      <c r="R351" s="71"/>
      <c r="S351" s="71"/>
      <c r="T351" s="71"/>
      <c r="U351" s="72"/>
      <c r="V351" s="34"/>
      <c r="W351" s="34"/>
      <c r="X351" s="34"/>
      <c r="Y351" s="34"/>
      <c r="Z351" s="34"/>
      <c r="AA351" s="34"/>
      <c r="AB351" s="34"/>
      <c r="AC351" s="34"/>
      <c r="AD351" s="34"/>
      <c r="AE351" s="34"/>
      <c r="AT351" s="17" t="s">
        <v>127</v>
      </c>
      <c r="AU351" s="17" t="s">
        <v>81</v>
      </c>
    </row>
    <row r="352" spans="2:51" s="13" customFormat="1" ht="11.25">
      <c r="B352" s="210"/>
      <c r="C352" s="211"/>
      <c r="D352" s="200" t="s">
        <v>179</v>
      </c>
      <c r="E352" s="212" t="s">
        <v>1</v>
      </c>
      <c r="F352" s="213" t="s">
        <v>408</v>
      </c>
      <c r="G352" s="211"/>
      <c r="H352" s="212" t="s">
        <v>1</v>
      </c>
      <c r="I352" s="214"/>
      <c r="J352" s="211"/>
      <c r="K352" s="211"/>
      <c r="L352" s="215"/>
      <c r="M352" s="216"/>
      <c r="N352" s="217"/>
      <c r="O352" s="217"/>
      <c r="P352" s="217"/>
      <c r="Q352" s="217"/>
      <c r="R352" s="217"/>
      <c r="S352" s="217"/>
      <c r="T352" s="217"/>
      <c r="U352" s="218"/>
      <c r="AT352" s="219" t="s">
        <v>179</v>
      </c>
      <c r="AU352" s="219" t="s">
        <v>81</v>
      </c>
      <c r="AV352" s="13" t="s">
        <v>81</v>
      </c>
      <c r="AW352" s="13" t="s">
        <v>30</v>
      </c>
      <c r="AX352" s="13" t="s">
        <v>73</v>
      </c>
      <c r="AY352" s="219" t="s">
        <v>118</v>
      </c>
    </row>
    <row r="353" spans="2:51" s="14" customFormat="1" ht="11.25">
      <c r="B353" s="220"/>
      <c r="C353" s="221"/>
      <c r="D353" s="200" t="s">
        <v>179</v>
      </c>
      <c r="E353" s="222" t="s">
        <v>1</v>
      </c>
      <c r="F353" s="223" t="s">
        <v>420</v>
      </c>
      <c r="G353" s="221"/>
      <c r="H353" s="224">
        <v>2.77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8"/>
      <c r="U353" s="229"/>
      <c r="AT353" s="230" t="s">
        <v>179</v>
      </c>
      <c r="AU353" s="230" t="s">
        <v>81</v>
      </c>
      <c r="AV353" s="14" t="s">
        <v>83</v>
      </c>
      <c r="AW353" s="14" t="s">
        <v>30</v>
      </c>
      <c r="AX353" s="14" t="s">
        <v>73</v>
      </c>
      <c r="AY353" s="230" t="s">
        <v>118</v>
      </c>
    </row>
    <row r="354" spans="2:51" s="15" customFormat="1" ht="11.25">
      <c r="B354" s="231"/>
      <c r="C354" s="232"/>
      <c r="D354" s="200" t="s">
        <v>179</v>
      </c>
      <c r="E354" s="233" t="s">
        <v>1</v>
      </c>
      <c r="F354" s="234" t="s">
        <v>184</v>
      </c>
      <c r="G354" s="232"/>
      <c r="H354" s="235">
        <v>2.77</v>
      </c>
      <c r="I354" s="236"/>
      <c r="J354" s="232"/>
      <c r="K354" s="232"/>
      <c r="L354" s="237"/>
      <c r="M354" s="238"/>
      <c r="N354" s="239"/>
      <c r="O354" s="239"/>
      <c r="P354" s="239"/>
      <c r="Q354" s="239"/>
      <c r="R354" s="239"/>
      <c r="S354" s="239"/>
      <c r="T354" s="239"/>
      <c r="U354" s="240"/>
      <c r="AT354" s="241" t="s">
        <v>179</v>
      </c>
      <c r="AU354" s="241" t="s">
        <v>81</v>
      </c>
      <c r="AV354" s="15" t="s">
        <v>125</v>
      </c>
      <c r="AW354" s="15" t="s">
        <v>30</v>
      </c>
      <c r="AX354" s="15" t="s">
        <v>81</v>
      </c>
      <c r="AY354" s="241" t="s">
        <v>118</v>
      </c>
    </row>
    <row r="355" spans="1:65" s="2" customFormat="1" ht="24.2" customHeight="1">
      <c r="A355" s="34"/>
      <c r="B355" s="35"/>
      <c r="C355" s="186" t="s">
        <v>421</v>
      </c>
      <c r="D355" s="186" t="s">
        <v>121</v>
      </c>
      <c r="E355" s="187" t="s">
        <v>422</v>
      </c>
      <c r="F355" s="188" t="s">
        <v>423</v>
      </c>
      <c r="G355" s="189" t="s">
        <v>187</v>
      </c>
      <c r="H355" s="190">
        <v>2.77</v>
      </c>
      <c r="I355" s="191"/>
      <c r="J355" s="192">
        <f>ROUND(I355*H355,2)</f>
        <v>0</v>
      </c>
      <c r="K355" s="193"/>
      <c r="L355" s="39"/>
      <c r="M355" s="194" t="s">
        <v>1</v>
      </c>
      <c r="N355" s="195" t="s">
        <v>38</v>
      </c>
      <c r="O355" s="71"/>
      <c r="P355" s="196">
        <f>O355*H355</f>
        <v>0</v>
      </c>
      <c r="Q355" s="196">
        <v>0</v>
      </c>
      <c r="R355" s="196">
        <f>Q355*H355</f>
        <v>0</v>
      </c>
      <c r="S355" s="196">
        <v>0</v>
      </c>
      <c r="T355" s="196">
        <f>S355*H355</f>
        <v>0</v>
      </c>
      <c r="U355" s="197" t="s">
        <v>1</v>
      </c>
      <c r="V355" s="34"/>
      <c r="W355" s="34"/>
      <c r="X355" s="34"/>
      <c r="Y355" s="34"/>
      <c r="Z355" s="34"/>
      <c r="AA355" s="34"/>
      <c r="AB355" s="34"/>
      <c r="AC355" s="34"/>
      <c r="AD355" s="34"/>
      <c r="AE355" s="34"/>
      <c r="AR355" s="198" t="s">
        <v>125</v>
      </c>
      <c r="AT355" s="198" t="s">
        <v>121</v>
      </c>
      <c r="AU355" s="198" t="s">
        <v>81</v>
      </c>
      <c r="AY355" s="17" t="s">
        <v>118</v>
      </c>
      <c r="BE355" s="199">
        <f>IF(N355="základní",J355,0)</f>
        <v>0</v>
      </c>
      <c r="BF355" s="199">
        <f>IF(N355="snížená",J355,0)</f>
        <v>0</v>
      </c>
      <c r="BG355" s="199">
        <f>IF(N355="zákl. přenesená",J355,0)</f>
        <v>0</v>
      </c>
      <c r="BH355" s="199">
        <f>IF(N355="sníž. přenesená",J355,0)</f>
        <v>0</v>
      </c>
      <c r="BI355" s="199">
        <f>IF(N355="nulová",J355,0)</f>
        <v>0</v>
      </c>
      <c r="BJ355" s="17" t="s">
        <v>81</v>
      </c>
      <c r="BK355" s="199">
        <f>ROUND(I355*H355,2)</f>
        <v>0</v>
      </c>
      <c r="BL355" s="17" t="s">
        <v>125</v>
      </c>
      <c r="BM355" s="198" t="s">
        <v>424</v>
      </c>
    </row>
    <row r="356" spans="1:47" s="2" customFormat="1" ht="19.5">
      <c r="A356" s="34"/>
      <c r="B356" s="35"/>
      <c r="C356" s="36"/>
      <c r="D356" s="200" t="s">
        <v>127</v>
      </c>
      <c r="E356" s="36"/>
      <c r="F356" s="201" t="s">
        <v>423</v>
      </c>
      <c r="G356" s="36"/>
      <c r="H356" s="36"/>
      <c r="I356" s="202"/>
      <c r="J356" s="36"/>
      <c r="K356" s="36"/>
      <c r="L356" s="39"/>
      <c r="M356" s="203"/>
      <c r="N356" s="204"/>
      <c r="O356" s="71"/>
      <c r="P356" s="71"/>
      <c r="Q356" s="71"/>
      <c r="R356" s="71"/>
      <c r="S356" s="71"/>
      <c r="T356" s="71"/>
      <c r="U356" s="72"/>
      <c r="V356" s="34"/>
      <c r="W356" s="34"/>
      <c r="X356" s="34"/>
      <c r="Y356" s="34"/>
      <c r="Z356" s="34"/>
      <c r="AA356" s="34"/>
      <c r="AB356" s="34"/>
      <c r="AC356" s="34"/>
      <c r="AD356" s="34"/>
      <c r="AE356" s="34"/>
      <c r="AT356" s="17" t="s">
        <v>127</v>
      </c>
      <c r="AU356" s="17" t="s">
        <v>81</v>
      </c>
    </row>
    <row r="357" spans="1:65" s="2" customFormat="1" ht="24.2" customHeight="1">
      <c r="A357" s="34"/>
      <c r="B357" s="35"/>
      <c r="C357" s="186" t="s">
        <v>425</v>
      </c>
      <c r="D357" s="186" t="s">
        <v>121</v>
      </c>
      <c r="E357" s="187" t="s">
        <v>426</v>
      </c>
      <c r="F357" s="188" t="s">
        <v>427</v>
      </c>
      <c r="G357" s="189" t="s">
        <v>177</v>
      </c>
      <c r="H357" s="190">
        <v>1.236</v>
      </c>
      <c r="I357" s="191"/>
      <c r="J357" s="192">
        <f>ROUND(I357*H357,2)</f>
        <v>0</v>
      </c>
      <c r="K357" s="193"/>
      <c r="L357" s="39"/>
      <c r="M357" s="194" t="s">
        <v>1</v>
      </c>
      <c r="N357" s="195" t="s">
        <v>38</v>
      </c>
      <c r="O357" s="71"/>
      <c r="P357" s="196">
        <f>O357*H357</f>
        <v>0</v>
      </c>
      <c r="Q357" s="196">
        <v>0</v>
      </c>
      <c r="R357" s="196">
        <f>Q357*H357</f>
        <v>0</v>
      </c>
      <c r="S357" s="196">
        <v>0</v>
      </c>
      <c r="T357" s="196">
        <f>S357*H357</f>
        <v>0</v>
      </c>
      <c r="U357" s="197" t="s">
        <v>1</v>
      </c>
      <c r="V357" s="34"/>
      <c r="W357" s="34"/>
      <c r="X357" s="34"/>
      <c r="Y357" s="34"/>
      <c r="Z357" s="34"/>
      <c r="AA357" s="34"/>
      <c r="AB357" s="34"/>
      <c r="AC357" s="34"/>
      <c r="AD357" s="34"/>
      <c r="AE357" s="34"/>
      <c r="AR357" s="198" t="s">
        <v>125</v>
      </c>
      <c r="AT357" s="198" t="s">
        <v>121</v>
      </c>
      <c r="AU357" s="198" t="s">
        <v>81</v>
      </c>
      <c r="AY357" s="17" t="s">
        <v>118</v>
      </c>
      <c r="BE357" s="199">
        <f>IF(N357="základní",J357,0)</f>
        <v>0</v>
      </c>
      <c r="BF357" s="199">
        <f>IF(N357="snížená",J357,0)</f>
        <v>0</v>
      </c>
      <c r="BG357" s="199">
        <f>IF(N357="zákl. přenesená",J357,0)</f>
        <v>0</v>
      </c>
      <c r="BH357" s="199">
        <f>IF(N357="sníž. přenesená",J357,0)</f>
        <v>0</v>
      </c>
      <c r="BI357" s="199">
        <f>IF(N357="nulová",J357,0)</f>
        <v>0</v>
      </c>
      <c r="BJ357" s="17" t="s">
        <v>81</v>
      </c>
      <c r="BK357" s="199">
        <f>ROUND(I357*H357,2)</f>
        <v>0</v>
      </c>
      <c r="BL357" s="17" t="s">
        <v>125</v>
      </c>
      <c r="BM357" s="198" t="s">
        <v>428</v>
      </c>
    </row>
    <row r="358" spans="1:47" s="2" customFormat="1" ht="19.5">
      <c r="A358" s="34"/>
      <c r="B358" s="35"/>
      <c r="C358" s="36"/>
      <c r="D358" s="200" t="s">
        <v>127</v>
      </c>
      <c r="E358" s="36"/>
      <c r="F358" s="201" t="s">
        <v>427</v>
      </c>
      <c r="G358" s="36"/>
      <c r="H358" s="36"/>
      <c r="I358" s="202"/>
      <c r="J358" s="36"/>
      <c r="K358" s="36"/>
      <c r="L358" s="39"/>
      <c r="M358" s="203"/>
      <c r="N358" s="204"/>
      <c r="O358" s="71"/>
      <c r="P358" s="71"/>
      <c r="Q358" s="71"/>
      <c r="R358" s="71"/>
      <c r="S358" s="71"/>
      <c r="T358" s="71"/>
      <c r="U358" s="72"/>
      <c r="V358" s="34"/>
      <c r="W358" s="34"/>
      <c r="X358" s="34"/>
      <c r="Y358" s="34"/>
      <c r="Z358" s="34"/>
      <c r="AA358" s="34"/>
      <c r="AB358" s="34"/>
      <c r="AC358" s="34"/>
      <c r="AD358" s="34"/>
      <c r="AE358" s="34"/>
      <c r="AT358" s="17" t="s">
        <v>127</v>
      </c>
      <c r="AU358" s="17" t="s">
        <v>81</v>
      </c>
    </row>
    <row r="359" spans="2:51" s="13" customFormat="1" ht="11.25">
      <c r="B359" s="210"/>
      <c r="C359" s="211"/>
      <c r="D359" s="200" t="s">
        <v>179</v>
      </c>
      <c r="E359" s="212" t="s">
        <v>1</v>
      </c>
      <c r="F359" s="213" t="s">
        <v>361</v>
      </c>
      <c r="G359" s="211"/>
      <c r="H359" s="212" t="s">
        <v>1</v>
      </c>
      <c r="I359" s="214"/>
      <c r="J359" s="211"/>
      <c r="K359" s="211"/>
      <c r="L359" s="215"/>
      <c r="M359" s="216"/>
      <c r="N359" s="217"/>
      <c r="O359" s="217"/>
      <c r="P359" s="217"/>
      <c r="Q359" s="217"/>
      <c r="R359" s="217"/>
      <c r="S359" s="217"/>
      <c r="T359" s="217"/>
      <c r="U359" s="218"/>
      <c r="AT359" s="219" t="s">
        <v>179</v>
      </c>
      <c r="AU359" s="219" t="s">
        <v>81</v>
      </c>
      <c r="AV359" s="13" t="s">
        <v>81</v>
      </c>
      <c r="AW359" s="13" t="s">
        <v>30</v>
      </c>
      <c r="AX359" s="13" t="s">
        <v>73</v>
      </c>
      <c r="AY359" s="219" t="s">
        <v>118</v>
      </c>
    </row>
    <row r="360" spans="2:51" s="13" customFormat="1" ht="11.25">
      <c r="B360" s="210"/>
      <c r="C360" s="211"/>
      <c r="D360" s="200" t="s">
        <v>179</v>
      </c>
      <c r="E360" s="212" t="s">
        <v>1</v>
      </c>
      <c r="F360" s="213" t="s">
        <v>429</v>
      </c>
      <c r="G360" s="211"/>
      <c r="H360" s="212" t="s">
        <v>1</v>
      </c>
      <c r="I360" s="214"/>
      <c r="J360" s="211"/>
      <c r="K360" s="211"/>
      <c r="L360" s="215"/>
      <c r="M360" s="216"/>
      <c r="N360" s="217"/>
      <c r="O360" s="217"/>
      <c r="P360" s="217"/>
      <c r="Q360" s="217"/>
      <c r="R360" s="217"/>
      <c r="S360" s="217"/>
      <c r="T360" s="217"/>
      <c r="U360" s="218"/>
      <c r="AT360" s="219" t="s">
        <v>179</v>
      </c>
      <c r="AU360" s="219" t="s">
        <v>81</v>
      </c>
      <c r="AV360" s="13" t="s">
        <v>81</v>
      </c>
      <c r="AW360" s="13" t="s">
        <v>30</v>
      </c>
      <c r="AX360" s="13" t="s">
        <v>73</v>
      </c>
      <c r="AY360" s="219" t="s">
        <v>118</v>
      </c>
    </row>
    <row r="361" spans="2:51" s="14" customFormat="1" ht="11.25">
      <c r="B361" s="220"/>
      <c r="C361" s="221"/>
      <c r="D361" s="200" t="s">
        <v>179</v>
      </c>
      <c r="E361" s="222" t="s">
        <v>1</v>
      </c>
      <c r="F361" s="223" t="s">
        <v>430</v>
      </c>
      <c r="G361" s="221"/>
      <c r="H361" s="224">
        <v>0.36</v>
      </c>
      <c r="I361" s="225"/>
      <c r="J361" s="221"/>
      <c r="K361" s="221"/>
      <c r="L361" s="226"/>
      <c r="M361" s="227"/>
      <c r="N361" s="228"/>
      <c r="O361" s="228"/>
      <c r="P361" s="228"/>
      <c r="Q361" s="228"/>
      <c r="R361" s="228"/>
      <c r="S361" s="228"/>
      <c r="T361" s="228"/>
      <c r="U361" s="229"/>
      <c r="AT361" s="230" t="s">
        <v>179</v>
      </c>
      <c r="AU361" s="230" t="s">
        <v>81</v>
      </c>
      <c r="AV361" s="14" t="s">
        <v>83</v>
      </c>
      <c r="AW361" s="14" t="s">
        <v>30</v>
      </c>
      <c r="AX361" s="14" t="s">
        <v>73</v>
      </c>
      <c r="AY361" s="230" t="s">
        <v>118</v>
      </c>
    </row>
    <row r="362" spans="2:51" s="13" customFormat="1" ht="11.25">
      <c r="B362" s="210"/>
      <c r="C362" s="211"/>
      <c r="D362" s="200" t="s">
        <v>179</v>
      </c>
      <c r="E362" s="212" t="s">
        <v>1</v>
      </c>
      <c r="F362" s="213" t="s">
        <v>376</v>
      </c>
      <c r="G362" s="211"/>
      <c r="H362" s="212" t="s">
        <v>1</v>
      </c>
      <c r="I362" s="214"/>
      <c r="J362" s="211"/>
      <c r="K362" s="211"/>
      <c r="L362" s="215"/>
      <c r="M362" s="216"/>
      <c r="N362" s="217"/>
      <c r="O362" s="217"/>
      <c r="P362" s="217"/>
      <c r="Q362" s="217"/>
      <c r="R362" s="217"/>
      <c r="S362" s="217"/>
      <c r="T362" s="217"/>
      <c r="U362" s="218"/>
      <c r="AT362" s="219" t="s">
        <v>179</v>
      </c>
      <c r="AU362" s="219" t="s">
        <v>81</v>
      </c>
      <c r="AV362" s="13" t="s">
        <v>81</v>
      </c>
      <c r="AW362" s="13" t="s">
        <v>30</v>
      </c>
      <c r="AX362" s="13" t="s">
        <v>73</v>
      </c>
      <c r="AY362" s="219" t="s">
        <v>118</v>
      </c>
    </row>
    <row r="363" spans="2:51" s="13" customFormat="1" ht="11.25">
      <c r="B363" s="210"/>
      <c r="C363" s="211"/>
      <c r="D363" s="200" t="s">
        <v>179</v>
      </c>
      <c r="E363" s="212" t="s">
        <v>1</v>
      </c>
      <c r="F363" s="213" t="s">
        <v>429</v>
      </c>
      <c r="G363" s="211"/>
      <c r="H363" s="212" t="s">
        <v>1</v>
      </c>
      <c r="I363" s="214"/>
      <c r="J363" s="211"/>
      <c r="K363" s="211"/>
      <c r="L363" s="215"/>
      <c r="M363" s="216"/>
      <c r="N363" s="217"/>
      <c r="O363" s="217"/>
      <c r="P363" s="217"/>
      <c r="Q363" s="217"/>
      <c r="R363" s="217"/>
      <c r="S363" s="217"/>
      <c r="T363" s="217"/>
      <c r="U363" s="218"/>
      <c r="AT363" s="219" t="s">
        <v>179</v>
      </c>
      <c r="AU363" s="219" t="s">
        <v>81</v>
      </c>
      <c r="AV363" s="13" t="s">
        <v>81</v>
      </c>
      <c r="AW363" s="13" t="s">
        <v>30</v>
      </c>
      <c r="AX363" s="13" t="s">
        <v>73</v>
      </c>
      <c r="AY363" s="219" t="s">
        <v>118</v>
      </c>
    </row>
    <row r="364" spans="2:51" s="14" customFormat="1" ht="11.25">
      <c r="B364" s="220"/>
      <c r="C364" s="221"/>
      <c r="D364" s="200" t="s">
        <v>179</v>
      </c>
      <c r="E364" s="222" t="s">
        <v>1</v>
      </c>
      <c r="F364" s="223" t="s">
        <v>431</v>
      </c>
      <c r="G364" s="221"/>
      <c r="H364" s="224">
        <v>0.84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8"/>
      <c r="U364" s="229"/>
      <c r="AT364" s="230" t="s">
        <v>179</v>
      </c>
      <c r="AU364" s="230" t="s">
        <v>81</v>
      </c>
      <c r="AV364" s="14" t="s">
        <v>83</v>
      </c>
      <c r="AW364" s="14" t="s">
        <v>30</v>
      </c>
      <c r="AX364" s="14" t="s">
        <v>73</v>
      </c>
      <c r="AY364" s="230" t="s">
        <v>118</v>
      </c>
    </row>
    <row r="365" spans="2:51" s="13" customFormat="1" ht="11.25">
      <c r="B365" s="210"/>
      <c r="C365" s="211"/>
      <c r="D365" s="200" t="s">
        <v>179</v>
      </c>
      <c r="E365" s="212" t="s">
        <v>1</v>
      </c>
      <c r="F365" s="213" t="s">
        <v>364</v>
      </c>
      <c r="G365" s="211"/>
      <c r="H365" s="212" t="s">
        <v>1</v>
      </c>
      <c r="I365" s="214"/>
      <c r="J365" s="211"/>
      <c r="K365" s="211"/>
      <c r="L365" s="215"/>
      <c r="M365" s="216"/>
      <c r="N365" s="217"/>
      <c r="O365" s="217"/>
      <c r="P365" s="217"/>
      <c r="Q365" s="217"/>
      <c r="R365" s="217"/>
      <c r="S365" s="217"/>
      <c r="T365" s="217"/>
      <c r="U365" s="218"/>
      <c r="AT365" s="219" t="s">
        <v>179</v>
      </c>
      <c r="AU365" s="219" t="s">
        <v>81</v>
      </c>
      <c r="AV365" s="13" t="s">
        <v>81</v>
      </c>
      <c r="AW365" s="13" t="s">
        <v>30</v>
      </c>
      <c r="AX365" s="13" t="s">
        <v>73</v>
      </c>
      <c r="AY365" s="219" t="s">
        <v>118</v>
      </c>
    </row>
    <row r="366" spans="2:51" s="13" customFormat="1" ht="11.25">
      <c r="B366" s="210"/>
      <c r="C366" s="211"/>
      <c r="D366" s="200" t="s">
        <v>179</v>
      </c>
      <c r="E366" s="212" t="s">
        <v>1</v>
      </c>
      <c r="F366" s="213" t="s">
        <v>429</v>
      </c>
      <c r="G366" s="211"/>
      <c r="H366" s="212" t="s">
        <v>1</v>
      </c>
      <c r="I366" s="214"/>
      <c r="J366" s="211"/>
      <c r="K366" s="211"/>
      <c r="L366" s="215"/>
      <c r="M366" s="216"/>
      <c r="N366" s="217"/>
      <c r="O366" s="217"/>
      <c r="P366" s="217"/>
      <c r="Q366" s="217"/>
      <c r="R366" s="217"/>
      <c r="S366" s="217"/>
      <c r="T366" s="217"/>
      <c r="U366" s="218"/>
      <c r="AT366" s="219" t="s">
        <v>179</v>
      </c>
      <c r="AU366" s="219" t="s">
        <v>81</v>
      </c>
      <c r="AV366" s="13" t="s">
        <v>81</v>
      </c>
      <c r="AW366" s="13" t="s">
        <v>30</v>
      </c>
      <c r="AX366" s="13" t="s">
        <v>73</v>
      </c>
      <c r="AY366" s="219" t="s">
        <v>118</v>
      </c>
    </row>
    <row r="367" spans="2:51" s="14" customFormat="1" ht="11.25">
      <c r="B367" s="220"/>
      <c r="C367" s="221"/>
      <c r="D367" s="200" t="s">
        <v>179</v>
      </c>
      <c r="E367" s="222" t="s">
        <v>1</v>
      </c>
      <c r="F367" s="223" t="s">
        <v>432</v>
      </c>
      <c r="G367" s="221"/>
      <c r="H367" s="224">
        <v>0.036</v>
      </c>
      <c r="I367" s="225"/>
      <c r="J367" s="221"/>
      <c r="K367" s="221"/>
      <c r="L367" s="226"/>
      <c r="M367" s="227"/>
      <c r="N367" s="228"/>
      <c r="O367" s="228"/>
      <c r="P367" s="228"/>
      <c r="Q367" s="228"/>
      <c r="R367" s="228"/>
      <c r="S367" s="228"/>
      <c r="T367" s="228"/>
      <c r="U367" s="229"/>
      <c r="AT367" s="230" t="s">
        <v>179</v>
      </c>
      <c r="AU367" s="230" t="s">
        <v>81</v>
      </c>
      <c r="AV367" s="14" t="s">
        <v>83</v>
      </c>
      <c r="AW367" s="14" t="s">
        <v>30</v>
      </c>
      <c r="AX367" s="14" t="s">
        <v>73</v>
      </c>
      <c r="AY367" s="230" t="s">
        <v>118</v>
      </c>
    </row>
    <row r="368" spans="2:51" s="15" customFormat="1" ht="11.25">
      <c r="B368" s="231"/>
      <c r="C368" s="232"/>
      <c r="D368" s="200" t="s">
        <v>179</v>
      </c>
      <c r="E368" s="233" t="s">
        <v>1</v>
      </c>
      <c r="F368" s="234" t="s">
        <v>184</v>
      </c>
      <c r="G368" s="232"/>
      <c r="H368" s="235">
        <v>1.236</v>
      </c>
      <c r="I368" s="236"/>
      <c r="J368" s="232"/>
      <c r="K368" s="232"/>
      <c r="L368" s="237"/>
      <c r="M368" s="238"/>
      <c r="N368" s="239"/>
      <c r="O368" s="239"/>
      <c r="P368" s="239"/>
      <c r="Q368" s="239"/>
      <c r="R368" s="239"/>
      <c r="S368" s="239"/>
      <c r="T368" s="239"/>
      <c r="U368" s="240"/>
      <c r="AT368" s="241" t="s">
        <v>179</v>
      </c>
      <c r="AU368" s="241" t="s">
        <v>81</v>
      </c>
      <c r="AV368" s="15" t="s">
        <v>125</v>
      </c>
      <c r="AW368" s="15" t="s">
        <v>30</v>
      </c>
      <c r="AX368" s="15" t="s">
        <v>81</v>
      </c>
      <c r="AY368" s="241" t="s">
        <v>118</v>
      </c>
    </row>
    <row r="369" spans="1:65" s="2" customFormat="1" ht="14.45" customHeight="1">
      <c r="A369" s="34"/>
      <c r="B369" s="35"/>
      <c r="C369" s="186" t="s">
        <v>433</v>
      </c>
      <c r="D369" s="186" t="s">
        <v>121</v>
      </c>
      <c r="E369" s="187" t="s">
        <v>434</v>
      </c>
      <c r="F369" s="188" t="s">
        <v>435</v>
      </c>
      <c r="G369" s="189" t="s">
        <v>436</v>
      </c>
      <c r="H369" s="190">
        <v>5</v>
      </c>
      <c r="I369" s="191"/>
      <c r="J369" s="192">
        <f>ROUND(I369*H369,2)</f>
        <v>0</v>
      </c>
      <c r="K369" s="193"/>
      <c r="L369" s="39"/>
      <c r="M369" s="194" t="s">
        <v>1</v>
      </c>
      <c r="N369" s="195" t="s">
        <v>38</v>
      </c>
      <c r="O369" s="71"/>
      <c r="P369" s="196">
        <f>O369*H369</f>
        <v>0</v>
      </c>
      <c r="Q369" s="196">
        <v>0</v>
      </c>
      <c r="R369" s="196">
        <f>Q369*H369</f>
        <v>0</v>
      </c>
      <c r="S369" s="196">
        <v>0</v>
      </c>
      <c r="T369" s="196">
        <f>S369*H369</f>
        <v>0</v>
      </c>
      <c r="U369" s="197" t="s">
        <v>1</v>
      </c>
      <c r="V369" s="34"/>
      <c r="W369" s="34"/>
      <c r="X369" s="34"/>
      <c r="Y369" s="34"/>
      <c r="Z369" s="34"/>
      <c r="AA369" s="34"/>
      <c r="AB369" s="34"/>
      <c r="AC369" s="34"/>
      <c r="AD369" s="34"/>
      <c r="AE369" s="34"/>
      <c r="AR369" s="198" t="s">
        <v>125</v>
      </c>
      <c r="AT369" s="198" t="s">
        <v>121</v>
      </c>
      <c r="AU369" s="198" t="s">
        <v>81</v>
      </c>
      <c r="AY369" s="17" t="s">
        <v>118</v>
      </c>
      <c r="BE369" s="199">
        <f>IF(N369="základní",J369,0)</f>
        <v>0</v>
      </c>
      <c r="BF369" s="199">
        <f>IF(N369="snížená",J369,0)</f>
        <v>0</v>
      </c>
      <c r="BG369" s="199">
        <f>IF(N369="zákl. přenesená",J369,0)</f>
        <v>0</v>
      </c>
      <c r="BH369" s="199">
        <f>IF(N369="sníž. přenesená",J369,0)</f>
        <v>0</v>
      </c>
      <c r="BI369" s="199">
        <f>IF(N369="nulová",J369,0)</f>
        <v>0</v>
      </c>
      <c r="BJ369" s="17" t="s">
        <v>81</v>
      </c>
      <c r="BK369" s="199">
        <f>ROUND(I369*H369,2)</f>
        <v>0</v>
      </c>
      <c r="BL369" s="17" t="s">
        <v>125</v>
      </c>
      <c r="BM369" s="198" t="s">
        <v>437</v>
      </c>
    </row>
    <row r="370" spans="1:47" s="2" customFormat="1" ht="11.25">
      <c r="A370" s="34"/>
      <c r="B370" s="35"/>
      <c r="C370" s="36"/>
      <c r="D370" s="200" t="s">
        <v>127</v>
      </c>
      <c r="E370" s="36"/>
      <c r="F370" s="201" t="s">
        <v>435</v>
      </c>
      <c r="G370" s="36"/>
      <c r="H370" s="36"/>
      <c r="I370" s="202"/>
      <c r="J370" s="36"/>
      <c r="K370" s="36"/>
      <c r="L370" s="39"/>
      <c r="M370" s="203"/>
      <c r="N370" s="204"/>
      <c r="O370" s="71"/>
      <c r="P370" s="71"/>
      <c r="Q370" s="71"/>
      <c r="R370" s="71"/>
      <c r="S370" s="71"/>
      <c r="T370" s="71"/>
      <c r="U370" s="72"/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T370" s="17" t="s">
        <v>127</v>
      </c>
      <c r="AU370" s="17" t="s">
        <v>81</v>
      </c>
    </row>
    <row r="371" spans="2:51" s="13" customFormat="1" ht="11.25">
      <c r="B371" s="210"/>
      <c r="C371" s="211"/>
      <c r="D371" s="200" t="s">
        <v>179</v>
      </c>
      <c r="E371" s="212" t="s">
        <v>1</v>
      </c>
      <c r="F371" s="213" t="s">
        <v>361</v>
      </c>
      <c r="G371" s="211"/>
      <c r="H371" s="212" t="s">
        <v>1</v>
      </c>
      <c r="I371" s="214"/>
      <c r="J371" s="211"/>
      <c r="K371" s="211"/>
      <c r="L371" s="215"/>
      <c r="M371" s="216"/>
      <c r="N371" s="217"/>
      <c r="O371" s="217"/>
      <c r="P371" s="217"/>
      <c r="Q371" s="217"/>
      <c r="R371" s="217"/>
      <c r="S371" s="217"/>
      <c r="T371" s="217"/>
      <c r="U371" s="218"/>
      <c r="AT371" s="219" t="s">
        <v>179</v>
      </c>
      <c r="AU371" s="219" t="s">
        <v>81</v>
      </c>
      <c r="AV371" s="13" t="s">
        <v>81</v>
      </c>
      <c r="AW371" s="13" t="s">
        <v>30</v>
      </c>
      <c r="AX371" s="13" t="s">
        <v>73</v>
      </c>
      <c r="AY371" s="219" t="s">
        <v>118</v>
      </c>
    </row>
    <row r="372" spans="2:51" s="14" customFormat="1" ht="11.25">
      <c r="B372" s="220"/>
      <c r="C372" s="221"/>
      <c r="D372" s="200" t="s">
        <v>179</v>
      </c>
      <c r="E372" s="222" t="s">
        <v>1</v>
      </c>
      <c r="F372" s="223" t="s">
        <v>141</v>
      </c>
      <c r="G372" s="221"/>
      <c r="H372" s="224">
        <v>5</v>
      </c>
      <c r="I372" s="225"/>
      <c r="J372" s="221"/>
      <c r="K372" s="221"/>
      <c r="L372" s="226"/>
      <c r="M372" s="227"/>
      <c r="N372" s="228"/>
      <c r="O372" s="228"/>
      <c r="P372" s="228"/>
      <c r="Q372" s="228"/>
      <c r="R372" s="228"/>
      <c r="S372" s="228"/>
      <c r="T372" s="228"/>
      <c r="U372" s="229"/>
      <c r="AT372" s="230" t="s">
        <v>179</v>
      </c>
      <c r="AU372" s="230" t="s">
        <v>81</v>
      </c>
      <c r="AV372" s="14" t="s">
        <v>83</v>
      </c>
      <c r="AW372" s="14" t="s">
        <v>30</v>
      </c>
      <c r="AX372" s="14" t="s">
        <v>73</v>
      </c>
      <c r="AY372" s="230" t="s">
        <v>118</v>
      </c>
    </row>
    <row r="373" spans="2:51" s="15" customFormat="1" ht="11.25">
      <c r="B373" s="231"/>
      <c r="C373" s="232"/>
      <c r="D373" s="200" t="s">
        <v>179</v>
      </c>
      <c r="E373" s="233" t="s">
        <v>1</v>
      </c>
      <c r="F373" s="234" t="s">
        <v>184</v>
      </c>
      <c r="G373" s="232"/>
      <c r="H373" s="235">
        <v>5</v>
      </c>
      <c r="I373" s="236"/>
      <c r="J373" s="232"/>
      <c r="K373" s="232"/>
      <c r="L373" s="237"/>
      <c r="M373" s="238"/>
      <c r="N373" s="239"/>
      <c r="O373" s="239"/>
      <c r="P373" s="239"/>
      <c r="Q373" s="239"/>
      <c r="R373" s="239"/>
      <c r="S373" s="239"/>
      <c r="T373" s="239"/>
      <c r="U373" s="240"/>
      <c r="AT373" s="241" t="s">
        <v>179</v>
      </c>
      <c r="AU373" s="241" t="s">
        <v>81</v>
      </c>
      <c r="AV373" s="15" t="s">
        <v>125</v>
      </c>
      <c r="AW373" s="15" t="s">
        <v>30</v>
      </c>
      <c r="AX373" s="15" t="s">
        <v>81</v>
      </c>
      <c r="AY373" s="241" t="s">
        <v>118</v>
      </c>
    </row>
    <row r="374" spans="1:65" s="2" customFormat="1" ht="14.45" customHeight="1">
      <c r="A374" s="34"/>
      <c r="B374" s="35"/>
      <c r="C374" s="186" t="s">
        <v>438</v>
      </c>
      <c r="D374" s="186" t="s">
        <v>121</v>
      </c>
      <c r="E374" s="187" t="s">
        <v>439</v>
      </c>
      <c r="F374" s="188" t="s">
        <v>440</v>
      </c>
      <c r="G374" s="189" t="s">
        <v>187</v>
      </c>
      <c r="H374" s="190">
        <v>54.614</v>
      </c>
      <c r="I374" s="191"/>
      <c r="J374" s="192">
        <f>ROUND(I374*H374,2)</f>
        <v>0</v>
      </c>
      <c r="K374" s="193"/>
      <c r="L374" s="39"/>
      <c r="M374" s="194" t="s">
        <v>1</v>
      </c>
      <c r="N374" s="195" t="s">
        <v>38</v>
      </c>
      <c r="O374" s="71"/>
      <c r="P374" s="196">
        <f>O374*H374</f>
        <v>0</v>
      </c>
      <c r="Q374" s="196">
        <v>0</v>
      </c>
      <c r="R374" s="196">
        <f>Q374*H374</f>
        <v>0</v>
      </c>
      <c r="S374" s="196">
        <v>0</v>
      </c>
      <c r="T374" s="196">
        <f>S374*H374</f>
        <v>0</v>
      </c>
      <c r="U374" s="197" t="s">
        <v>1</v>
      </c>
      <c r="V374" s="34"/>
      <c r="W374" s="34"/>
      <c r="X374" s="34"/>
      <c r="Y374" s="34"/>
      <c r="Z374" s="34"/>
      <c r="AA374" s="34"/>
      <c r="AB374" s="34"/>
      <c r="AC374" s="34"/>
      <c r="AD374" s="34"/>
      <c r="AE374" s="34"/>
      <c r="AR374" s="198" t="s">
        <v>125</v>
      </c>
      <c r="AT374" s="198" t="s">
        <v>121</v>
      </c>
      <c r="AU374" s="198" t="s">
        <v>81</v>
      </c>
      <c r="AY374" s="17" t="s">
        <v>118</v>
      </c>
      <c r="BE374" s="199">
        <f>IF(N374="základní",J374,0)</f>
        <v>0</v>
      </c>
      <c r="BF374" s="199">
        <f>IF(N374="snížená",J374,0)</f>
        <v>0</v>
      </c>
      <c r="BG374" s="199">
        <f>IF(N374="zákl. přenesená",J374,0)</f>
        <v>0</v>
      </c>
      <c r="BH374" s="199">
        <f>IF(N374="sníž. přenesená",J374,0)</f>
        <v>0</v>
      </c>
      <c r="BI374" s="199">
        <f>IF(N374="nulová",J374,0)</f>
        <v>0</v>
      </c>
      <c r="BJ374" s="17" t="s">
        <v>81</v>
      </c>
      <c r="BK374" s="199">
        <f>ROUND(I374*H374,2)</f>
        <v>0</v>
      </c>
      <c r="BL374" s="17" t="s">
        <v>125</v>
      </c>
      <c r="BM374" s="198" t="s">
        <v>441</v>
      </c>
    </row>
    <row r="375" spans="1:47" s="2" customFormat="1" ht="11.25">
      <c r="A375" s="34"/>
      <c r="B375" s="35"/>
      <c r="C375" s="36"/>
      <c r="D375" s="200" t="s">
        <v>127</v>
      </c>
      <c r="E375" s="36"/>
      <c r="F375" s="201" t="s">
        <v>440</v>
      </c>
      <c r="G375" s="36"/>
      <c r="H375" s="36"/>
      <c r="I375" s="202"/>
      <c r="J375" s="36"/>
      <c r="K375" s="36"/>
      <c r="L375" s="39"/>
      <c r="M375" s="203"/>
      <c r="N375" s="204"/>
      <c r="O375" s="71"/>
      <c r="P375" s="71"/>
      <c r="Q375" s="71"/>
      <c r="R375" s="71"/>
      <c r="S375" s="71"/>
      <c r="T375" s="71"/>
      <c r="U375" s="72"/>
      <c r="V375" s="34"/>
      <c r="W375" s="34"/>
      <c r="X375" s="34"/>
      <c r="Y375" s="34"/>
      <c r="Z375" s="34"/>
      <c r="AA375" s="34"/>
      <c r="AB375" s="34"/>
      <c r="AC375" s="34"/>
      <c r="AD375" s="34"/>
      <c r="AE375" s="34"/>
      <c r="AT375" s="17" t="s">
        <v>127</v>
      </c>
      <c r="AU375" s="17" t="s">
        <v>81</v>
      </c>
    </row>
    <row r="376" spans="2:51" s="13" customFormat="1" ht="11.25">
      <c r="B376" s="210"/>
      <c r="C376" s="211"/>
      <c r="D376" s="200" t="s">
        <v>179</v>
      </c>
      <c r="E376" s="212" t="s">
        <v>1</v>
      </c>
      <c r="F376" s="213" t="s">
        <v>376</v>
      </c>
      <c r="G376" s="211"/>
      <c r="H376" s="212" t="s">
        <v>1</v>
      </c>
      <c r="I376" s="214"/>
      <c r="J376" s="211"/>
      <c r="K376" s="211"/>
      <c r="L376" s="215"/>
      <c r="M376" s="216"/>
      <c r="N376" s="217"/>
      <c r="O376" s="217"/>
      <c r="P376" s="217"/>
      <c r="Q376" s="217"/>
      <c r="R376" s="217"/>
      <c r="S376" s="217"/>
      <c r="T376" s="217"/>
      <c r="U376" s="218"/>
      <c r="AT376" s="219" t="s">
        <v>179</v>
      </c>
      <c r="AU376" s="219" t="s">
        <v>81</v>
      </c>
      <c r="AV376" s="13" t="s">
        <v>81</v>
      </c>
      <c r="AW376" s="13" t="s">
        <v>30</v>
      </c>
      <c r="AX376" s="13" t="s">
        <v>73</v>
      </c>
      <c r="AY376" s="219" t="s">
        <v>118</v>
      </c>
    </row>
    <row r="377" spans="2:51" s="14" customFormat="1" ht="11.25">
      <c r="B377" s="220"/>
      <c r="C377" s="221"/>
      <c r="D377" s="200" t="s">
        <v>179</v>
      </c>
      <c r="E377" s="222" t="s">
        <v>1</v>
      </c>
      <c r="F377" s="223" t="s">
        <v>442</v>
      </c>
      <c r="G377" s="221"/>
      <c r="H377" s="224">
        <v>6.925</v>
      </c>
      <c r="I377" s="225"/>
      <c r="J377" s="221"/>
      <c r="K377" s="221"/>
      <c r="L377" s="226"/>
      <c r="M377" s="227"/>
      <c r="N377" s="228"/>
      <c r="O377" s="228"/>
      <c r="P377" s="228"/>
      <c r="Q377" s="228"/>
      <c r="R377" s="228"/>
      <c r="S377" s="228"/>
      <c r="T377" s="228"/>
      <c r="U377" s="229"/>
      <c r="AT377" s="230" t="s">
        <v>179</v>
      </c>
      <c r="AU377" s="230" t="s">
        <v>81</v>
      </c>
      <c r="AV377" s="14" t="s">
        <v>83</v>
      </c>
      <c r="AW377" s="14" t="s">
        <v>30</v>
      </c>
      <c r="AX377" s="14" t="s">
        <v>73</v>
      </c>
      <c r="AY377" s="230" t="s">
        <v>118</v>
      </c>
    </row>
    <row r="378" spans="2:51" s="13" customFormat="1" ht="11.25">
      <c r="B378" s="210"/>
      <c r="C378" s="211"/>
      <c r="D378" s="200" t="s">
        <v>179</v>
      </c>
      <c r="E378" s="212" t="s">
        <v>1</v>
      </c>
      <c r="F378" s="213" t="s">
        <v>443</v>
      </c>
      <c r="G378" s="211"/>
      <c r="H378" s="212" t="s">
        <v>1</v>
      </c>
      <c r="I378" s="214"/>
      <c r="J378" s="211"/>
      <c r="K378" s="211"/>
      <c r="L378" s="215"/>
      <c r="M378" s="216"/>
      <c r="N378" s="217"/>
      <c r="O378" s="217"/>
      <c r="P378" s="217"/>
      <c r="Q378" s="217"/>
      <c r="R378" s="217"/>
      <c r="S378" s="217"/>
      <c r="T378" s="217"/>
      <c r="U378" s="218"/>
      <c r="AT378" s="219" t="s">
        <v>179</v>
      </c>
      <c r="AU378" s="219" t="s">
        <v>81</v>
      </c>
      <c r="AV378" s="13" t="s">
        <v>81</v>
      </c>
      <c r="AW378" s="13" t="s">
        <v>30</v>
      </c>
      <c r="AX378" s="13" t="s">
        <v>73</v>
      </c>
      <c r="AY378" s="219" t="s">
        <v>118</v>
      </c>
    </row>
    <row r="379" spans="2:51" s="14" customFormat="1" ht="11.25">
      <c r="B379" s="220"/>
      <c r="C379" s="221"/>
      <c r="D379" s="200" t="s">
        <v>179</v>
      </c>
      <c r="E379" s="222" t="s">
        <v>1</v>
      </c>
      <c r="F379" s="223" t="s">
        <v>444</v>
      </c>
      <c r="G379" s="221"/>
      <c r="H379" s="224">
        <v>29.564</v>
      </c>
      <c r="I379" s="225"/>
      <c r="J379" s="221"/>
      <c r="K379" s="221"/>
      <c r="L379" s="226"/>
      <c r="M379" s="227"/>
      <c r="N379" s="228"/>
      <c r="O379" s="228"/>
      <c r="P379" s="228"/>
      <c r="Q379" s="228"/>
      <c r="R379" s="228"/>
      <c r="S379" s="228"/>
      <c r="T379" s="228"/>
      <c r="U379" s="229"/>
      <c r="AT379" s="230" t="s">
        <v>179</v>
      </c>
      <c r="AU379" s="230" t="s">
        <v>81</v>
      </c>
      <c r="AV379" s="14" t="s">
        <v>83</v>
      </c>
      <c r="AW379" s="14" t="s">
        <v>30</v>
      </c>
      <c r="AX379" s="14" t="s">
        <v>73</v>
      </c>
      <c r="AY379" s="230" t="s">
        <v>118</v>
      </c>
    </row>
    <row r="380" spans="2:51" s="13" customFormat="1" ht="11.25">
      <c r="B380" s="210"/>
      <c r="C380" s="211"/>
      <c r="D380" s="200" t="s">
        <v>179</v>
      </c>
      <c r="E380" s="212" t="s">
        <v>1</v>
      </c>
      <c r="F380" s="213" t="s">
        <v>445</v>
      </c>
      <c r="G380" s="211"/>
      <c r="H380" s="212" t="s">
        <v>1</v>
      </c>
      <c r="I380" s="214"/>
      <c r="J380" s="211"/>
      <c r="K380" s="211"/>
      <c r="L380" s="215"/>
      <c r="M380" s="216"/>
      <c r="N380" s="217"/>
      <c r="O380" s="217"/>
      <c r="P380" s="217"/>
      <c r="Q380" s="217"/>
      <c r="R380" s="217"/>
      <c r="S380" s="217"/>
      <c r="T380" s="217"/>
      <c r="U380" s="218"/>
      <c r="AT380" s="219" t="s">
        <v>179</v>
      </c>
      <c r="AU380" s="219" t="s">
        <v>81</v>
      </c>
      <c r="AV380" s="13" t="s">
        <v>81</v>
      </c>
      <c r="AW380" s="13" t="s">
        <v>30</v>
      </c>
      <c r="AX380" s="13" t="s">
        <v>73</v>
      </c>
      <c r="AY380" s="219" t="s">
        <v>118</v>
      </c>
    </row>
    <row r="381" spans="2:51" s="14" customFormat="1" ht="11.25">
      <c r="B381" s="220"/>
      <c r="C381" s="221"/>
      <c r="D381" s="200" t="s">
        <v>179</v>
      </c>
      <c r="E381" s="222" t="s">
        <v>1</v>
      </c>
      <c r="F381" s="223" t="s">
        <v>446</v>
      </c>
      <c r="G381" s="221"/>
      <c r="H381" s="224">
        <v>13.568</v>
      </c>
      <c r="I381" s="225"/>
      <c r="J381" s="221"/>
      <c r="K381" s="221"/>
      <c r="L381" s="226"/>
      <c r="M381" s="227"/>
      <c r="N381" s="228"/>
      <c r="O381" s="228"/>
      <c r="P381" s="228"/>
      <c r="Q381" s="228"/>
      <c r="R381" s="228"/>
      <c r="S381" s="228"/>
      <c r="T381" s="228"/>
      <c r="U381" s="229"/>
      <c r="AT381" s="230" t="s">
        <v>179</v>
      </c>
      <c r="AU381" s="230" t="s">
        <v>81</v>
      </c>
      <c r="AV381" s="14" t="s">
        <v>83</v>
      </c>
      <c r="AW381" s="14" t="s">
        <v>30</v>
      </c>
      <c r="AX381" s="14" t="s">
        <v>73</v>
      </c>
      <c r="AY381" s="230" t="s">
        <v>118</v>
      </c>
    </row>
    <row r="382" spans="2:51" s="14" customFormat="1" ht="11.25">
      <c r="B382" s="220"/>
      <c r="C382" s="221"/>
      <c r="D382" s="200" t="s">
        <v>179</v>
      </c>
      <c r="E382" s="222" t="s">
        <v>1</v>
      </c>
      <c r="F382" s="223" t="s">
        <v>447</v>
      </c>
      <c r="G382" s="221"/>
      <c r="H382" s="224">
        <v>4.557</v>
      </c>
      <c r="I382" s="225"/>
      <c r="J382" s="221"/>
      <c r="K382" s="221"/>
      <c r="L382" s="226"/>
      <c r="M382" s="227"/>
      <c r="N382" s="228"/>
      <c r="O382" s="228"/>
      <c r="P382" s="228"/>
      <c r="Q382" s="228"/>
      <c r="R382" s="228"/>
      <c r="S382" s="228"/>
      <c r="T382" s="228"/>
      <c r="U382" s="229"/>
      <c r="AT382" s="230" t="s">
        <v>179</v>
      </c>
      <c r="AU382" s="230" t="s">
        <v>81</v>
      </c>
      <c r="AV382" s="14" t="s">
        <v>83</v>
      </c>
      <c r="AW382" s="14" t="s">
        <v>30</v>
      </c>
      <c r="AX382" s="14" t="s">
        <v>73</v>
      </c>
      <c r="AY382" s="230" t="s">
        <v>118</v>
      </c>
    </row>
    <row r="383" spans="2:51" s="15" customFormat="1" ht="11.25">
      <c r="B383" s="231"/>
      <c r="C383" s="232"/>
      <c r="D383" s="200" t="s">
        <v>179</v>
      </c>
      <c r="E383" s="233" t="s">
        <v>1</v>
      </c>
      <c r="F383" s="234" t="s">
        <v>184</v>
      </c>
      <c r="G383" s="232"/>
      <c r="H383" s="235">
        <v>54.614</v>
      </c>
      <c r="I383" s="236"/>
      <c r="J383" s="232"/>
      <c r="K383" s="232"/>
      <c r="L383" s="237"/>
      <c r="M383" s="238"/>
      <c r="N383" s="239"/>
      <c r="O383" s="239"/>
      <c r="P383" s="239"/>
      <c r="Q383" s="239"/>
      <c r="R383" s="239"/>
      <c r="S383" s="239"/>
      <c r="T383" s="239"/>
      <c r="U383" s="240"/>
      <c r="AT383" s="241" t="s">
        <v>179</v>
      </c>
      <c r="AU383" s="241" t="s">
        <v>81</v>
      </c>
      <c r="AV383" s="15" t="s">
        <v>125</v>
      </c>
      <c r="AW383" s="15" t="s">
        <v>30</v>
      </c>
      <c r="AX383" s="15" t="s">
        <v>81</v>
      </c>
      <c r="AY383" s="241" t="s">
        <v>118</v>
      </c>
    </row>
    <row r="384" spans="1:65" s="2" customFormat="1" ht="24.2" customHeight="1">
      <c r="A384" s="34"/>
      <c r="B384" s="35"/>
      <c r="C384" s="186" t="s">
        <v>448</v>
      </c>
      <c r="D384" s="186" t="s">
        <v>121</v>
      </c>
      <c r="E384" s="187" t="s">
        <v>449</v>
      </c>
      <c r="F384" s="188" t="s">
        <v>450</v>
      </c>
      <c r="G384" s="189" t="s">
        <v>187</v>
      </c>
      <c r="H384" s="190">
        <v>5.625</v>
      </c>
      <c r="I384" s="191"/>
      <c r="J384" s="192">
        <f>ROUND(I384*H384,2)</f>
        <v>0</v>
      </c>
      <c r="K384" s="193"/>
      <c r="L384" s="39"/>
      <c r="M384" s="194" t="s">
        <v>1</v>
      </c>
      <c r="N384" s="195" t="s">
        <v>38</v>
      </c>
      <c r="O384" s="71"/>
      <c r="P384" s="196">
        <f>O384*H384</f>
        <v>0</v>
      </c>
      <c r="Q384" s="196">
        <v>0</v>
      </c>
      <c r="R384" s="196">
        <f>Q384*H384</f>
        <v>0</v>
      </c>
      <c r="S384" s="196">
        <v>0</v>
      </c>
      <c r="T384" s="196">
        <f>S384*H384</f>
        <v>0</v>
      </c>
      <c r="U384" s="197" t="s">
        <v>1</v>
      </c>
      <c r="V384" s="34"/>
      <c r="W384" s="34"/>
      <c r="X384" s="34"/>
      <c r="Y384" s="34"/>
      <c r="Z384" s="34"/>
      <c r="AA384" s="34"/>
      <c r="AB384" s="34"/>
      <c r="AC384" s="34"/>
      <c r="AD384" s="34"/>
      <c r="AE384" s="34"/>
      <c r="AR384" s="198" t="s">
        <v>125</v>
      </c>
      <c r="AT384" s="198" t="s">
        <v>121</v>
      </c>
      <c r="AU384" s="198" t="s">
        <v>81</v>
      </c>
      <c r="AY384" s="17" t="s">
        <v>118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7" t="s">
        <v>81</v>
      </c>
      <c r="BK384" s="199">
        <f>ROUND(I384*H384,2)</f>
        <v>0</v>
      </c>
      <c r="BL384" s="17" t="s">
        <v>125</v>
      </c>
      <c r="BM384" s="198" t="s">
        <v>451</v>
      </c>
    </row>
    <row r="385" spans="1:47" s="2" customFormat="1" ht="11.25">
      <c r="A385" s="34"/>
      <c r="B385" s="35"/>
      <c r="C385" s="36"/>
      <c r="D385" s="200" t="s">
        <v>127</v>
      </c>
      <c r="E385" s="36"/>
      <c r="F385" s="201" t="s">
        <v>450</v>
      </c>
      <c r="G385" s="36"/>
      <c r="H385" s="36"/>
      <c r="I385" s="202"/>
      <c r="J385" s="36"/>
      <c r="K385" s="36"/>
      <c r="L385" s="39"/>
      <c r="M385" s="203"/>
      <c r="N385" s="204"/>
      <c r="O385" s="71"/>
      <c r="P385" s="71"/>
      <c r="Q385" s="71"/>
      <c r="R385" s="71"/>
      <c r="S385" s="71"/>
      <c r="T385" s="71"/>
      <c r="U385" s="72"/>
      <c r="V385" s="34"/>
      <c r="W385" s="34"/>
      <c r="X385" s="34"/>
      <c r="Y385" s="34"/>
      <c r="Z385" s="34"/>
      <c r="AA385" s="34"/>
      <c r="AB385" s="34"/>
      <c r="AC385" s="34"/>
      <c r="AD385" s="34"/>
      <c r="AE385" s="34"/>
      <c r="AT385" s="17" t="s">
        <v>127</v>
      </c>
      <c r="AU385" s="17" t="s">
        <v>81</v>
      </c>
    </row>
    <row r="386" spans="2:51" s="13" customFormat="1" ht="11.25">
      <c r="B386" s="210"/>
      <c r="C386" s="211"/>
      <c r="D386" s="200" t="s">
        <v>179</v>
      </c>
      <c r="E386" s="212" t="s">
        <v>1</v>
      </c>
      <c r="F386" s="213" t="s">
        <v>452</v>
      </c>
      <c r="G386" s="211"/>
      <c r="H386" s="212" t="s">
        <v>1</v>
      </c>
      <c r="I386" s="214"/>
      <c r="J386" s="211"/>
      <c r="K386" s="211"/>
      <c r="L386" s="215"/>
      <c r="M386" s="216"/>
      <c r="N386" s="217"/>
      <c r="O386" s="217"/>
      <c r="P386" s="217"/>
      <c r="Q386" s="217"/>
      <c r="R386" s="217"/>
      <c r="S386" s="217"/>
      <c r="T386" s="217"/>
      <c r="U386" s="218"/>
      <c r="AT386" s="219" t="s">
        <v>179</v>
      </c>
      <c r="AU386" s="219" t="s">
        <v>81</v>
      </c>
      <c r="AV386" s="13" t="s">
        <v>81</v>
      </c>
      <c r="AW386" s="13" t="s">
        <v>30</v>
      </c>
      <c r="AX386" s="13" t="s">
        <v>73</v>
      </c>
      <c r="AY386" s="219" t="s">
        <v>118</v>
      </c>
    </row>
    <row r="387" spans="2:51" s="14" customFormat="1" ht="11.25">
      <c r="B387" s="220"/>
      <c r="C387" s="221"/>
      <c r="D387" s="200" t="s">
        <v>179</v>
      </c>
      <c r="E387" s="222" t="s">
        <v>1</v>
      </c>
      <c r="F387" s="223" t="s">
        <v>453</v>
      </c>
      <c r="G387" s="221"/>
      <c r="H387" s="224">
        <v>4.992</v>
      </c>
      <c r="I387" s="225"/>
      <c r="J387" s="221"/>
      <c r="K387" s="221"/>
      <c r="L387" s="226"/>
      <c r="M387" s="227"/>
      <c r="N387" s="228"/>
      <c r="O387" s="228"/>
      <c r="P387" s="228"/>
      <c r="Q387" s="228"/>
      <c r="R387" s="228"/>
      <c r="S387" s="228"/>
      <c r="T387" s="228"/>
      <c r="U387" s="229"/>
      <c r="AT387" s="230" t="s">
        <v>179</v>
      </c>
      <c r="AU387" s="230" t="s">
        <v>81</v>
      </c>
      <c r="AV387" s="14" t="s">
        <v>83</v>
      </c>
      <c r="AW387" s="14" t="s">
        <v>30</v>
      </c>
      <c r="AX387" s="14" t="s">
        <v>73</v>
      </c>
      <c r="AY387" s="230" t="s">
        <v>118</v>
      </c>
    </row>
    <row r="388" spans="2:51" s="14" customFormat="1" ht="11.25">
      <c r="B388" s="220"/>
      <c r="C388" s="221"/>
      <c r="D388" s="200" t="s">
        <v>179</v>
      </c>
      <c r="E388" s="222" t="s">
        <v>1</v>
      </c>
      <c r="F388" s="223" t="s">
        <v>454</v>
      </c>
      <c r="G388" s="221"/>
      <c r="H388" s="224">
        <v>0.633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8"/>
      <c r="U388" s="229"/>
      <c r="AT388" s="230" t="s">
        <v>179</v>
      </c>
      <c r="AU388" s="230" t="s">
        <v>81</v>
      </c>
      <c r="AV388" s="14" t="s">
        <v>83</v>
      </c>
      <c r="AW388" s="14" t="s">
        <v>30</v>
      </c>
      <c r="AX388" s="14" t="s">
        <v>73</v>
      </c>
      <c r="AY388" s="230" t="s">
        <v>118</v>
      </c>
    </row>
    <row r="389" spans="2:51" s="15" customFormat="1" ht="11.25">
      <c r="B389" s="231"/>
      <c r="C389" s="232"/>
      <c r="D389" s="200" t="s">
        <v>179</v>
      </c>
      <c r="E389" s="233" t="s">
        <v>1</v>
      </c>
      <c r="F389" s="234" t="s">
        <v>184</v>
      </c>
      <c r="G389" s="232"/>
      <c r="H389" s="235">
        <v>5.625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39"/>
      <c r="U389" s="240"/>
      <c r="AT389" s="241" t="s">
        <v>179</v>
      </c>
      <c r="AU389" s="241" t="s">
        <v>81</v>
      </c>
      <c r="AV389" s="15" t="s">
        <v>125</v>
      </c>
      <c r="AW389" s="15" t="s">
        <v>30</v>
      </c>
      <c r="AX389" s="15" t="s">
        <v>81</v>
      </c>
      <c r="AY389" s="241" t="s">
        <v>118</v>
      </c>
    </row>
    <row r="390" spans="1:65" s="2" customFormat="1" ht="14.45" customHeight="1">
      <c r="A390" s="34"/>
      <c r="B390" s="35"/>
      <c r="C390" s="186" t="s">
        <v>455</v>
      </c>
      <c r="D390" s="186" t="s">
        <v>121</v>
      </c>
      <c r="E390" s="187" t="s">
        <v>456</v>
      </c>
      <c r="F390" s="188" t="s">
        <v>457</v>
      </c>
      <c r="G390" s="189" t="s">
        <v>458</v>
      </c>
      <c r="H390" s="190">
        <v>2</v>
      </c>
      <c r="I390" s="191"/>
      <c r="J390" s="192">
        <f>ROUND(I390*H390,2)</f>
        <v>0</v>
      </c>
      <c r="K390" s="193"/>
      <c r="L390" s="39"/>
      <c r="M390" s="194" t="s">
        <v>1</v>
      </c>
      <c r="N390" s="195" t="s">
        <v>38</v>
      </c>
      <c r="O390" s="71"/>
      <c r="P390" s="196">
        <f>O390*H390</f>
        <v>0</v>
      </c>
      <c r="Q390" s="196">
        <v>0</v>
      </c>
      <c r="R390" s="196">
        <f>Q390*H390</f>
        <v>0</v>
      </c>
      <c r="S390" s="196">
        <v>0</v>
      </c>
      <c r="T390" s="196">
        <f>S390*H390</f>
        <v>0</v>
      </c>
      <c r="U390" s="197" t="s">
        <v>1</v>
      </c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8" t="s">
        <v>125</v>
      </c>
      <c r="AT390" s="198" t="s">
        <v>121</v>
      </c>
      <c r="AU390" s="198" t="s">
        <v>81</v>
      </c>
      <c r="AY390" s="17" t="s">
        <v>118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7" t="s">
        <v>81</v>
      </c>
      <c r="BK390" s="199">
        <f>ROUND(I390*H390,2)</f>
        <v>0</v>
      </c>
      <c r="BL390" s="17" t="s">
        <v>125</v>
      </c>
      <c r="BM390" s="198" t="s">
        <v>459</v>
      </c>
    </row>
    <row r="391" spans="1:47" s="2" customFormat="1" ht="11.25">
      <c r="A391" s="34"/>
      <c r="B391" s="35"/>
      <c r="C391" s="36"/>
      <c r="D391" s="200" t="s">
        <v>127</v>
      </c>
      <c r="E391" s="36"/>
      <c r="F391" s="201" t="s">
        <v>457</v>
      </c>
      <c r="G391" s="36"/>
      <c r="H391" s="36"/>
      <c r="I391" s="202"/>
      <c r="J391" s="36"/>
      <c r="K391" s="36"/>
      <c r="L391" s="39"/>
      <c r="M391" s="203"/>
      <c r="N391" s="204"/>
      <c r="O391" s="71"/>
      <c r="P391" s="71"/>
      <c r="Q391" s="71"/>
      <c r="R391" s="71"/>
      <c r="S391" s="71"/>
      <c r="T391" s="71"/>
      <c r="U391" s="72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127</v>
      </c>
      <c r="AU391" s="17" t="s">
        <v>81</v>
      </c>
    </row>
    <row r="392" spans="2:51" s="13" customFormat="1" ht="11.25">
      <c r="B392" s="210"/>
      <c r="C392" s="211"/>
      <c r="D392" s="200" t="s">
        <v>179</v>
      </c>
      <c r="E392" s="212" t="s">
        <v>1</v>
      </c>
      <c r="F392" s="213" t="s">
        <v>460</v>
      </c>
      <c r="G392" s="211"/>
      <c r="H392" s="212" t="s">
        <v>1</v>
      </c>
      <c r="I392" s="214"/>
      <c r="J392" s="211"/>
      <c r="K392" s="211"/>
      <c r="L392" s="215"/>
      <c r="M392" s="216"/>
      <c r="N392" s="217"/>
      <c r="O392" s="217"/>
      <c r="P392" s="217"/>
      <c r="Q392" s="217"/>
      <c r="R392" s="217"/>
      <c r="S392" s="217"/>
      <c r="T392" s="217"/>
      <c r="U392" s="218"/>
      <c r="AT392" s="219" t="s">
        <v>179</v>
      </c>
      <c r="AU392" s="219" t="s">
        <v>81</v>
      </c>
      <c r="AV392" s="13" t="s">
        <v>81</v>
      </c>
      <c r="AW392" s="13" t="s">
        <v>30</v>
      </c>
      <c r="AX392" s="13" t="s">
        <v>73</v>
      </c>
      <c r="AY392" s="219" t="s">
        <v>118</v>
      </c>
    </row>
    <row r="393" spans="2:51" s="13" customFormat="1" ht="11.25">
      <c r="B393" s="210"/>
      <c r="C393" s="211"/>
      <c r="D393" s="200" t="s">
        <v>179</v>
      </c>
      <c r="E393" s="212" t="s">
        <v>1</v>
      </c>
      <c r="F393" s="213" t="s">
        <v>461</v>
      </c>
      <c r="G393" s="211"/>
      <c r="H393" s="212" t="s">
        <v>1</v>
      </c>
      <c r="I393" s="214"/>
      <c r="J393" s="211"/>
      <c r="K393" s="211"/>
      <c r="L393" s="215"/>
      <c r="M393" s="216"/>
      <c r="N393" s="217"/>
      <c r="O393" s="217"/>
      <c r="P393" s="217"/>
      <c r="Q393" s="217"/>
      <c r="R393" s="217"/>
      <c r="S393" s="217"/>
      <c r="T393" s="217"/>
      <c r="U393" s="218"/>
      <c r="AT393" s="219" t="s">
        <v>179</v>
      </c>
      <c r="AU393" s="219" t="s">
        <v>81</v>
      </c>
      <c r="AV393" s="13" t="s">
        <v>81</v>
      </c>
      <c r="AW393" s="13" t="s">
        <v>30</v>
      </c>
      <c r="AX393" s="13" t="s">
        <v>73</v>
      </c>
      <c r="AY393" s="219" t="s">
        <v>118</v>
      </c>
    </row>
    <row r="394" spans="2:51" s="14" customFormat="1" ht="11.25">
      <c r="B394" s="220"/>
      <c r="C394" s="221"/>
      <c r="D394" s="200" t="s">
        <v>179</v>
      </c>
      <c r="E394" s="222" t="s">
        <v>1</v>
      </c>
      <c r="F394" s="223" t="s">
        <v>83</v>
      </c>
      <c r="G394" s="221"/>
      <c r="H394" s="224">
        <v>2</v>
      </c>
      <c r="I394" s="225"/>
      <c r="J394" s="221"/>
      <c r="K394" s="221"/>
      <c r="L394" s="226"/>
      <c r="M394" s="227"/>
      <c r="N394" s="228"/>
      <c r="O394" s="228"/>
      <c r="P394" s="228"/>
      <c r="Q394" s="228"/>
      <c r="R394" s="228"/>
      <c r="S394" s="228"/>
      <c r="T394" s="228"/>
      <c r="U394" s="229"/>
      <c r="AT394" s="230" t="s">
        <v>179</v>
      </c>
      <c r="AU394" s="230" t="s">
        <v>81</v>
      </c>
      <c r="AV394" s="14" t="s">
        <v>83</v>
      </c>
      <c r="AW394" s="14" t="s">
        <v>30</v>
      </c>
      <c r="AX394" s="14" t="s">
        <v>73</v>
      </c>
      <c r="AY394" s="230" t="s">
        <v>118</v>
      </c>
    </row>
    <row r="395" spans="2:51" s="15" customFormat="1" ht="11.25">
      <c r="B395" s="231"/>
      <c r="C395" s="232"/>
      <c r="D395" s="200" t="s">
        <v>179</v>
      </c>
      <c r="E395" s="233" t="s">
        <v>1</v>
      </c>
      <c r="F395" s="234" t="s">
        <v>184</v>
      </c>
      <c r="G395" s="232"/>
      <c r="H395" s="235">
        <v>2</v>
      </c>
      <c r="I395" s="236"/>
      <c r="J395" s="232"/>
      <c r="K395" s="232"/>
      <c r="L395" s="237"/>
      <c r="M395" s="238"/>
      <c r="N395" s="239"/>
      <c r="O395" s="239"/>
      <c r="P395" s="239"/>
      <c r="Q395" s="239"/>
      <c r="R395" s="239"/>
      <c r="S395" s="239"/>
      <c r="T395" s="239"/>
      <c r="U395" s="240"/>
      <c r="AT395" s="241" t="s">
        <v>179</v>
      </c>
      <c r="AU395" s="241" t="s">
        <v>81</v>
      </c>
      <c r="AV395" s="15" t="s">
        <v>125</v>
      </c>
      <c r="AW395" s="15" t="s">
        <v>30</v>
      </c>
      <c r="AX395" s="15" t="s">
        <v>81</v>
      </c>
      <c r="AY395" s="241" t="s">
        <v>118</v>
      </c>
    </row>
    <row r="396" spans="1:65" s="2" customFormat="1" ht="37.9" customHeight="1">
      <c r="A396" s="34"/>
      <c r="B396" s="35"/>
      <c r="C396" s="186" t="s">
        <v>462</v>
      </c>
      <c r="D396" s="186" t="s">
        <v>121</v>
      </c>
      <c r="E396" s="187" t="s">
        <v>463</v>
      </c>
      <c r="F396" s="188" t="s">
        <v>464</v>
      </c>
      <c r="G396" s="189" t="s">
        <v>458</v>
      </c>
      <c r="H396" s="190">
        <v>2.37</v>
      </c>
      <c r="I396" s="191"/>
      <c r="J396" s="192">
        <f>ROUND(I396*H396,2)</f>
        <v>0</v>
      </c>
      <c r="K396" s="193"/>
      <c r="L396" s="39"/>
      <c r="M396" s="194" t="s">
        <v>1</v>
      </c>
      <c r="N396" s="195" t="s">
        <v>38</v>
      </c>
      <c r="O396" s="71"/>
      <c r="P396" s="196">
        <f>O396*H396</f>
        <v>0</v>
      </c>
      <c r="Q396" s="196">
        <v>0</v>
      </c>
      <c r="R396" s="196">
        <f>Q396*H396</f>
        <v>0</v>
      </c>
      <c r="S396" s="196">
        <v>0</v>
      </c>
      <c r="T396" s="196">
        <f>S396*H396</f>
        <v>0</v>
      </c>
      <c r="U396" s="197" t="s">
        <v>1</v>
      </c>
      <c r="V396" s="34"/>
      <c r="W396" s="34"/>
      <c r="X396" s="34"/>
      <c r="Y396" s="34"/>
      <c r="Z396" s="34"/>
      <c r="AA396" s="34"/>
      <c r="AB396" s="34"/>
      <c r="AC396" s="34"/>
      <c r="AD396" s="34"/>
      <c r="AE396" s="34"/>
      <c r="AR396" s="198" t="s">
        <v>125</v>
      </c>
      <c r="AT396" s="198" t="s">
        <v>121</v>
      </c>
      <c r="AU396" s="198" t="s">
        <v>81</v>
      </c>
      <c r="AY396" s="17" t="s">
        <v>118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7" t="s">
        <v>81</v>
      </c>
      <c r="BK396" s="199">
        <f>ROUND(I396*H396,2)</f>
        <v>0</v>
      </c>
      <c r="BL396" s="17" t="s">
        <v>125</v>
      </c>
      <c r="BM396" s="198" t="s">
        <v>465</v>
      </c>
    </row>
    <row r="397" spans="1:47" s="2" customFormat="1" ht="29.25">
      <c r="A397" s="34"/>
      <c r="B397" s="35"/>
      <c r="C397" s="36"/>
      <c r="D397" s="200" t="s">
        <v>127</v>
      </c>
      <c r="E397" s="36"/>
      <c r="F397" s="201" t="s">
        <v>464</v>
      </c>
      <c r="G397" s="36"/>
      <c r="H397" s="36"/>
      <c r="I397" s="202"/>
      <c r="J397" s="36"/>
      <c r="K397" s="36"/>
      <c r="L397" s="39"/>
      <c r="M397" s="203"/>
      <c r="N397" s="204"/>
      <c r="O397" s="71"/>
      <c r="P397" s="71"/>
      <c r="Q397" s="71"/>
      <c r="R397" s="71"/>
      <c r="S397" s="71"/>
      <c r="T397" s="71"/>
      <c r="U397" s="72"/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T397" s="17" t="s">
        <v>127</v>
      </c>
      <c r="AU397" s="17" t="s">
        <v>81</v>
      </c>
    </row>
    <row r="398" spans="2:51" s="13" customFormat="1" ht="11.25">
      <c r="B398" s="210"/>
      <c r="C398" s="211"/>
      <c r="D398" s="200" t="s">
        <v>179</v>
      </c>
      <c r="E398" s="212" t="s">
        <v>1</v>
      </c>
      <c r="F398" s="213" t="s">
        <v>364</v>
      </c>
      <c r="G398" s="211"/>
      <c r="H398" s="212" t="s">
        <v>1</v>
      </c>
      <c r="I398" s="214"/>
      <c r="J398" s="211"/>
      <c r="K398" s="211"/>
      <c r="L398" s="215"/>
      <c r="M398" s="216"/>
      <c r="N398" s="217"/>
      <c r="O398" s="217"/>
      <c r="P398" s="217"/>
      <c r="Q398" s="217"/>
      <c r="R398" s="217"/>
      <c r="S398" s="217"/>
      <c r="T398" s="217"/>
      <c r="U398" s="218"/>
      <c r="AT398" s="219" t="s">
        <v>179</v>
      </c>
      <c r="AU398" s="219" t="s">
        <v>81</v>
      </c>
      <c r="AV398" s="13" t="s">
        <v>81</v>
      </c>
      <c r="AW398" s="13" t="s">
        <v>30</v>
      </c>
      <c r="AX398" s="13" t="s">
        <v>73</v>
      </c>
      <c r="AY398" s="219" t="s">
        <v>118</v>
      </c>
    </row>
    <row r="399" spans="2:51" s="14" customFormat="1" ht="11.25">
      <c r="B399" s="220"/>
      <c r="C399" s="221"/>
      <c r="D399" s="200" t="s">
        <v>179</v>
      </c>
      <c r="E399" s="222" t="s">
        <v>1</v>
      </c>
      <c r="F399" s="223" t="s">
        <v>466</v>
      </c>
      <c r="G399" s="221"/>
      <c r="H399" s="224">
        <v>2.37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8"/>
      <c r="U399" s="229"/>
      <c r="AT399" s="230" t="s">
        <v>179</v>
      </c>
      <c r="AU399" s="230" t="s">
        <v>81</v>
      </c>
      <c r="AV399" s="14" t="s">
        <v>83</v>
      </c>
      <c r="AW399" s="14" t="s">
        <v>30</v>
      </c>
      <c r="AX399" s="14" t="s">
        <v>73</v>
      </c>
      <c r="AY399" s="230" t="s">
        <v>118</v>
      </c>
    </row>
    <row r="400" spans="2:51" s="15" customFormat="1" ht="11.25">
      <c r="B400" s="231"/>
      <c r="C400" s="232"/>
      <c r="D400" s="200" t="s">
        <v>179</v>
      </c>
      <c r="E400" s="233" t="s">
        <v>1</v>
      </c>
      <c r="F400" s="234" t="s">
        <v>184</v>
      </c>
      <c r="G400" s="232"/>
      <c r="H400" s="235">
        <v>2.37</v>
      </c>
      <c r="I400" s="236"/>
      <c r="J400" s="232"/>
      <c r="K400" s="232"/>
      <c r="L400" s="237"/>
      <c r="M400" s="238"/>
      <c r="N400" s="239"/>
      <c r="O400" s="239"/>
      <c r="P400" s="239"/>
      <c r="Q400" s="239"/>
      <c r="R400" s="239"/>
      <c r="S400" s="239"/>
      <c r="T400" s="239"/>
      <c r="U400" s="240"/>
      <c r="AT400" s="241" t="s">
        <v>179</v>
      </c>
      <c r="AU400" s="241" t="s">
        <v>81</v>
      </c>
      <c r="AV400" s="15" t="s">
        <v>125</v>
      </c>
      <c r="AW400" s="15" t="s">
        <v>30</v>
      </c>
      <c r="AX400" s="15" t="s">
        <v>81</v>
      </c>
      <c r="AY400" s="241" t="s">
        <v>118</v>
      </c>
    </row>
    <row r="401" spans="1:65" s="2" customFormat="1" ht="24.2" customHeight="1">
      <c r="A401" s="34"/>
      <c r="B401" s="35"/>
      <c r="C401" s="186" t="s">
        <v>467</v>
      </c>
      <c r="D401" s="186" t="s">
        <v>121</v>
      </c>
      <c r="E401" s="187" t="s">
        <v>468</v>
      </c>
      <c r="F401" s="188" t="s">
        <v>469</v>
      </c>
      <c r="G401" s="189" t="s">
        <v>187</v>
      </c>
      <c r="H401" s="190">
        <v>99.562</v>
      </c>
      <c r="I401" s="191"/>
      <c r="J401" s="192">
        <f>ROUND(I401*H401,2)</f>
        <v>0</v>
      </c>
      <c r="K401" s="193"/>
      <c r="L401" s="39"/>
      <c r="M401" s="194" t="s">
        <v>1</v>
      </c>
      <c r="N401" s="195" t="s">
        <v>38</v>
      </c>
      <c r="O401" s="71"/>
      <c r="P401" s="196">
        <f>O401*H401</f>
        <v>0</v>
      </c>
      <c r="Q401" s="196">
        <v>0</v>
      </c>
      <c r="R401" s="196">
        <f>Q401*H401</f>
        <v>0</v>
      </c>
      <c r="S401" s="196">
        <v>0</v>
      </c>
      <c r="T401" s="196">
        <f>S401*H401</f>
        <v>0</v>
      </c>
      <c r="U401" s="197" t="s">
        <v>1</v>
      </c>
      <c r="V401" s="34"/>
      <c r="W401" s="34"/>
      <c r="X401" s="34"/>
      <c r="Y401" s="34"/>
      <c r="Z401" s="34"/>
      <c r="AA401" s="34"/>
      <c r="AB401" s="34"/>
      <c r="AC401" s="34"/>
      <c r="AD401" s="34"/>
      <c r="AE401" s="34"/>
      <c r="AR401" s="198" t="s">
        <v>125</v>
      </c>
      <c r="AT401" s="198" t="s">
        <v>121</v>
      </c>
      <c r="AU401" s="198" t="s">
        <v>81</v>
      </c>
      <c r="AY401" s="17" t="s">
        <v>118</v>
      </c>
      <c r="BE401" s="199">
        <f>IF(N401="základní",J401,0)</f>
        <v>0</v>
      </c>
      <c r="BF401" s="199">
        <f>IF(N401="snížená",J401,0)</f>
        <v>0</v>
      </c>
      <c r="BG401" s="199">
        <f>IF(N401="zákl. přenesená",J401,0)</f>
        <v>0</v>
      </c>
      <c r="BH401" s="199">
        <f>IF(N401="sníž. přenesená",J401,0)</f>
        <v>0</v>
      </c>
      <c r="BI401" s="199">
        <f>IF(N401="nulová",J401,0)</f>
        <v>0</v>
      </c>
      <c r="BJ401" s="17" t="s">
        <v>81</v>
      </c>
      <c r="BK401" s="199">
        <f>ROUND(I401*H401,2)</f>
        <v>0</v>
      </c>
      <c r="BL401" s="17" t="s">
        <v>125</v>
      </c>
      <c r="BM401" s="198" t="s">
        <v>470</v>
      </c>
    </row>
    <row r="402" spans="1:47" s="2" customFormat="1" ht="19.5">
      <c r="A402" s="34"/>
      <c r="B402" s="35"/>
      <c r="C402" s="36"/>
      <c r="D402" s="200" t="s">
        <v>127</v>
      </c>
      <c r="E402" s="36"/>
      <c r="F402" s="201" t="s">
        <v>469</v>
      </c>
      <c r="G402" s="36"/>
      <c r="H402" s="36"/>
      <c r="I402" s="202"/>
      <c r="J402" s="36"/>
      <c r="K402" s="36"/>
      <c r="L402" s="39"/>
      <c r="M402" s="203"/>
      <c r="N402" s="204"/>
      <c r="O402" s="71"/>
      <c r="P402" s="71"/>
      <c r="Q402" s="71"/>
      <c r="R402" s="71"/>
      <c r="S402" s="71"/>
      <c r="T402" s="71"/>
      <c r="U402" s="72"/>
      <c r="V402" s="34"/>
      <c r="W402" s="34"/>
      <c r="X402" s="34"/>
      <c r="Y402" s="34"/>
      <c r="Z402" s="34"/>
      <c r="AA402" s="34"/>
      <c r="AB402" s="34"/>
      <c r="AC402" s="34"/>
      <c r="AD402" s="34"/>
      <c r="AE402" s="34"/>
      <c r="AT402" s="17" t="s">
        <v>127</v>
      </c>
      <c r="AU402" s="17" t="s">
        <v>81</v>
      </c>
    </row>
    <row r="403" spans="2:51" s="13" customFormat="1" ht="11.25">
      <c r="B403" s="210"/>
      <c r="C403" s="211"/>
      <c r="D403" s="200" t="s">
        <v>179</v>
      </c>
      <c r="E403" s="212" t="s">
        <v>1</v>
      </c>
      <c r="F403" s="213" t="s">
        <v>361</v>
      </c>
      <c r="G403" s="211"/>
      <c r="H403" s="212" t="s">
        <v>1</v>
      </c>
      <c r="I403" s="214"/>
      <c r="J403" s="211"/>
      <c r="K403" s="211"/>
      <c r="L403" s="215"/>
      <c r="M403" s="216"/>
      <c r="N403" s="217"/>
      <c r="O403" s="217"/>
      <c r="P403" s="217"/>
      <c r="Q403" s="217"/>
      <c r="R403" s="217"/>
      <c r="S403" s="217"/>
      <c r="T403" s="217"/>
      <c r="U403" s="218"/>
      <c r="AT403" s="219" t="s">
        <v>179</v>
      </c>
      <c r="AU403" s="219" t="s">
        <v>81</v>
      </c>
      <c r="AV403" s="13" t="s">
        <v>81</v>
      </c>
      <c r="AW403" s="13" t="s">
        <v>30</v>
      </c>
      <c r="AX403" s="13" t="s">
        <v>73</v>
      </c>
      <c r="AY403" s="219" t="s">
        <v>118</v>
      </c>
    </row>
    <row r="404" spans="2:51" s="14" customFormat="1" ht="11.25">
      <c r="B404" s="220"/>
      <c r="C404" s="221"/>
      <c r="D404" s="200" t="s">
        <v>179</v>
      </c>
      <c r="E404" s="222" t="s">
        <v>1</v>
      </c>
      <c r="F404" s="223" t="s">
        <v>471</v>
      </c>
      <c r="G404" s="221"/>
      <c r="H404" s="224">
        <v>15.56</v>
      </c>
      <c r="I404" s="225"/>
      <c r="J404" s="221"/>
      <c r="K404" s="221"/>
      <c r="L404" s="226"/>
      <c r="M404" s="227"/>
      <c r="N404" s="228"/>
      <c r="O404" s="228"/>
      <c r="P404" s="228"/>
      <c r="Q404" s="228"/>
      <c r="R404" s="228"/>
      <c r="S404" s="228"/>
      <c r="T404" s="228"/>
      <c r="U404" s="229"/>
      <c r="AT404" s="230" t="s">
        <v>179</v>
      </c>
      <c r="AU404" s="230" t="s">
        <v>81</v>
      </c>
      <c r="AV404" s="14" t="s">
        <v>83</v>
      </c>
      <c r="AW404" s="14" t="s">
        <v>30</v>
      </c>
      <c r="AX404" s="14" t="s">
        <v>73</v>
      </c>
      <c r="AY404" s="230" t="s">
        <v>118</v>
      </c>
    </row>
    <row r="405" spans="2:51" s="13" customFormat="1" ht="11.25">
      <c r="B405" s="210"/>
      <c r="C405" s="211"/>
      <c r="D405" s="200" t="s">
        <v>179</v>
      </c>
      <c r="E405" s="212" t="s">
        <v>1</v>
      </c>
      <c r="F405" s="213" t="s">
        <v>364</v>
      </c>
      <c r="G405" s="211"/>
      <c r="H405" s="212" t="s">
        <v>1</v>
      </c>
      <c r="I405" s="214"/>
      <c r="J405" s="211"/>
      <c r="K405" s="211"/>
      <c r="L405" s="215"/>
      <c r="M405" s="216"/>
      <c r="N405" s="217"/>
      <c r="O405" s="217"/>
      <c r="P405" s="217"/>
      <c r="Q405" s="217"/>
      <c r="R405" s="217"/>
      <c r="S405" s="217"/>
      <c r="T405" s="217"/>
      <c r="U405" s="218"/>
      <c r="AT405" s="219" t="s">
        <v>179</v>
      </c>
      <c r="AU405" s="219" t="s">
        <v>81</v>
      </c>
      <c r="AV405" s="13" t="s">
        <v>81</v>
      </c>
      <c r="AW405" s="13" t="s">
        <v>30</v>
      </c>
      <c r="AX405" s="13" t="s">
        <v>73</v>
      </c>
      <c r="AY405" s="219" t="s">
        <v>118</v>
      </c>
    </row>
    <row r="406" spans="2:51" s="14" customFormat="1" ht="11.25">
      <c r="B406" s="220"/>
      <c r="C406" s="221"/>
      <c r="D406" s="200" t="s">
        <v>179</v>
      </c>
      <c r="E406" s="222" t="s">
        <v>1</v>
      </c>
      <c r="F406" s="223" t="s">
        <v>472</v>
      </c>
      <c r="G406" s="221"/>
      <c r="H406" s="224">
        <v>75.49</v>
      </c>
      <c r="I406" s="225"/>
      <c r="J406" s="221"/>
      <c r="K406" s="221"/>
      <c r="L406" s="226"/>
      <c r="M406" s="227"/>
      <c r="N406" s="228"/>
      <c r="O406" s="228"/>
      <c r="P406" s="228"/>
      <c r="Q406" s="228"/>
      <c r="R406" s="228"/>
      <c r="S406" s="228"/>
      <c r="T406" s="228"/>
      <c r="U406" s="229"/>
      <c r="AT406" s="230" t="s">
        <v>179</v>
      </c>
      <c r="AU406" s="230" t="s">
        <v>81</v>
      </c>
      <c r="AV406" s="14" t="s">
        <v>83</v>
      </c>
      <c r="AW406" s="14" t="s">
        <v>30</v>
      </c>
      <c r="AX406" s="14" t="s">
        <v>73</v>
      </c>
      <c r="AY406" s="230" t="s">
        <v>118</v>
      </c>
    </row>
    <row r="407" spans="2:51" s="14" customFormat="1" ht="11.25">
      <c r="B407" s="220"/>
      <c r="C407" s="221"/>
      <c r="D407" s="200" t="s">
        <v>179</v>
      </c>
      <c r="E407" s="222" t="s">
        <v>1</v>
      </c>
      <c r="F407" s="223" t="s">
        <v>473</v>
      </c>
      <c r="G407" s="221"/>
      <c r="H407" s="224">
        <v>8.512</v>
      </c>
      <c r="I407" s="225"/>
      <c r="J407" s="221"/>
      <c r="K407" s="221"/>
      <c r="L407" s="226"/>
      <c r="M407" s="227"/>
      <c r="N407" s="228"/>
      <c r="O407" s="228"/>
      <c r="P407" s="228"/>
      <c r="Q407" s="228"/>
      <c r="R407" s="228"/>
      <c r="S407" s="228"/>
      <c r="T407" s="228"/>
      <c r="U407" s="229"/>
      <c r="AT407" s="230" t="s">
        <v>179</v>
      </c>
      <c r="AU407" s="230" t="s">
        <v>81</v>
      </c>
      <c r="AV407" s="14" t="s">
        <v>83</v>
      </c>
      <c r="AW407" s="14" t="s">
        <v>30</v>
      </c>
      <c r="AX407" s="14" t="s">
        <v>73</v>
      </c>
      <c r="AY407" s="230" t="s">
        <v>118</v>
      </c>
    </row>
    <row r="408" spans="2:51" s="15" customFormat="1" ht="11.25">
      <c r="B408" s="231"/>
      <c r="C408" s="232"/>
      <c r="D408" s="200" t="s">
        <v>179</v>
      </c>
      <c r="E408" s="233" t="s">
        <v>1</v>
      </c>
      <c r="F408" s="234" t="s">
        <v>184</v>
      </c>
      <c r="G408" s="232"/>
      <c r="H408" s="235">
        <v>99.562</v>
      </c>
      <c r="I408" s="236"/>
      <c r="J408" s="232"/>
      <c r="K408" s="232"/>
      <c r="L408" s="237"/>
      <c r="M408" s="238"/>
      <c r="N408" s="239"/>
      <c r="O408" s="239"/>
      <c r="P408" s="239"/>
      <c r="Q408" s="239"/>
      <c r="R408" s="239"/>
      <c r="S408" s="239"/>
      <c r="T408" s="239"/>
      <c r="U408" s="240"/>
      <c r="AT408" s="241" t="s">
        <v>179</v>
      </c>
      <c r="AU408" s="241" t="s">
        <v>81</v>
      </c>
      <c r="AV408" s="15" t="s">
        <v>125</v>
      </c>
      <c r="AW408" s="15" t="s">
        <v>30</v>
      </c>
      <c r="AX408" s="15" t="s">
        <v>81</v>
      </c>
      <c r="AY408" s="241" t="s">
        <v>118</v>
      </c>
    </row>
    <row r="409" spans="1:65" s="2" customFormat="1" ht="14.45" customHeight="1">
      <c r="A409" s="34"/>
      <c r="B409" s="35"/>
      <c r="C409" s="186" t="s">
        <v>474</v>
      </c>
      <c r="D409" s="186" t="s">
        <v>121</v>
      </c>
      <c r="E409" s="187" t="s">
        <v>475</v>
      </c>
      <c r="F409" s="188" t="s">
        <v>476</v>
      </c>
      <c r="G409" s="189" t="s">
        <v>187</v>
      </c>
      <c r="H409" s="190">
        <v>52.535</v>
      </c>
      <c r="I409" s="191"/>
      <c r="J409" s="192">
        <f>ROUND(I409*H409,2)</f>
        <v>0</v>
      </c>
      <c r="K409" s="193"/>
      <c r="L409" s="39"/>
      <c r="M409" s="194" t="s">
        <v>1</v>
      </c>
      <c r="N409" s="195" t="s">
        <v>38</v>
      </c>
      <c r="O409" s="71"/>
      <c r="P409" s="196">
        <f>O409*H409</f>
        <v>0</v>
      </c>
      <c r="Q409" s="196">
        <v>0</v>
      </c>
      <c r="R409" s="196">
        <f>Q409*H409</f>
        <v>0</v>
      </c>
      <c r="S409" s="196">
        <v>0</v>
      </c>
      <c r="T409" s="196">
        <f>S409*H409</f>
        <v>0</v>
      </c>
      <c r="U409" s="197" t="s">
        <v>1</v>
      </c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8" t="s">
        <v>125</v>
      </c>
      <c r="AT409" s="198" t="s">
        <v>121</v>
      </c>
      <c r="AU409" s="198" t="s">
        <v>81</v>
      </c>
      <c r="AY409" s="17" t="s">
        <v>118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7" t="s">
        <v>81</v>
      </c>
      <c r="BK409" s="199">
        <f>ROUND(I409*H409,2)</f>
        <v>0</v>
      </c>
      <c r="BL409" s="17" t="s">
        <v>125</v>
      </c>
      <c r="BM409" s="198" t="s">
        <v>477</v>
      </c>
    </row>
    <row r="410" spans="1:47" s="2" customFormat="1" ht="11.25">
      <c r="A410" s="34"/>
      <c r="B410" s="35"/>
      <c r="C410" s="36"/>
      <c r="D410" s="200" t="s">
        <v>127</v>
      </c>
      <c r="E410" s="36"/>
      <c r="F410" s="201" t="s">
        <v>476</v>
      </c>
      <c r="G410" s="36"/>
      <c r="H410" s="36"/>
      <c r="I410" s="202"/>
      <c r="J410" s="36"/>
      <c r="K410" s="36"/>
      <c r="L410" s="39"/>
      <c r="M410" s="203"/>
      <c r="N410" s="204"/>
      <c r="O410" s="71"/>
      <c r="P410" s="71"/>
      <c r="Q410" s="71"/>
      <c r="R410" s="71"/>
      <c r="S410" s="71"/>
      <c r="T410" s="71"/>
      <c r="U410" s="72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127</v>
      </c>
      <c r="AU410" s="17" t="s">
        <v>81</v>
      </c>
    </row>
    <row r="411" spans="2:51" s="13" customFormat="1" ht="11.25">
      <c r="B411" s="210"/>
      <c r="C411" s="211"/>
      <c r="D411" s="200" t="s">
        <v>179</v>
      </c>
      <c r="E411" s="212" t="s">
        <v>1</v>
      </c>
      <c r="F411" s="213" t="s">
        <v>364</v>
      </c>
      <c r="G411" s="211"/>
      <c r="H411" s="212" t="s">
        <v>1</v>
      </c>
      <c r="I411" s="214"/>
      <c r="J411" s="211"/>
      <c r="K411" s="211"/>
      <c r="L411" s="215"/>
      <c r="M411" s="216"/>
      <c r="N411" s="217"/>
      <c r="O411" s="217"/>
      <c r="P411" s="217"/>
      <c r="Q411" s="217"/>
      <c r="R411" s="217"/>
      <c r="S411" s="217"/>
      <c r="T411" s="217"/>
      <c r="U411" s="218"/>
      <c r="AT411" s="219" t="s">
        <v>179</v>
      </c>
      <c r="AU411" s="219" t="s">
        <v>81</v>
      </c>
      <c r="AV411" s="13" t="s">
        <v>81</v>
      </c>
      <c r="AW411" s="13" t="s">
        <v>30</v>
      </c>
      <c r="AX411" s="13" t="s">
        <v>73</v>
      </c>
      <c r="AY411" s="219" t="s">
        <v>118</v>
      </c>
    </row>
    <row r="412" spans="2:51" s="14" customFormat="1" ht="11.25">
      <c r="B412" s="220"/>
      <c r="C412" s="221"/>
      <c r="D412" s="200" t="s">
        <v>179</v>
      </c>
      <c r="E412" s="222" t="s">
        <v>1</v>
      </c>
      <c r="F412" s="223" t="s">
        <v>478</v>
      </c>
      <c r="G412" s="221"/>
      <c r="H412" s="224">
        <v>10.22</v>
      </c>
      <c r="I412" s="225"/>
      <c r="J412" s="221"/>
      <c r="K412" s="221"/>
      <c r="L412" s="226"/>
      <c r="M412" s="227"/>
      <c r="N412" s="228"/>
      <c r="O412" s="228"/>
      <c r="P412" s="228"/>
      <c r="Q412" s="228"/>
      <c r="R412" s="228"/>
      <c r="S412" s="228"/>
      <c r="T412" s="228"/>
      <c r="U412" s="229"/>
      <c r="AT412" s="230" t="s">
        <v>179</v>
      </c>
      <c r="AU412" s="230" t="s">
        <v>81</v>
      </c>
      <c r="AV412" s="14" t="s">
        <v>83</v>
      </c>
      <c r="AW412" s="14" t="s">
        <v>30</v>
      </c>
      <c r="AX412" s="14" t="s">
        <v>73</v>
      </c>
      <c r="AY412" s="230" t="s">
        <v>118</v>
      </c>
    </row>
    <row r="413" spans="2:51" s="14" customFormat="1" ht="11.25">
      <c r="B413" s="220"/>
      <c r="C413" s="221"/>
      <c r="D413" s="200" t="s">
        <v>179</v>
      </c>
      <c r="E413" s="222" t="s">
        <v>1</v>
      </c>
      <c r="F413" s="223" t="s">
        <v>479</v>
      </c>
      <c r="G413" s="221"/>
      <c r="H413" s="224">
        <v>10.255</v>
      </c>
      <c r="I413" s="225"/>
      <c r="J413" s="221"/>
      <c r="K413" s="221"/>
      <c r="L413" s="226"/>
      <c r="M413" s="227"/>
      <c r="N413" s="228"/>
      <c r="O413" s="228"/>
      <c r="P413" s="228"/>
      <c r="Q413" s="228"/>
      <c r="R413" s="228"/>
      <c r="S413" s="228"/>
      <c r="T413" s="228"/>
      <c r="U413" s="229"/>
      <c r="AT413" s="230" t="s">
        <v>179</v>
      </c>
      <c r="AU413" s="230" t="s">
        <v>81</v>
      </c>
      <c r="AV413" s="14" t="s">
        <v>83</v>
      </c>
      <c r="AW413" s="14" t="s">
        <v>30</v>
      </c>
      <c r="AX413" s="14" t="s">
        <v>73</v>
      </c>
      <c r="AY413" s="230" t="s">
        <v>118</v>
      </c>
    </row>
    <row r="414" spans="2:51" s="14" customFormat="1" ht="11.25">
      <c r="B414" s="220"/>
      <c r="C414" s="221"/>
      <c r="D414" s="200" t="s">
        <v>179</v>
      </c>
      <c r="E414" s="222" t="s">
        <v>1</v>
      </c>
      <c r="F414" s="223" t="s">
        <v>480</v>
      </c>
      <c r="G414" s="221"/>
      <c r="H414" s="224">
        <v>10.115</v>
      </c>
      <c r="I414" s="225"/>
      <c r="J414" s="221"/>
      <c r="K414" s="221"/>
      <c r="L414" s="226"/>
      <c r="M414" s="227"/>
      <c r="N414" s="228"/>
      <c r="O414" s="228"/>
      <c r="P414" s="228"/>
      <c r="Q414" s="228"/>
      <c r="R414" s="228"/>
      <c r="S414" s="228"/>
      <c r="T414" s="228"/>
      <c r="U414" s="229"/>
      <c r="AT414" s="230" t="s">
        <v>179</v>
      </c>
      <c r="AU414" s="230" t="s">
        <v>81</v>
      </c>
      <c r="AV414" s="14" t="s">
        <v>83</v>
      </c>
      <c r="AW414" s="14" t="s">
        <v>30</v>
      </c>
      <c r="AX414" s="14" t="s">
        <v>73</v>
      </c>
      <c r="AY414" s="230" t="s">
        <v>118</v>
      </c>
    </row>
    <row r="415" spans="2:51" s="14" customFormat="1" ht="11.25">
      <c r="B415" s="220"/>
      <c r="C415" s="221"/>
      <c r="D415" s="200" t="s">
        <v>179</v>
      </c>
      <c r="E415" s="222" t="s">
        <v>1</v>
      </c>
      <c r="F415" s="223" t="s">
        <v>481</v>
      </c>
      <c r="G415" s="221"/>
      <c r="H415" s="224">
        <v>11.025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8"/>
      <c r="U415" s="229"/>
      <c r="AT415" s="230" t="s">
        <v>179</v>
      </c>
      <c r="AU415" s="230" t="s">
        <v>81</v>
      </c>
      <c r="AV415" s="14" t="s">
        <v>83</v>
      </c>
      <c r="AW415" s="14" t="s">
        <v>30</v>
      </c>
      <c r="AX415" s="14" t="s">
        <v>73</v>
      </c>
      <c r="AY415" s="230" t="s">
        <v>118</v>
      </c>
    </row>
    <row r="416" spans="2:51" s="14" customFormat="1" ht="11.25">
      <c r="B416" s="220"/>
      <c r="C416" s="221"/>
      <c r="D416" s="200" t="s">
        <v>179</v>
      </c>
      <c r="E416" s="222" t="s">
        <v>1</v>
      </c>
      <c r="F416" s="223" t="s">
        <v>482</v>
      </c>
      <c r="G416" s="221"/>
      <c r="H416" s="224">
        <v>10.92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8"/>
      <c r="U416" s="229"/>
      <c r="AT416" s="230" t="s">
        <v>179</v>
      </c>
      <c r="AU416" s="230" t="s">
        <v>81</v>
      </c>
      <c r="AV416" s="14" t="s">
        <v>83</v>
      </c>
      <c r="AW416" s="14" t="s">
        <v>30</v>
      </c>
      <c r="AX416" s="14" t="s">
        <v>73</v>
      </c>
      <c r="AY416" s="230" t="s">
        <v>118</v>
      </c>
    </row>
    <row r="417" spans="2:51" s="15" customFormat="1" ht="11.25">
      <c r="B417" s="231"/>
      <c r="C417" s="232"/>
      <c r="D417" s="200" t="s">
        <v>179</v>
      </c>
      <c r="E417" s="233" t="s">
        <v>1</v>
      </c>
      <c r="F417" s="234" t="s">
        <v>184</v>
      </c>
      <c r="G417" s="232"/>
      <c r="H417" s="235">
        <v>52.535000000000004</v>
      </c>
      <c r="I417" s="236"/>
      <c r="J417" s="232"/>
      <c r="K417" s="232"/>
      <c r="L417" s="237"/>
      <c r="M417" s="238"/>
      <c r="N417" s="239"/>
      <c r="O417" s="239"/>
      <c r="P417" s="239"/>
      <c r="Q417" s="239"/>
      <c r="R417" s="239"/>
      <c r="S417" s="239"/>
      <c r="T417" s="239"/>
      <c r="U417" s="240"/>
      <c r="AT417" s="241" t="s">
        <v>179</v>
      </c>
      <c r="AU417" s="241" t="s">
        <v>81</v>
      </c>
      <c r="AV417" s="15" t="s">
        <v>125</v>
      </c>
      <c r="AW417" s="15" t="s">
        <v>30</v>
      </c>
      <c r="AX417" s="15" t="s">
        <v>81</v>
      </c>
      <c r="AY417" s="241" t="s">
        <v>118</v>
      </c>
    </row>
    <row r="418" spans="1:65" s="2" customFormat="1" ht="24.2" customHeight="1">
      <c r="A418" s="34"/>
      <c r="B418" s="35"/>
      <c r="C418" s="186" t="s">
        <v>483</v>
      </c>
      <c r="D418" s="186" t="s">
        <v>121</v>
      </c>
      <c r="E418" s="187" t="s">
        <v>484</v>
      </c>
      <c r="F418" s="188" t="s">
        <v>485</v>
      </c>
      <c r="G418" s="189" t="s">
        <v>187</v>
      </c>
      <c r="H418" s="190">
        <v>500</v>
      </c>
      <c r="I418" s="191"/>
      <c r="J418" s="192">
        <f>ROUND(I418*H418,2)</f>
        <v>0</v>
      </c>
      <c r="K418" s="193"/>
      <c r="L418" s="39"/>
      <c r="M418" s="194" t="s">
        <v>1</v>
      </c>
      <c r="N418" s="195" t="s">
        <v>38</v>
      </c>
      <c r="O418" s="71"/>
      <c r="P418" s="196">
        <f>O418*H418</f>
        <v>0</v>
      </c>
      <c r="Q418" s="196">
        <v>0</v>
      </c>
      <c r="R418" s="196">
        <f>Q418*H418</f>
        <v>0</v>
      </c>
      <c r="S418" s="196">
        <v>0</v>
      </c>
      <c r="T418" s="196">
        <f>S418*H418</f>
        <v>0</v>
      </c>
      <c r="U418" s="197" t="s">
        <v>1</v>
      </c>
      <c r="V418" s="34"/>
      <c r="W418" s="34"/>
      <c r="X418" s="34"/>
      <c r="Y418" s="34"/>
      <c r="Z418" s="34"/>
      <c r="AA418" s="34"/>
      <c r="AB418" s="34"/>
      <c r="AC418" s="34"/>
      <c r="AD418" s="34"/>
      <c r="AE418" s="34"/>
      <c r="AR418" s="198" t="s">
        <v>125</v>
      </c>
      <c r="AT418" s="198" t="s">
        <v>121</v>
      </c>
      <c r="AU418" s="198" t="s">
        <v>81</v>
      </c>
      <c r="AY418" s="17" t="s">
        <v>118</v>
      </c>
      <c r="BE418" s="199">
        <f>IF(N418="základní",J418,0)</f>
        <v>0</v>
      </c>
      <c r="BF418" s="199">
        <f>IF(N418="snížená",J418,0)</f>
        <v>0</v>
      </c>
      <c r="BG418" s="199">
        <f>IF(N418="zákl. přenesená",J418,0)</f>
        <v>0</v>
      </c>
      <c r="BH418" s="199">
        <f>IF(N418="sníž. přenesená",J418,0)</f>
        <v>0</v>
      </c>
      <c r="BI418" s="199">
        <f>IF(N418="nulová",J418,0)</f>
        <v>0</v>
      </c>
      <c r="BJ418" s="17" t="s">
        <v>81</v>
      </c>
      <c r="BK418" s="199">
        <f>ROUND(I418*H418,2)</f>
        <v>0</v>
      </c>
      <c r="BL418" s="17" t="s">
        <v>125</v>
      </c>
      <c r="BM418" s="198" t="s">
        <v>486</v>
      </c>
    </row>
    <row r="419" spans="1:47" s="2" customFormat="1" ht="19.5">
      <c r="A419" s="34"/>
      <c r="B419" s="35"/>
      <c r="C419" s="36"/>
      <c r="D419" s="200" t="s">
        <v>127</v>
      </c>
      <c r="E419" s="36"/>
      <c r="F419" s="201" t="s">
        <v>485</v>
      </c>
      <c r="G419" s="36"/>
      <c r="H419" s="36"/>
      <c r="I419" s="202"/>
      <c r="J419" s="36"/>
      <c r="K419" s="36"/>
      <c r="L419" s="39"/>
      <c r="M419" s="203"/>
      <c r="N419" s="204"/>
      <c r="O419" s="71"/>
      <c r="P419" s="71"/>
      <c r="Q419" s="71"/>
      <c r="R419" s="71"/>
      <c r="S419" s="71"/>
      <c r="T419" s="71"/>
      <c r="U419" s="72"/>
      <c r="V419" s="34"/>
      <c r="W419" s="34"/>
      <c r="X419" s="34"/>
      <c r="Y419" s="34"/>
      <c r="Z419" s="34"/>
      <c r="AA419" s="34"/>
      <c r="AB419" s="34"/>
      <c r="AC419" s="34"/>
      <c r="AD419" s="34"/>
      <c r="AE419" s="34"/>
      <c r="AT419" s="17" t="s">
        <v>127</v>
      </c>
      <c r="AU419" s="17" t="s">
        <v>81</v>
      </c>
    </row>
    <row r="420" spans="2:63" s="12" customFormat="1" ht="25.9" customHeight="1">
      <c r="B420" s="170"/>
      <c r="C420" s="171"/>
      <c r="D420" s="172" t="s">
        <v>72</v>
      </c>
      <c r="E420" s="173" t="s">
        <v>487</v>
      </c>
      <c r="F420" s="173" t="s">
        <v>488</v>
      </c>
      <c r="G420" s="171"/>
      <c r="H420" s="171"/>
      <c r="I420" s="174"/>
      <c r="J420" s="175">
        <f>BK420</f>
        <v>0</v>
      </c>
      <c r="K420" s="171"/>
      <c r="L420" s="176"/>
      <c r="M420" s="177"/>
      <c r="N420" s="178"/>
      <c r="O420" s="178"/>
      <c r="P420" s="179">
        <f>SUM(P421:P435)</f>
        <v>0</v>
      </c>
      <c r="Q420" s="178"/>
      <c r="R420" s="179">
        <f>SUM(R421:R435)</f>
        <v>0</v>
      </c>
      <c r="S420" s="178"/>
      <c r="T420" s="179">
        <f>SUM(T421:T435)</f>
        <v>0</v>
      </c>
      <c r="U420" s="180"/>
      <c r="AR420" s="181" t="s">
        <v>81</v>
      </c>
      <c r="AT420" s="182" t="s">
        <v>72</v>
      </c>
      <c r="AU420" s="182" t="s">
        <v>73</v>
      </c>
      <c r="AY420" s="181" t="s">
        <v>118</v>
      </c>
      <c r="BK420" s="183">
        <f>SUM(BK421:BK435)</f>
        <v>0</v>
      </c>
    </row>
    <row r="421" spans="1:65" s="2" customFormat="1" ht="24.2" customHeight="1">
      <c r="A421" s="34"/>
      <c r="B421" s="35"/>
      <c r="C421" s="186" t="s">
        <v>489</v>
      </c>
      <c r="D421" s="186" t="s">
        <v>121</v>
      </c>
      <c r="E421" s="187" t="s">
        <v>490</v>
      </c>
      <c r="F421" s="188" t="s">
        <v>491</v>
      </c>
      <c r="G421" s="189" t="s">
        <v>201</v>
      </c>
      <c r="H421" s="190">
        <v>54.891</v>
      </c>
      <c r="I421" s="191"/>
      <c r="J421" s="192">
        <f>ROUND(I421*H421,2)</f>
        <v>0</v>
      </c>
      <c r="K421" s="193"/>
      <c r="L421" s="39"/>
      <c r="M421" s="194" t="s">
        <v>1</v>
      </c>
      <c r="N421" s="195" t="s">
        <v>38</v>
      </c>
      <c r="O421" s="71"/>
      <c r="P421" s="196">
        <f>O421*H421</f>
        <v>0</v>
      </c>
      <c r="Q421" s="196">
        <v>0</v>
      </c>
      <c r="R421" s="196">
        <f>Q421*H421</f>
        <v>0</v>
      </c>
      <c r="S421" s="196">
        <v>0</v>
      </c>
      <c r="T421" s="196">
        <f>S421*H421</f>
        <v>0</v>
      </c>
      <c r="U421" s="197" t="s">
        <v>1</v>
      </c>
      <c r="V421" s="34"/>
      <c r="W421" s="34"/>
      <c r="X421" s="34"/>
      <c r="Y421" s="34"/>
      <c r="Z421" s="34"/>
      <c r="AA421" s="34"/>
      <c r="AB421" s="34"/>
      <c r="AC421" s="34"/>
      <c r="AD421" s="34"/>
      <c r="AE421" s="34"/>
      <c r="AR421" s="198" t="s">
        <v>125</v>
      </c>
      <c r="AT421" s="198" t="s">
        <v>121</v>
      </c>
      <c r="AU421" s="198" t="s">
        <v>81</v>
      </c>
      <c r="AY421" s="17" t="s">
        <v>118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7" t="s">
        <v>81</v>
      </c>
      <c r="BK421" s="199">
        <f>ROUND(I421*H421,2)</f>
        <v>0</v>
      </c>
      <c r="BL421" s="17" t="s">
        <v>125</v>
      </c>
      <c r="BM421" s="198" t="s">
        <v>492</v>
      </c>
    </row>
    <row r="422" spans="1:47" s="2" customFormat="1" ht="19.5">
      <c r="A422" s="34"/>
      <c r="B422" s="35"/>
      <c r="C422" s="36"/>
      <c r="D422" s="200" t="s">
        <v>127</v>
      </c>
      <c r="E422" s="36"/>
      <c r="F422" s="201" t="s">
        <v>491</v>
      </c>
      <c r="G422" s="36"/>
      <c r="H422" s="36"/>
      <c r="I422" s="202"/>
      <c r="J422" s="36"/>
      <c r="K422" s="36"/>
      <c r="L422" s="39"/>
      <c r="M422" s="203"/>
      <c r="N422" s="204"/>
      <c r="O422" s="71"/>
      <c r="P422" s="71"/>
      <c r="Q422" s="71"/>
      <c r="R422" s="71"/>
      <c r="S422" s="71"/>
      <c r="T422" s="71"/>
      <c r="U422" s="72"/>
      <c r="V422" s="34"/>
      <c r="W422" s="34"/>
      <c r="X422" s="34"/>
      <c r="Y422" s="34"/>
      <c r="Z422" s="34"/>
      <c r="AA422" s="34"/>
      <c r="AB422" s="34"/>
      <c r="AC422" s="34"/>
      <c r="AD422" s="34"/>
      <c r="AE422" s="34"/>
      <c r="AT422" s="17" t="s">
        <v>127</v>
      </c>
      <c r="AU422" s="17" t="s">
        <v>81</v>
      </c>
    </row>
    <row r="423" spans="1:65" s="2" customFormat="1" ht="14.45" customHeight="1">
      <c r="A423" s="34"/>
      <c r="B423" s="35"/>
      <c r="C423" s="186" t="s">
        <v>493</v>
      </c>
      <c r="D423" s="186" t="s">
        <v>121</v>
      </c>
      <c r="E423" s="187" t="s">
        <v>494</v>
      </c>
      <c r="F423" s="188" t="s">
        <v>495</v>
      </c>
      <c r="G423" s="189" t="s">
        <v>201</v>
      </c>
      <c r="H423" s="190">
        <v>768.474</v>
      </c>
      <c r="I423" s="191"/>
      <c r="J423" s="192">
        <f>ROUND(I423*H423,2)</f>
        <v>0</v>
      </c>
      <c r="K423" s="193"/>
      <c r="L423" s="39"/>
      <c r="M423" s="194" t="s">
        <v>1</v>
      </c>
      <c r="N423" s="195" t="s">
        <v>38</v>
      </c>
      <c r="O423" s="71"/>
      <c r="P423" s="196">
        <f>O423*H423</f>
        <v>0</v>
      </c>
      <c r="Q423" s="196">
        <v>0</v>
      </c>
      <c r="R423" s="196">
        <f>Q423*H423</f>
        <v>0</v>
      </c>
      <c r="S423" s="196">
        <v>0</v>
      </c>
      <c r="T423" s="196">
        <f>S423*H423</f>
        <v>0</v>
      </c>
      <c r="U423" s="197" t="s">
        <v>1</v>
      </c>
      <c r="V423" s="34"/>
      <c r="W423" s="34"/>
      <c r="X423" s="34"/>
      <c r="Y423" s="34"/>
      <c r="Z423" s="34"/>
      <c r="AA423" s="34"/>
      <c r="AB423" s="34"/>
      <c r="AC423" s="34"/>
      <c r="AD423" s="34"/>
      <c r="AE423" s="34"/>
      <c r="AR423" s="198" t="s">
        <v>125</v>
      </c>
      <c r="AT423" s="198" t="s">
        <v>121</v>
      </c>
      <c r="AU423" s="198" t="s">
        <v>81</v>
      </c>
      <c r="AY423" s="17" t="s">
        <v>118</v>
      </c>
      <c r="BE423" s="199">
        <f>IF(N423="základní",J423,0)</f>
        <v>0</v>
      </c>
      <c r="BF423" s="199">
        <f>IF(N423="snížená",J423,0)</f>
        <v>0</v>
      </c>
      <c r="BG423" s="199">
        <f>IF(N423="zákl. přenesená",J423,0)</f>
        <v>0</v>
      </c>
      <c r="BH423" s="199">
        <f>IF(N423="sníž. přenesená",J423,0)</f>
        <v>0</v>
      </c>
      <c r="BI423" s="199">
        <f>IF(N423="nulová",J423,0)</f>
        <v>0</v>
      </c>
      <c r="BJ423" s="17" t="s">
        <v>81</v>
      </c>
      <c r="BK423" s="199">
        <f>ROUND(I423*H423,2)</f>
        <v>0</v>
      </c>
      <c r="BL423" s="17" t="s">
        <v>125</v>
      </c>
      <c r="BM423" s="198" t="s">
        <v>496</v>
      </c>
    </row>
    <row r="424" spans="1:47" s="2" customFormat="1" ht="11.25">
      <c r="A424" s="34"/>
      <c r="B424" s="35"/>
      <c r="C424" s="36"/>
      <c r="D424" s="200" t="s">
        <v>127</v>
      </c>
      <c r="E424" s="36"/>
      <c r="F424" s="201" t="s">
        <v>495</v>
      </c>
      <c r="G424" s="36"/>
      <c r="H424" s="36"/>
      <c r="I424" s="202"/>
      <c r="J424" s="36"/>
      <c r="K424" s="36"/>
      <c r="L424" s="39"/>
      <c r="M424" s="203"/>
      <c r="N424" s="204"/>
      <c r="O424" s="71"/>
      <c r="P424" s="71"/>
      <c r="Q424" s="71"/>
      <c r="R424" s="71"/>
      <c r="S424" s="71"/>
      <c r="T424" s="71"/>
      <c r="U424" s="72"/>
      <c r="V424" s="34"/>
      <c r="W424" s="34"/>
      <c r="X424" s="34"/>
      <c r="Y424" s="34"/>
      <c r="Z424" s="34"/>
      <c r="AA424" s="34"/>
      <c r="AB424" s="34"/>
      <c r="AC424" s="34"/>
      <c r="AD424" s="34"/>
      <c r="AE424" s="34"/>
      <c r="AT424" s="17" t="s">
        <v>127</v>
      </c>
      <c r="AU424" s="17" t="s">
        <v>81</v>
      </c>
    </row>
    <row r="425" spans="2:51" s="13" customFormat="1" ht="11.25">
      <c r="B425" s="210"/>
      <c r="C425" s="211"/>
      <c r="D425" s="200" t="s">
        <v>179</v>
      </c>
      <c r="E425" s="212" t="s">
        <v>1</v>
      </c>
      <c r="F425" s="213" t="s">
        <v>497</v>
      </c>
      <c r="G425" s="211"/>
      <c r="H425" s="212" t="s">
        <v>1</v>
      </c>
      <c r="I425" s="214"/>
      <c r="J425" s="211"/>
      <c r="K425" s="211"/>
      <c r="L425" s="215"/>
      <c r="M425" s="216"/>
      <c r="N425" s="217"/>
      <c r="O425" s="217"/>
      <c r="P425" s="217"/>
      <c r="Q425" s="217"/>
      <c r="R425" s="217"/>
      <c r="S425" s="217"/>
      <c r="T425" s="217"/>
      <c r="U425" s="218"/>
      <c r="AT425" s="219" t="s">
        <v>179</v>
      </c>
      <c r="AU425" s="219" t="s">
        <v>81</v>
      </c>
      <c r="AV425" s="13" t="s">
        <v>81</v>
      </c>
      <c r="AW425" s="13" t="s">
        <v>30</v>
      </c>
      <c r="AX425" s="13" t="s">
        <v>73</v>
      </c>
      <c r="AY425" s="219" t="s">
        <v>118</v>
      </c>
    </row>
    <row r="426" spans="2:51" s="14" customFormat="1" ht="11.25">
      <c r="B426" s="220"/>
      <c r="C426" s="221"/>
      <c r="D426" s="200" t="s">
        <v>179</v>
      </c>
      <c r="E426" s="222" t="s">
        <v>1</v>
      </c>
      <c r="F426" s="223" t="s">
        <v>498</v>
      </c>
      <c r="G426" s="221"/>
      <c r="H426" s="224">
        <v>768.474</v>
      </c>
      <c r="I426" s="225"/>
      <c r="J426" s="221"/>
      <c r="K426" s="221"/>
      <c r="L426" s="226"/>
      <c r="M426" s="227"/>
      <c r="N426" s="228"/>
      <c r="O426" s="228"/>
      <c r="P426" s="228"/>
      <c r="Q426" s="228"/>
      <c r="R426" s="228"/>
      <c r="S426" s="228"/>
      <c r="T426" s="228"/>
      <c r="U426" s="229"/>
      <c r="AT426" s="230" t="s">
        <v>179</v>
      </c>
      <c r="AU426" s="230" t="s">
        <v>81</v>
      </c>
      <c r="AV426" s="14" t="s">
        <v>83</v>
      </c>
      <c r="AW426" s="14" t="s">
        <v>30</v>
      </c>
      <c r="AX426" s="14" t="s">
        <v>73</v>
      </c>
      <c r="AY426" s="230" t="s">
        <v>118</v>
      </c>
    </row>
    <row r="427" spans="2:51" s="15" customFormat="1" ht="11.25">
      <c r="B427" s="231"/>
      <c r="C427" s="232"/>
      <c r="D427" s="200" t="s">
        <v>179</v>
      </c>
      <c r="E427" s="233" t="s">
        <v>1</v>
      </c>
      <c r="F427" s="234" t="s">
        <v>184</v>
      </c>
      <c r="G427" s="232"/>
      <c r="H427" s="235">
        <v>768.474</v>
      </c>
      <c r="I427" s="236"/>
      <c r="J427" s="232"/>
      <c r="K427" s="232"/>
      <c r="L427" s="237"/>
      <c r="M427" s="238"/>
      <c r="N427" s="239"/>
      <c r="O427" s="239"/>
      <c r="P427" s="239"/>
      <c r="Q427" s="239"/>
      <c r="R427" s="239"/>
      <c r="S427" s="239"/>
      <c r="T427" s="239"/>
      <c r="U427" s="240"/>
      <c r="AT427" s="241" t="s">
        <v>179</v>
      </c>
      <c r="AU427" s="241" t="s">
        <v>81</v>
      </c>
      <c r="AV427" s="15" t="s">
        <v>125</v>
      </c>
      <c r="AW427" s="15" t="s">
        <v>30</v>
      </c>
      <c r="AX427" s="15" t="s">
        <v>81</v>
      </c>
      <c r="AY427" s="241" t="s">
        <v>118</v>
      </c>
    </row>
    <row r="428" spans="1:65" s="2" customFormat="1" ht="14.45" customHeight="1">
      <c r="A428" s="34"/>
      <c r="B428" s="35"/>
      <c r="C428" s="186" t="s">
        <v>499</v>
      </c>
      <c r="D428" s="186" t="s">
        <v>121</v>
      </c>
      <c r="E428" s="187" t="s">
        <v>500</v>
      </c>
      <c r="F428" s="188" t="s">
        <v>501</v>
      </c>
      <c r="G428" s="189" t="s">
        <v>201</v>
      </c>
      <c r="H428" s="190">
        <v>54.891</v>
      </c>
      <c r="I428" s="191"/>
      <c r="J428" s="192">
        <f>ROUND(I428*H428,2)</f>
        <v>0</v>
      </c>
      <c r="K428" s="193"/>
      <c r="L428" s="39"/>
      <c r="M428" s="194" t="s">
        <v>1</v>
      </c>
      <c r="N428" s="195" t="s">
        <v>38</v>
      </c>
      <c r="O428" s="71"/>
      <c r="P428" s="196">
        <f>O428*H428</f>
        <v>0</v>
      </c>
      <c r="Q428" s="196">
        <v>0</v>
      </c>
      <c r="R428" s="196">
        <f>Q428*H428</f>
        <v>0</v>
      </c>
      <c r="S428" s="196">
        <v>0</v>
      </c>
      <c r="T428" s="196">
        <f>S428*H428</f>
        <v>0</v>
      </c>
      <c r="U428" s="197" t="s">
        <v>1</v>
      </c>
      <c r="V428" s="34"/>
      <c r="W428" s="34"/>
      <c r="X428" s="34"/>
      <c r="Y428" s="34"/>
      <c r="Z428" s="34"/>
      <c r="AA428" s="34"/>
      <c r="AB428" s="34"/>
      <c r="AC428" s="34"/>
      <c r="AD428" s="34"/>
      <c r="AE428" s="34"/>
      <c r="AR428" s="198" t="s">
        <v>125</v>
      </c>
      <c r="AT428" s="198" t="s">
        <v>121</v>
      </c>
      <c r="AU428" s="198" t="s">
        <v>81</v>
      </c>
      <c r="AY428" s="17" t="s">
        <v>118</v>
      </c>
      <c r="BE428" s="199">
        <f>IF(N428="základní",J428,0)</f>
        <v>0</v>
      </c>
      <c r="BF428" s="199">
        <f>IF(N428="snížená",J428,0)</f>
        <v>0</v>
      </c>
      <c r="BG428" s="199">
        <f>IF(N428="zákl. přenesená",J428,0)</f>
        <v>0</v>
      </c>
      <c r="BH428" s="199">
        <f>IF(N428="sníž. přenesená",J428,0)</f>
        <v>0</v>
      </c>
      <c r="BI428" s="199">
        <f>IF(N428="nulová",J428,0)</f>
        <v>0</v>
      </c>
      <c r="BJ428" s="17" t="s">
        <v>81</v>
      </c>
      <c r="BK428" s="199">
        <f>ROUND(I428*H428,2)</f>
        <v>0</v>
      </c>
      <c r="BL428" s="17" t="s">
        <v>125</v>
      </c>
      <c r="BM428" s="198" t="s">
        <v>502</v>
      </c>
    </row>
    <row r="429" spans="1:47" s="2" customFormat="1" ht="11.25">
      <c r="A429" s="34"/>
      <c r="B429" s="35"/>
      <c r="C429" s="36"/>
      <c r="D429" s="200" t="s">
        <v>127</v>
      </c>
      <c r="E429" s="36"/>
      <c r="F429" s="201" t="s">
        <v>501</v>
      </c>
      <c r="G429" s="36"/>
      <c r="H429" s="36"/>
      <c r="I429" s="202"/>
      <c r="J429" s="36"/>
      <c r="K429" s="36"/>
      <c r="L429" s="39"/>
      <c r="M429" s="203"/>
      <c r="N429" s="204"/>
      <c r="O429" s="71"/>
      <c r="P429" s="71"/>
      <c r="Q429" s="71"/>
      <c r="R429" s="71"/>
      <c r="S429" s="71"/>
      <c r="T429" s="71"/>
      <c r="U429" s="72"/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T429" s="17" t="s">
        <v>127</v>
      </c>
      <c r="AU429" s="17" t="s">
        <v>81</v>
      </c>
    </row>
    <row r="430" spans="1:65" s="2" customFormat="1" ht="24.2" customHeight="1">
      <c r="A430" s="34"/>
      <c r="B430" s="35"/>
      <c r="C430" s="186" t="s">
        <v>503</v>
      </c>
      <c r="D430" s="186" t="s">
        <v>121</v>
      </c>
      <c r="E430" s="187" t="s">
        <v>504</v>
      </c>
      <c r="F430" s="188" t="s">
        <v>505</v>
      </c>
      <c r="G430" s="189" t="s">
        <v>201</v>
      </c>
      <c r="H430" s="190">
        <v>54.891</v>
      </c>
      <c r="I430" s="191"/>
      <c r="J430" s="192">
        <f>ROUND(I430*H430,2)</f>
        <v>0</v>
      </c>
      <c r="K430" s="193"/>
      <c r="L430" s="39"/>
      <c r="M430" s="194" t="s">
        <v>1</v>
      </c>
      <c r="N430" s="195" t="s">
        <v>38</v>
      </c>
      <c r="O430" s="71"/>
      <c r="P430" s="196">
        <f>O430*H430</f>
        <v>0</v>
      </c>
      <c r="Q430" s="196">
        <v>0</v>
      </c>
      <c r="R430" s="196">
        <f>Q430*H430</f>
        <v>0</v>
      </c>
      <c r="S430" s="196">
        <v>0</v>
      </c>
      <c r="T430" s="196">
        <f>S430*H430</f>
        <v>0</v>
      </c>
      <c r="U430" s="197" t="s">
        <v>1</v>
      </c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R430" s="198" t="s">
        <v>125</v>
      </c>
      <c r="AT430" s="198" t="s">
        <v>121</v>
      </c>
      <c r="AU430" s="198" t="s">
        <v>81</v>
      </c>
      <c r="AY430" s="17" t="s">
        <v>118</v>
      </c>
      <c r="BE430" s="199">
        <f>IF(N430="základní",J430,0)</f>
        <v>0</v>
      </c>
      <c r="BF430" s="199">
        <f>IF(N430="snížená",J430,0)</f>
        <v>0</v>
      </c>
      <c r="BG430" s="199">
        <f>IF(N430="zákl. přenesená",J430,0)</f>
        <v>0</v>
      </c>
      <c r="BH430" s="199">
        <f>IF(N430="sníž. přenesená",J430,0)</f>
        <v>0</v>
      </c>
      <c r="BI430" s="199">
        <f>IF(N430="nulová",J430,0)</f>
        <v>0</v>
      </c>
      <c r="BJ430" s="17" t="s">
        <v>81</v>
      </c>
      <c r="BK430" s="199">
        <f>ROUND(I430*H430,2)</f>
        <v>0</v>
      </c>
      <c r="BL430" s="17" t="s">
        <v>125</v>
      </c>
      <c r="BM430" s="198" t="s">
        <v>506</v>
      </c>
    </row>
    <row r="431" spans="1:47" s="2" customFormat="1" ht="19.5">
      <c r="A431" s="34"/>
      <c r="B431" s="35"/>
      <c r="C431" s="36"/>
      <c r="D431" s="200" t="s">
        <v>127</v>
      </c>
      <c r="E431" s="36"/>
      <c r="F431" s="201" t="s">
        <v>505</v>
      </c>
      <c r="G431" s="36"/>
      <c r="H431" s="36"/>
      <c r="I431" s="202"/>
      <c r="J431" s="36"/>
      <c r="K431" s="36"/>
      <c r="L431" s="39"/>
      <c r="M431" s="203"/>
      <c r="N431" s="204"/>
      <c r="O431" s="71"/>
      <c r="P431" s="71"/>
      <c r="Q431" s="71"/>
      <c r="R431" s="71"/>
      <c r="S431" s="71"/>
      <c r="T431" s="71"/>
      <c r="U431" s="72"/>
      <c r="V431" s="34"/>
      <c r="W431" s="34"/>
      <c r="X431" s="34"/>
      <c r="Y431" s="34"/>
      <c r="Z431" s="34"/>
      <c r="AA431" s="34"/>
      <c r="AB431" s="34"/>
      <c r="AC431" s="34"/>
      <c r="AD431" s="34"/>
      <c r="AE431" s="34"/>
      <c r="AT431" s="17" t="s">
        <v>127</v>
      </c>
      <c r="AU431" s="17" t="s">
        <v>81</v>
      </c>
    </row>
    <row r="432" spans="1:65" s="2" customFormat="1" ht="24.2" customHeight="1">
      <c r="A432" s="34"/>
      <c r="B432" s="35"/>
      <c r="C432" s="186" t="s">
        <v>507</v>
      </c>
      <c r="D432" s="186" t="s">
        <v>121</v>
      </c>
      <c r="E432" s="187" t="s">
        <v>508</v>
      </c>
      <c r="F432" s="188" t="s">
        <v>509</v>
      </c>
      <c r="G432" s="189" t="s">
        <v>201</v>
      </c>
      <c r="H432" s="190">
        <v>54.891</v>
      </c>
      <c r="I432" s="191"/>
      <c r="J432" s="192">
        <f>ROUND(I432*H432,2)</f>
        <v>0</v>
      </c>
      <c r="K432" s="193"/>
      <c r="L432" s="39"/>
      <c r="M432" s="194" t="s">
        <v>1</v>
      </c>
      <c r="N432" s="195" t="s">
        <v>38</v>
      </c>
      <c r="O432" s="71"/>
      <c r="P432" s="196">
        <f>O432*H432</f>
        <v>0</v>
      </c>
      <c r="Q432" s="196">
        <v>0</v>
      </c>
      <c r="R432" s="196">
        <f>Q432*H432</f>
        <v>0</v>
      </c>
      <c r="S432" s="196">
        <v>0</v>
      </c>
      <c r="T432" s="196">
        <f>S432*H432</f>
        <v>0</v>
      </c>
      <c r="U432" s="197" t="s">
        <v>1</v>
      </c>
      <c r="V432" s="34"/>
      <c r="W432" s="34"/>
      <c r="X432" s="34"/>
      <c r="Y432" s="34"/>
      <c r="Z432" s="34"/>
      <c r="AA432" s="34"/>
      <c r="AB432" s="34"/>
      <c r="AC432" s="34"/>
      <c r="AD432" s="34"/>
      <c r="AE432" s="34"/>
      <c r="AR432" s="198" t="s">
        <v>125</v>
      </c>
      <c r="AT432" s="198" t="s">
        <v>121</v>
      </c>
      <c r="AU432" s="198" t="s">
        <v>81</v>
      </c>
      <c r="AY432" s="17" t="s">
        <v>118</v>
      </c>
      <c r="BE432" s="199">
        <f>IF(N432="základní",J432,0)</f>
        <v>0</v>
      </c>
      <c r="BF432" s="199">
        <f>IF(N432="snížená",J432,0)</f>
        <v>0</v>
      </c>
      <c r="BG432" s="199">
        <f>IF(N432="zákl. přenesená",J432,0)</f>
        <v>0</v>
      </c>
      <c r="BH432" s="199">
        <f>IF(N432="sníž. přenesená",J432,0)</f>
        <v>0</v>
      </c>
      <c r="BI432" s="199">
        <f>IF(N432="nulová",J432,0)</f>
        <v>0</v>
      </c>
      <c r="BJ432" s="17" t="s">
        <v>81</v>
      </c>
      <c r="BK432" s="199">
        <f>ROUND(I432*H432,2)</f>
        <v>0</v>
      </c>
      <c r="BL432" s="17" t="s">
        <v>125</v>
      </c>
      <c r="BM432" s="198" t="s">
        <v>510</v>
      </c>
    </row>
    <row r="433" spans="1:47" s="2" customFormat="1" ht="19.5">
      <c r="A433" s="34"/>
      <c r="B433" s="35"/>
      <c r="C433" s="36"/>
      <c r="D433" s="200" t="s">
        <v>127</v>
      </c>
      <c r="E433" s="36"/>
      <c r="F433" s="201" t="s">
        <v>509</v>
      </c>
      <c r="G433" s="36"/>
      <c r="H433" s="36"/>
      <c r="I433" s="202"/>
      <c r="J433" s="36"/>
      <c r="K433" s="36"/>
      <c r="L433" s="39"/>
      <c r="M433" s="203"/>
      <c r="N433" s="204"/>
      <c r="O433" s="71"/>
      <c r="P433" s="71"/>
      <c r="Q433" s="71"/>
      <c r="R433" s="71"/>
      <c r="S433" s="71"/>
      <c r="T433" s="71"/>
      <c r="U433" s="72"/>
      <c r="V433" s="34"/>
      <c r="W433" s="34"/>
      <c r="X433" s="34"/>
      <c r="Y433" s="34"/>
      <c r="Z433" s="34"/>
      <c r="AA433" s="34"/>
      <c r="AB433" s="34"/>
      <c r="AC433" s="34"/>
      <c r="AD433" s="34"/>
      <c r="AE433" s="34"/>
      <c r="AT433" s="17" t="s">
        <v>127</v>
      </c>
      <c r="AU433" s="17" t="s">
        <v>81</v>
      </c>
    </row>
    <row r="434" spans="1:65" s="2" customFormat="1" ht="24.2" customHeight="1">
      <c r="A434" s="34"/>
      <c r="B434" s="35"/>
      <c r="C434" s="186" t="s">
        <v>511</v>
      </c>
      <c r="D434" s="186" t="s">
        <v>121</v>
      </c>
      <c r="E434" s="187" t="s">
        <v>512</v>
      </c>
      <c r="F434" s="188" t="s">
        <v>513</v>
      </c>
      <c r="G434" s="189" t="s">
        <v>187</v>
      </c>
      <c r="H434" s="190">
        <v>330</v>
      </c>
      <c r="I434" s="191"/>
      <c r="J434" s="192">
        <f>ROUND(I434*H434,2)</f>
        <v>0</v>
      </c>
      <c r="K434" s="193"/>
      <c r="L434" s="39"/>
      <c r="M434" s="194" t="s">
        <v>1</v>
      </c>
      <c r="N434" s="195" t="s">
        <v>38</v>
      </c>
      <c r="O434" s="71"/>
      <c r="P434" s="196">
        <f>O434*H434</f>
        <v>0</v>
      </c>
      <c r="Q434" s="196">
        <v>0</v>
      </c>
      <c r="R434" s="196">
        <f>Q434*H434</f>
        <v>0</v>
      </c>
      <c r="S434" s="196">
        <v>0</v>
      </c>
      <c r="T434" s="196">
        <f>S434*H434</f>
        <v>0</v>
      </c>
      <c r="U434" s="197" t="s">
        <v>1</v>
      </c>
      <c r="V434" s="34"/>
      <c r="W434" s="34"/>
      <c r="X434" s="34"/>
      <c r="Y434" s="34"/>
      <c r="Z434" s="34"/>
      <c r="AA434" s="34"/>
      <c r="AB434" s="34"/>
      <c r="AC434" s="34"/>
      <c r="AD434" s="34"/>
      <c r="AE434" s="34"/>
      <c r="AR434" s="198" t="s">
        <v>125</v>
      </c>
      <c r="AT434" s="198" t="s">
        <v>121</v>
      </c>
      <c r="AU434" s="198" t="s">
        <v>81</v>
      </c>
      <c r="AY434" s="17" t="s">
        <v>118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7" t="s">
        <v>81</v>
      </c>
      <c r="BK434" s="199">
        <f>ROUND(I434*H434,2)</f>
        <v>0</v>
      </c>
      <c r="BL434" s="17" t="s">
        <v>125</v>
      </c>
      <c r="BM434" s="198" t="s">
        <v>514</v>
      </c>
    </row>
    <row r="435" spans="1:47" s="2" customFormat="1" ht="19.5">
      <c r="A435" s="34"/>
      <c r="B435" s="35"/>
      <c r="C435" s="36"/>
      <c r="D435" s="200" t="s">
        <v>127</v>
      </c>
      <c r="E435" s="36"/>
      <c r="F435" s="201" t="s">
        <v>515</v>
      </c>
      <c r="G435" s="36"/>
      <c r="H435" s="36"/>
      <c r="I435" s="202"/>
      <c r="J435" s="36"/>
      <c r="K435" s="36"/>
      <c r="L435" s="39"/>
      <c r="M435" s="203"/>
      <c r="N435" s="204"/>
      <c r="O435" s="71"/>
      <c r="P435" s="71"/>
      <c r="Q435" s="71"/>
      <c r="R435" s="71"/>
      <c r="S435" s="71"/>
      <c r="T435" s="71"/>
      <c r="U435" s="72"/>
      <c r="V435" s="34"/>
      <c r="W435" s="34"/>
      <c r="X435" s="34"/>
      <c r="Y435" s="34"/>
      <c r="Z435" s="34"/>
      <c r="AA435" s="34"/>
      <c r="AB435" s="34"/>
      <c r="AC435" s="34"/>
      <c r="AD435" s="34"/>
      <c r="AE435" s="34"/>
      <c r="AT435" s="17" t="s">
        <v>127</v>
      </c>
      <c r="AU435" s="17" t="s">
        <v>81</v>
      </c>
    </row>
    <row r="436" spans="2:63" s="12" customFormat="1" ht="25.9" customHeight="1">
      <c r="B436" s="170"/>
      <c r="C436" s="171"/>
      <c r="D436" s="172" t="s">
        <v>72</v>
      </c>
      <c r="E436" s="173" t="s">
        <v>516</v>
      </c>
      <c r="F436" s="173" t="s">
        <v>517</v>
      </c>
      <c r="G436" s="171"/>
      <c r="H436" s="171"/>
      <c r="I436" s="174"/>
      <c r="J436" s="175">
        <f>BK436</f>
        <v>0</v>
      </c>
      <c r="K436" s="171"/>
      <c r="L436" s="176"/>
      <c r="M436" s="177"/>
      <c r="N436" s="178"/>
      <c r="O436" s="178"/>
      <c r="P436" s="179">
        <f>SUM(P437:P453)</f>
        <v>0</v>
      </c>
      <c r="Q436" s="178"/>
      <c r="R436" s="179">
        <f>SUM(R437:R453)</f>
        <v>0</v>
      </c>
      <c r="S436" s="178"/>
      <c r="T436" s="179">
        <f>SUM(T437:T453)</f>
        <v>0</v>
      </c>
      <c r="U436" s="180"/>
      <c r="AR436" s="181" t="s">
        <v>81</v>
      </c>
      <c r="AT436" s="182" t="s">
        <v>72</v>
      </c>
      <c r="AU436" s="182" t="s">
        <v>73</v>
      </c>
      <c r="AY436" s="181" t="s">
        <v>118</v>
      </c>
      <c r="BK436" s="183">
        <f>SUM(BK437:BK453)</f>
        <v>0</v>
      </c>
    </row>
    <row r="437" spans="1:65" s="2" customFormat="1" ht="24.2" customHeight="1">
      <c r="A437" s="34"/>
      <c r="B437" s="35"/>
      <c r="C437" s="186" t="s">
        <v>518</v>
      </c>
      <c r="D437" s="186" t="s">
        <v>121</v>
      </c>
      <c r="E437" s="187" t="s">
        <v>519</v>
      </c>
      <c r="F437" s="188" t="s">
        <v>520</v>
      </c>
      <c r="G437" s="189" t="s">
        <v>187</v>
      </c>
      <c r="H437" s="190">
        <v>43.548</v>
      </c>
      <c r="I437" s="191"/>
      <c r="J437" s="192">
        <f>ROUND(I437*H437,2)</f>
        <v>0</v>
      </c>
      <c r="K437" s="193"/>
      <c r="L437" s="39"/>
      <c r="M437" s="194" t="s">
        <v>1</v>
      </c>
      <c r="N437" s="195" t="s">
        <v>38</v>
      </c>
      <c r="O437" s="71"/>
      <c r="P437" s="196">
        <f>O437*H437</f>
        <v>0</v>
      </c>
      <c r="Q437" s="196">
        <v>0</v>
      </c>
      <c r="R437" s="196">
        <f>Q437*H437</f>
        <v>0</v>
      </c>
      <c r="S437" s="196">
        <v>0</v>
      </c>
      <c r="T437" s="196">
        <f>S437*H437</f>
        <v>0</v>
      </c>
      <c r="U437" s="197" t="s">
        <v>1</v>
      </c>
      <c r="V437" s="34"/>
      <c r="W437" s="34"/>
      <c r="X437" s="34"/>
      <c r="Y437" s="34"/>
      <c r="Z437" s="34"/>
      <c r="AA437" s="34"/>
      <c r="AB437" s="34"/>
      <c r="AC437" s="34"/>
      <c r="AD437" s="34"/>
      <c r="AE437" s="34"/>
      <c r="AR437" s="198" t="s">
        <v>125</v>
      </c>
      <c r="AT437" s="198" t="s">
        <v>121</v>
      </c>
      <c r="AU437" s="198" t="s">
        <v>81</v>
      </c>
      <c r="AY437" s="17" t="s">
        <v>118</v>
      </c>
      <c r="BE437" s="199">
        <f>IF(N437="základní",J437,0)</f>
        <v>0</v>
      </c>
      <c r="BF437" s="199">
        <f>IF(N437="snížená",J437,0)</f>
        <v>0</v>
      </c>
      <c r="BG437" s="199">
        <f>IF(N437="zákl. přenesená",J437,0)</f>
        <v>0</v>
      </c>
      <c r="BH437" s="199">
        <f>IF(N437="sníž. přenesená",J437,0)</f>
        <v>0</v>
      </c>
      <c r="BI437" s="199">
        <f>IF(N437="nulová",J437,0)</f>
        <v>0</v>
      </c>
      <c r="BJ437" s="17" t="s">
        <v>81</v>
      </c>
      <c r="BK437" s="199">
        <f>ROUND(I437*H437,2)</f>
        <v>0</v>
      </c>
      <c r="BL437" s="17" t="s">
        <v>125</v>
      </c>
      <c r="BM437" s="198" t="s">
        <v>521</v>
      </c>
    </row>
    <row r="438" spans="1:47" s="2" customFormat="1" ht="19.5">
      <c r="A438" s="34"/>
      <c r="B438" s="35"/>
      <c r="C438" s="36"/>
      <c r="D438" s="200" t="s">
        <v>127</v>
      </c>
      <c r="E438" s="36"/>
      <c r="F438" s="201" t="s">
        <v>520</v>
      </c>
      <c r="G438" s="36"/>
      <c r="H438" s="36"/>
      <c r="I438" s="202"/>
      <c r="J438" s="36"/>
      <c r="K438" s="36"/>
      <c r="L438" s="39"/>
      <c r="M438" s="203"/>
      <c r="N438" s="204"/>
      <c r="O438" s="71"/>
      <c r="P438" s="71"/>
      <c r="Q438" s="71"/>
      <c r="R438" s="71"/>
      <c r="S438" s="71"/>
      <c r="T438" s="71"/>
      <c r="U438" s="72"/>
      <c r="V438" s="34"/>
      <c r="W438" s="34"/>
      <c r="X438" s="34"/>
      <c r="Y438" s="34"/>
      <c r="Z438" s="34"/>
      <c r="AA438" s="34"/>
      <c r="AB438" s="34"/>
      <c r="AC438" s="34"/>
      <c r="AD438" s="34"/>
      <c r="AE438" s="34"/>
      <c r="AT438" s="17" t="s">
        <v>127</v>
      </c>
      <c r="AU438" s="17" t="s">
        <v>81</v>
      </c>
    </row>
    <row r="439" spans="2:51" s="13" customFormat="1" ht="11.25">
      <c r="B439" s="210"/>
      <c r="C439" s="211"/>
      <c r="D439" s="200" t="s">
        <v>179</v>
      </c>
      <c r="E439" s="212" t="s">
        <v>1</v>
      </c>
      <c r="F439" s="213" t="s">
        <v>331</v>
      </c>
      <c r="G439" s="211"/>
      <c r="H439" s="212" t="s">
        <v>1</v>
      </c>
      <c r="I439" s="214"/>
      <c r="J439" s="211"/>
      <c r="K439" s="211"/>
      <c r="L439" s="215"/>
      <c r="M439" s="216"/>
      <c r="N439" s="217"/>
      <c r="O439" s="217"/>
      <c r="P439" s="217"/>
      <c r="Q439" s="217"/>
      <c r="R439" s="217"/>
      <c r="S439" s="217"/>
      <c r="T439" s="217"/>
      <c r="U439" s="218"/>
      <c r="AT439" s="219" t="s">
        <v>179</v>
      </c>
      <c r="AU439" s="219" t="s">
        <v>81</v>
      </c>
      <c r="AV439" s="13" t="s">
        <v>81</v>
      </c>
      <c r="AW439" s="13" t="s">
        <v>30</v>
      </c>
      <c r="AX439" s="13" t="s">
        <v>73</v>
      </c>
      <c r="AY439" s="219" t="s">
        <v>118</v>
      </c>
    </row>
    <row r="440" spans="2:51" s="14" customFormat="1" ht="11.25">
      <c r="B440" s="220"/>
      <c r="C440" s="221"/>
      <c r="D440" s="200" t="s">
        <v>179</v>
      </c>
      <c r="E440" s="222" t="s">
        <v>1</v>
      </c>
      <c r="F440" s="223" t="s">
        <v>522</v>
      </c>
      <c r="G440" s="221"/>
      <c r="H440" s="224">
        <v>43.548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8"/>
      <c r="U440" s="229"/>
      <c r="AT440" s="230" t="s">
        <v>179</v>
      </c>
      <c r="AU440" s="230" t="s">
        <v>81</v>
      </c>
      <c r="AV440" s="14" t="s">
        <v>83</v>
      </c>
      <c r="AW440" s="14" t="s">
        <v>30</v>
      </c>
      <c r="AX440" s="14" t="s">
        <v>73</v>
      </c>
      <c r="AY440" s="230" t="s">
        <v>118</v>
      </c>
    </row>
    <row r="441" spans="2:51" s="15" customFormat="1" ht="11.25">
      <c r="B441" s="231"/>
      <c r="C441" s="232"/>
      <c r="D441" s="200" t="s">
        <v>179</v>
      </c>
      <c r="E441" s="233" t="s">
        <v>1</v>
      </c>
      <c r="F441" s="234" t="s">
        <v>184</v>
      </c>
      <c r="G441" s="232"/>
      <c r="H441" s="235">
        <v>43.548</v>
      </c>
      <c r="I441" s="236"/>
      <c r="J441" s="232"/>
      <c r="K441" s="232"/>
      <c r="L441" s="237"/>
      <c r="M441" s="238"/>
      <c r="N441" s="239"/>
      <c r="O441" s="239"/>
      <c r="P441" s="239"/>
      <c r="Q441" s="239"/>
      <c r="R441" s="239"/>
      <c r="S441" s="239"/>
      <c r="T441" s="239"/>
      <c r="U441" s="240"/>
      <c r="AT441" s="241" t="s">
        <v>179</v>
      </c>
      <c r="AU441" s="241" t="s">
        <v>81</v>
      </c>
      <c r="AV441" s="15" t="s">
        <v>125</v>
      </c>
      <c r="AW441" s="15" t="s">
        <v>30</v>
      </c>
      <c r="AX441" s="15" t="s">
        <v>81</v>
      </c>
      <c r="AY441" s="241" t="s">
        <v>118</v>
      </c>
    </row>
    <row r="442" spans="1:65" s="2" customFormat="1" ht="14.45" customHeight="1">
      <c r="A442" s="34"/>
      <c r="B442" s="35"/>
      <c r="C442" s="242" t="s">
        <v>523</v>
      </c>
      <c r="D442" s="242" t="s">
        <v>216</v>
      </c>
      <c r="E442" s="243" t="s">
        <v>524</v>
      </c>
      <c r="F442" s="244" t="s">
        <v>525</v>
      </c>
      <c r="G442" s="245" t="s">
        <v>187</v>
      </c>
      <c r="H442" s="246">
        <v>23.951</v>
      </c>
      <c r="I442" s="247"/>
      <c r="J442" s="248">
        <f>ROUND(I442*H442,2)</f>
        <v>0</v>
      </c>
      <c r="K442" s="249"/>
      <c r="L442" s="250"/>
      <c r="M442" s="251" t="s">
        <v>1</v>
      </c>
      <c r="N442" s="252" t="s">
        <v>38</v>
      </c>
      <c r="O442" s="71"/>
      <c r="P442" s="196">
        <f>O442*H442</f>
        <v>0</v>
      </c>
      <c r="Q442" s="196">
        <v>0</v>
      </c>
      <c r="R442" s="196">
        <f>Q442*H442</f>
        <v>0</v>
      </c>
      <c r="S442" s="196">
        <v>0</v>
      </c>
      <c r="T442" s="196">
        <f>S442*H442</f>
        <v>0</v>
      </c>
      <c r="U442" s="197" t="s">
        <v>1</v>
      </c>
      <c r="V442" s="34"/>
      <c r="W442" s="34"/>
      <c r="X442" s="34"/>
      <c r="Y442" s="34"/>
      <c r="Z442" s="34"/>
      <c r="AA442" s="34"/>
      <c r="AB442" s="34"/>
      <c r="AC442" s="34"/>
      <c r="AD442" s="34"/>
      <c r="AE442" s="34"/>
      <c r="AR442" s="198" t="s">
        <v>219</v>
      </c>
      <c r="AT442" s="198" t="s">
        <v>216</v>
      </c>
      <c r="AU442" s="198" t="s">
        <v>81</v>
      </c>
      <c r="AY442" s="17" t="s">
        <v>118</v>
      </c>
      <c r="BE442" s="199">
        <f>IF(N442="základní",J442,0)</f>
        <v>0</v>
      </c>
      <c r="BF442" s="199">
        <f>IF(N442="snížená",J442,0)</f>
        <v>0</v>
      </c>
      <c r="BG442" s="199">
        <f>IF(N442="zákl. přenesená",J442,0)</f>
        <v>0</v>
      </c>
      <c r="BH442" s="199">
        <f>IF(N442="sníž. přenesená",J442,0)</f>
        <v>0</v>
      </c>
      <c r="BI442" s="199">
        <f>IF(N442="nulová",J442,0)</f>
        <v>0</v>
      </c>
      <c r="BJ442" s="17" t="s">
        <v>81</v>
      </c>
      <c r="BK442" s="199">
        <f>ROUND(I442*H442,2)</f>
        <v>0</v>
      </c>
      <c r="BL442" s="17" t="s">
        <v>125</v>
      </c>
      <c r="BM442" s="198" t="s">
        <v>526</v>
      </c>
    </row>
    <row r="443" spans="1:47" s="2" customFormat="1" ht="11.25">
      <c r="A443" s="34"/>
      <c r="B443" s="35"/>
      <c r="C443" s="36"/>
      <c r="D443" s="200" t="s">
        <v>127</v>
      </c>
      <c r="E443" s="36"/>
      <c r="F443" s="201" t="s">
        <v>525</v>
      </c>
      <c r="G443" s="36"/>
      <c r="H443" s="36"/>
      <c r="I443" s="202"/>
      <c r="J443" s="36"/>
      <c r="K443" s="36"/>
      <c r="L443" s="39"/>
      <c r="M443" s="203"/>
      <c r="N443" s="204"/>
      <c r="O443" s="71"/>
      <c r="P443" s="71"/>
      <c r="Q443" s="71"/>
      <c r="R443" s="71"/>
      <c r="S443" s="71"/>
      <c r="T443" s="71"/>
      <c r="U443" s="72"/>
      <c r="V443" s="34"/>
      <c r="W443" s="34"/>
      <c r="X443" s="34"/>
      <c r="Y443" s="34"/>
      <c r="Z443" s="34"/>
      <c r="AA443" s="34"/>
      <c r="AB443" s="34"/>
      <c r="AC443" s="34"/>
      <c r="AD443" s="34"/>
      <c r="AE443" s="34"/>
      <c r="AT443" s="17" t="s">
        <v>127</v>
      </c>
      <c r="AU443" s="17" t="s">
        <v>81</v>
      </c>
    </row>
    <row r="444" spans="2:51" s="13" customFormat="1" ht="11.25">
      <c r="B444" s="210"/>
      <c r="C444" s="211"/>
      <c r="D444" s="200" t="s">
        <v>179</v>
      </c>
      <c r="E444" s="212" t="s">
        <v>1</v>
      </c>
      <c r="F444" s="213" t="s">
        <v>331</v>
      </c>
      <c r="G444" s="211"/>
      <c r="H444" s="212" t="s">
        <v>1</v>
      </c>
      <c r="I444" s="214"/>
      <c r="J444" s="211"/>
      <c r="K444" s="211"/>
      <c r="L444" s="215"/>
      <c r="M444" s="216"/>
      <c r="N444" s="217"/>
      <c r="O444" s="217"/>
      <c r="P444" s="217"/>
      <c r="Q444" s="217"/>
      <c r="R444" s="217"/>
      <c r="S444" s="217"/>
      <c r="T444" s="217"/>
      <c r="U444" s="218"/>
      <c r="AT444" s="219" t="s">
        <v>179</v>
      </c>
      <c r="AU444" s="219" t="s">
        <v>81</v>
      </c>
      <c r="AV444" s="13" t="s">
        <v>81</v>
      </c>
      <c r="AW444" s="13" t="s">
        <v>30</v>
      </c>
      <c r="AX444" s="13" t="s">
        <v>73</v>
      </c>
      <c r="AY444" s="219" t="s">
        <v>118</v>
      </c>
    </row>
    <row r="445" spans="2:51" s="14" customFormat="1" ht="11.25">
      <c r="B445" s="220"/>
      <c r="C445" s="221"/>
      <c r="D445" s="200" t="s">
        <v>179</v>
      </c>
      <c r="E445" s="222" t="s">
        <v>1</v>
      </c>
      <c r="F445" s="223" t="s">
        <v>527</v>
      </c>
      <c r="G445" s="221"/>
      <c r="H445" s="224">
        <v>23.951</v>
      </c>
      <c r="I445" s="225"/>
      <c r="J445" s="221"/>
      <c r="K445" s="221"/>
      <c r="L445" s="226"/>
      <c r="M445" s="227"/>
      <c r="N445" s="228"/>
      <c r="O445" s="228"/>
      <c r="P445" s="228"/>
      <c r="Q445" s="228"/>
      <c r="R445" s="228"/>
      <c r="S445" s="228"/>
      <c r="T445" s="228"/>
      <c r="U445" s="229"/>
      <c r="AT445" s="230" t="s">
        <v>179</v>
      </c>
      <c r="AU445" s="230" t="s">
        <v>81</v>
      </c>
      <c r="AV445" s="14" t="s">
        <v>83</v>
      </c>
      <c r="AW445" s="14" t="s">
        <v>30</v>
      </c>
      <c r="AX445" s="14" t="s">
        <v>73</v>
      </c>
      <c r="AY445" s="230" t="s">
        <v>118</v>
      </c>
    </row>
    <row r="446" spans="2:51" s="15" customFormat="1" ht="11.25">
      <c r="B446" s="231"/>
      <c r="C446" s="232"/>
      <c r="D446" s="200" t="s">
        <v>179</v>
      </c>
      <c r="E446" s="233" t="s">
        <v>1</v>
      </c>
      <c r="F446" s="234" t="s">
        <v>184</v>
      </c>
      <c r="G446" s="232"/>
      <c r="H446" s="235">
        <v>23.951</v>
      </c>
      <c r="I446" s="236"/>
      <c r="J446" s="232"/>
      <c r="K446" s="232"/>
      <c r="L446" s="237"/>
      <c r="M446" s="238"/>
      <c r="N446" s="239"/>
      <c r="O446" s="239"/>
      <c r="P446" s="239"/>
      <c r="Q446" s="239"/>
      <c r="R446" s="239"/>
      <c r="S446" s="239"/>
      <c r="T446" s="239"/>
      <c r="U446" s="240"/>
      <c r="AT446" s="241" t="s">
        <v>179</v>
      </c>
      <c r="AU446" s="241" t="s">
        <v>81</v>
      </c>
      <c r="AV446" s="15" t="s">
        <v>125</v>
      </c>
      <c r="AW446" s="15" t="s">
        <v>30</v>
      </c>
      <c r="AX446" s="15" t="s">
        <v>81</v>
      </c>
      <c r="AY446" s="241" t="s">
        <v>118</v>
      </c>
    </row>
    <row r="447" spans="1:65" s="2" customFormat="1" ht="24.2" customHeight="1">
      <c r="A447" s="34"/>
      <c r="B447" s="35"/>
      <c r="C447" s="242" t="s">
        <v>528</v>
      </c>
      <c r="D447" s="242" t="s">
        <v>216</v>
      </c>
      <c r="E447" s="243" t="s">
        <v>529</v>
      </c>
      <c r="F447" s="244" t="s">
        <v>530</v>
      </c>
      <c r="G447" s="245" t="s">
        <v>187</v>
      </c>
      <c r="H447" s="246">
        <v>23.951</v>
      </c>
      <c r="I447" s="247"/>
      <c r="J447" s="248">
        <f>ROUND(I447*H447,2)</f>
        <v>0</v>
      </c>
      <c r="K447" s="249"/>
      <c r="L447" s="250"/>
      <c r="M447" s="251" t="s">
        <v>1</v>
      </c>
      <c r="N447" s="252" t="s">
        <v>38</v>
      </c>
      <c r="O447" s="71"/>
      <c r="P447" s="196">
        <f>O447*H447</f>
        <v>0</v>
      </c>
      <c r="Q447" s="196">
        <v>0</v>
      </c>
      <c r="R447" s="196">
        <f>Q447*H447</f>
        <v>0</v>
      </c>
      <c r="S447" s="196">
        <v>0</v>
      </c>
      <c r="T447" s="196">
        <f>S447*H447</f>
        <v>0</v>
      </c>
      <c r="U447" s="197" t="s">
        <v>1</v>
      </c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8" t="s">
        <v>219</v>
      </c>
      <c r="AT447" s="198" t="s">
        <v>216</v>
      </c>
      <c r="AU447" s="198" t="s">
        <v>81</v>
      </c>
      <c r="AY447" s="17" t="s">
        <v>118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7" t="s">
        <v>81</v>
      </c>
      <c r="BK447" s="199">
        <f>ROUND(I447*H447,2)</f>
        <v>0</v>
      </c>
      <c r="BL447" s="17" t="s">
        <v>125</v>
      </c>
      <c r="BM447" s="198" t="s">
        <v>531</v>
      </c>
    </row>
    <row r="448" spans="1:47" s="2" customFormat="1" ht="19.5">
      <c r="A448" s="34"/>
      <c r="B448" s="35"/>
      <c r="C448" s="36"/>
      <c r="D448" s="200" t="s">
        <v>127</v>
      </c>
      <c r="E448" s="36"/>
      <c r="F448" s="201" t="s">
        <v>530</v>
      </c>
      <c r="G448" s="36"/>
      <c r="H448" s="36"/>
      <c r="I448" s="202"/>
      <c r="J448" s="36"/>
      <c r="K448" s="36"/>
      <c r="L448" s="39"/>
      <c r="M448" s="203"/>
      <c r="N448" s="204"/>
      <c r="O448" s="71"/>
      <c r="P448" s="71"/>
      <c r="Q448" s="71"/>
      <c r="R448" s="71"/>
      <c r="S448" s="71"/>
      <c r="T448" s="71"/>
      <c r="U448" s="72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127</v>
      </c>
      <c r="AU448" s="17" t="s">
        <v>81</v>
      </c>
    </row>
    <row r="449" spans="2:51" s="13" customFormat="1" ht="11.25">
      <c r="B449" s="210"/>
      <c r="C449" s="211"/>
      <c r="D449" s="200" t="s">
        <v>179</v>
      </c>
      <c r="E449" s="212" t="s">
        <v>1</v>
      </c>
      <c r="F449" s="213" t="s">
        <v>331</v>
      </c>
      <c r="G449" s="211"/>
      <c r="H449" s="212" t="s">
        <v>1</v>
      </c>
      <c r="I449" s="214"/>
      <c r="J449" s="211"/>
      <c r="K449" s="211"/>
      <c r="L449" s="215"/>
      <c r="M449" s="216"/>
      <c r="N449" s="217"/>
      <c r="O449" s="217"/>
      <c r="P449" s="217"/>
      <c r="Q449" s="217"/>
      <c r="R449" s="217"/>
      <c r="S449" s="217"/>
      <c r="T449" s="217"/>
      <c r="U449" s="218"/>
      <c r="AT449" s="219" t="s">
        <v>179</v>
      </c>
      <c r="AU449" s="219" t="s">
        <v>81</v>
      </c>
      <c r="AV449" s="13" t="s">
        <v>81</v>
      </c>
      <c r="AW449" s="13" t="s">
        <v>30</v>
      </c>
      <c r="AX449" s="13" t="s">
        <v>73</v>
      </c>
      <c r="AY449" s="219" t="s">
        <v>118</v>
      </c>
    </row>
    <row r="450" spans="2:51" s="14" customFormat="1" ht="11.25">
      <c r="B450" s="220"/>
      <c r="C450" s="221"/>
      <c r="D450" s="200" t="s">
        <v>179</v>
      </c>
      <c r="E450" s="222" t="s">
        <v>1</v>
      </c>
      <c r="F450" s="223" t="s">
        <v>527</v>
      </c>
      <c r="G450" s="221"/>
      <c r="H450" s="224">
        <v>23.951</v>
      </c>
      <c r="I450" s="225"/>
      <c r="J450" s="221"/>
      <c r="K450" s="221"/>
      <c r="L450" s="226"/>
      <c r="M450" s="227"/>
      <c r="N450" s="228"/>
      <c r="O450" s="228"/>
      <c r="P450" s="228"/>
      <c r="Q450" s="228"/>
      <c r="R450" s="228"/>
      <c r="S450" s="228"/>
      <c r="T450" s="228"/>
      <c r="U450" s="229"/>
      <c r="AT450" s="230" t="s">
        <v>179</v>
      </c>
      <c r="AU450" s="230" t="s">
        <v>81</v>
      </c>
      <c r="AV450" s="14" t="s">
        <v>83</v>
      </c>
      <c r="AW450" s="14" t="s">
        <v>30</v>
      </c>
      <c r="AX450" s="14" t="s">
        <v>73</v>
      </c>
      <c r="AY450" s="230" t="s">
        <v>118</v>
      </c>
    </row>
    <row r="451" spans="2:51" s="15" customFormat="1" ht="11.25">
      <c r="B451" s="231"/>
      <c r="C451" s="232"/>
      <c r="D451" s="200" t="s">
        <v>179</v>
      </c>
      <c r="E451" s="233" t="s">
        <v>1</v>
      </c>
      <c r="F451" s="234" t="s">
        <v>184</v>
      </c>
      <c r="G451" s="232"/>
      <c r="H451" s="235">
        <v>23.951</v>
      </c>
      <c r="I451" s="236"/>
      <c r="J451" s="232"/>
      <c r="K451" s="232"/>
      <c r="L451" s="237"/>
      <c r="M451" s="238"/>
      <c r="N451" s="239"/>
      <c r="O451" s="239"/>
      <c r="P451" s="239"/>
      <c r="Q451" s="239"/>
      <c r="R451" s="239"/>
      <c r="S451" s="239"/>
      <c r="T451" s="239"/>
      <c r="U451" s="240"/>
      <c r="AT451" s="241" t="s">
        <v>179</v>
      </c>
      <c r="AU451" s="241" t="s">
        <v>81</v>
      </c>
      <c r="AV451" s="15" t="s">
        <v>125</v>
      </c>
      <c r="AW451" s="15" t="s">
        <v>30</v>
      </c>
      <c r="AX451" s="15" t="s">
        <v>81</v>
      </c>
      <c r="AY451" s="241" t="s">
        <v>118</v>
      </c>
    </row>
    <row r="452" spans="1:65" s="2" customFormat="1" ht="24.2" customHeight="1">
      <c r="A452" s="34"/>
      <c r="B452" s="35"/>
      <c r="C452" s="186" t="s">
        <v>532</v>
      </c>
      <c r="D452" s="186" t="s">
        <v>121</v>
      </c>
      <c r="E452" s="187" t="s">
        <v>533</v>
      </c>
      <c r="F452" s="188" t="s">
        <v>534</v>
      </c>
      <c r="G452" s="189" t="s">
        <v>148</v>
      </c>
      <c r="H452" s="205"/>
      <c r="I452" s="191"/>
      <c r="J452" s="192">
        <f>ROUND(I452*H452,2)</f>
        <v>0</v>
      </c>
      <c r="K452" s="193"/>
      <c r="L452" s="39"/>
      <c r="M452" s="194" t="s">
        <v>1</v>
      </c>
      <c r="N452" s="195" t="s">
        <v>38</v>
      </c>
      <c r="O452" s="71"/>
      <c r="P452" s="196">
        <f>O452*H452</f>
        <v>0</v>
      </c>
      <c r="Q452" s="196">
        <v>0</v>
      </c>
      <c r="R452" s="196">
        <f>Q452*H452</f>
        <v>0</v>
      </c>
      <c r="S452" s="196">
        <v>0</v>
      </c>
      <c r="T452" s="196">
        <f>S452*H452</f>
        <v>0</v>
      </c>
      <c r="U452" s="197" t="s">
        <v>1</v>
      </c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8" t="s">
        <v>125</v>
      </c>
      <c r="AT452" s="198" t="s">
        <v>121</v>
      </c>
      <c r="AU452" s="198" t="s">
        <v>81</v>
      </c>
      <c r="AY452" s="17" t="s">
        <v>118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17" t="s">
        <v>81</v>
      </c>
      <c r="BK452" s="199">
        <f>ROUND(I452*H452,2)</f>
        <v>0</v>
      </c>
      <c r="BL452" s="17" t="s">
        <v>125</v>
      </c>
      <c r="BM452" s="198" t="s">
        <v>535</v>
      </c>
    </row>
    <row r="453" spans="1:47" s="2" customFormat="1" ht="11.25">
      <c r="A453" s="34"/>
      <c r="B453" s="35"/>
      <c r="C453" s="36"/>
      <c r="D453" s="200" t="s">
        <v>127</v>
      </c>
      <c r="E453" s="36"/>
      <c r="F453" s="201" t="s">
        <v>534</v>
      </c>
      <c r="G453" s="36"/>
      <c r="H453" s="36"/>
      <c r="I453" s="202"/>
      <c r="J453" s="36"/>
      <c r="K453" s="36"/>
      <c r="L453" s="39"/>
      <c r="M453" s="203"/>
      <c r="N453" s="204"/>
      <c r="O453" s="71"/>
      <c r="P453" s="71"/>
      <c r="Q453" s="71"/>
      <c r="R453" s="71"/>
      <c r="S453" s="71"/>
      <c r="T453" s="71"/>
      <c r="U453" s="72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127</v>
      </c>
      <c r="AU453" s="17" t="s">
        <v>81</v>
      </c>
    </row>
    <row r="454" spans="2:63" s="12" customFormat="1" ht="25.9" customHeight="1">
      <c r="B454" s="170"/>
      <c r="C454" s="171"/>
      <c r="D454" s="172" t="s">
        <v>72</v>
      </c>
      <c r="E454" s="173" t="s">
        <v>536</v>
      </c>
      <c r="F454" s="173" t="s">
        <v>537</v>
      </c>
      <c r="G454" s="171"/>
      <c r="H454" s="171"/>
      <c r="I454" s="174"/>
      <c r="J454" s="175">
        <f>BK454</f>
        <v>0</v>
      </c>
      <c r="K454" s="171"/>
      <c r="L454" s="176"/>
      <c r="M454" s="177"/>
      <c r="N454" s="178"/>
      <c r="O454" s="178"/>
      <c r="P454" s="179">
        <f>SUM(P455:P460)</f>
        <v>0</v>
      </c>
      <c r="Q454" s="178"/>
      <c r="R454" s="179">
        <f>SUM(R455:R460)</f>
        <v>0</v>
      </c>
      <c r="S454" s="178"/>
      <c r="T454" s="179">
        <f>SUM(T455:T460)</f>
        <v>0</v>
      </c>
      <c r="U454" s="180"/>
      <c r="AR454" s="181" t="s">
        <v>81</v>
      </c>
      <c r="AT454" s="182" t="s">
        <v>72</v>
      </c>
      <c r="AU454" s="182" t="s">
        <v>73</v>
      </c>
      <c r="AY454" s="181" t="s">
        <v>118</v>
      </c>
      <c r="BK454" s="183">
        <f>SUM(BK455:BK460)</f>
        <v>0</v>
      </c>
    </row>
    <row r="455" spans="1:65" s="2" customFormat="1" ht="14.45" customHeight="1">
      <c r="A455" s="34"/>
      <c r="B455" s="35"/>
      <c r="C455" s="186" t="s">
        <v>538</v>
      </c>
      <c r="D455" s="186" t="s">
        <v>121</v>
      </c>
      <c r="E455" s="187" t="s">
        <v>539</v>
      </c>
      <c r="F455" s="188" t="s">
        <v>540</v>
      </c>
      <c r="G455" s="189" t="s">
        <v>124</v>
      </c>
      <c r="H455" s="190">
        <v>1</v>
      </c>
      <c r="I455" s="191"/>
      <c r="J455" s="192">
        <f>ROUND(I455*H455,2)</f>
        <v>0</v>
      </c>
      <c r="K455" s="193"/>
      <c r="L455" s="39"/>
      <c r="M455" s="194" t="s">
        <v>1</v>
      </c>
      <c r="N455" s="195" t="s">
        <v>38</v>
      </c>
      <c r="O455" s="71"/>
      <c r="P455" s="196">
        <f>O455*H455</f>
        <v>0</v>
      </c>
      <c r="Q455" s="196">
        <v>0</v>
      </c>
      <c r="R455" s="196">
        <f>Q455*H455</f>
        <v>0</v>
      </c>
      <c r="S455" s="196">
        <v>0</v>
      </c>
      <c r="T455" s="196">
        <f>S455*H455</f>
        <v>0</v>
      </c>
      <c r="U455" s="197" t="s">
        <v>1</v>
      </c>
      <c r="V455" s="34"/>
      <c r="W455" s="34"/>
      <c r="X455" s="34"/>
      <c r="Y455" s="34"/>
      <c r="Z455" s="34"/>
      <c r="AA455" s="34"/>
      <c r="AB455" s="34"/>
      <c r="AC455" s="34"/>
      <c r="AD455" s="34"/>
      <c r="AE455" s="34"/>
      <c r="AR455" s="198" t="s">
        <v>125</v>
      </c>
      <c r="AT455" s="198" t="s">
        <v>121</v>
      </c>
      <c r="AU455" s="198" t="s">
        <v>81</v>
      </c>
      <c r="AY455" s="17" t="s">
        <v>118</v>
      </c>
      <c r="BE455" s="199">
        <f>IF(N455="základní",J455,0)</f>
        <v>0</v>
      </c>
      <c r="BF455" s="199">
        <f>IF(N455="snížená",J455,0)</f>
        <v>0</v>
      </c>
      <c r="BG455" s="199">
        <f>IF(N455="zákl. přenesená",J455,0)</f>
        <v>0</v>
      </c>
      <c r="BH455" s="199">
        <f>IF(N455="sníž. přenesená",J455,0)</f>
        <v>0</v>
      </c>
      <c r="BI455" s="199">
        <f>IF(N455="nulová",J455,0)</f>
        <v>0</v>
      </c>
      <c r="BJ455" s="17" t="s">
        <v>81</v>
      </c>
      <c r="BK455" s="199">
        <f>ROUND(I455*H455,2)</f>
        <v>0</v>
      </c>
      <c r="BL455" s="17" t="s">
        <v>125</v>
      </c>
      <c r="BM455" s="198" t="s">
        <v>541</v>
      </c>
    </row>
    <row r="456" spans="1:47" s="2" customFormat="1" ht="11.25">
      <c r="A456" s="34"/>
      <c r="B456" s="35"/>
      <c r="C456" s="36"/>
      <c r="D456" s="200" t="s">
        <v>127</v>
      </c>
      <c r="E456" s="36"/>
      <c r="F456" s="201" t="s">
        <v>540</v>
      </c>
      <c r="G456" s="36"/>
      <c r="H456" s="36"/>
      <c r="I456" s="202"/>
      <c r="J456" s="36"/>
      <c r="K456" s="36"/>
      <c r="L456" s="39"/>
      <c r="M456" s="203"/>
      <c r="N456" s="204"/>
      <c r="O456" s="71"/>
      <c r="P456" s="71"/>
      <c r="Q456" s="71"/>
      <c r="R456" s="71"/>
      <c r="S456" s="71"/>
      <c r="T456" s="71"/>
      <c r="U456" s="72"/>
      <c r="V456" s="34"/>
      <c r="W456" s="34"/>
      <c r="X456" s="34"/>
      <c r="Y456" s="34"/>
      <c r="Z456" s="34"/>
      <c r="AA456" s="34"/>
      <c r="AB456" s="34"/>
      <c r="AC456" s="34"/>
      <c r="AD456" s="34"/>
      <c r="AE456" s="34"/>
      <c r="AT456" s="17" t="s">
        <v>127</v>
      </c>
      <c r="AU456" s="17" t="s">
        <v>81</v>
      </c>
    </row>
    <row r="457" spans="1:65" s="2" customFormat="1" ht="14.45" customHeight="1">
      <c r="A457" s="34"/>
      <c r="B457" s="35"/>
      <c r="C457" s="186" t="s">
        <v>542</v>
      </c>
      <c r="D457" s="186" t="s">
        <v>121</v>
      </c>
      <c r="E457" s="187" t="s">
        <v>543</v>
      </c>
      <c r="F457" s="188" t="s">
        <v>544</v>
      </c>
      <c r="G457" s="189" t="s">
        <v>124</v>
      </c>
      <c r="H457" s="190">
        <v>1</v>
      </c>
      <c r="I457" s="191"/>
      <c r="J457" s="192">
        <f>ROUND(I457*H457,2)</f>
        <v>0</v>
      </c>
      <c r="K457" s="193"/>
      <c r="L457" s="39"/>
      <c r="M457" s="194" t="s">
        <v>1</v>
      </c>
      <c r="N457" s="195" t="s">
        <v>38</v>
      </c>
      <c r="O457" s="71"/>
      <c r="P457" s="196">
        <f>O457*H457</f>
        <v>0</v>
      </c>
      <c r="Q457" s="196">
        <v>0</v>
      </c>
      <c r="R457" s="196">
        <f>Q457*H457</f>
        <v>0</v>
      </c>
      <c r="S457" s="196">
        <v>0</v>
      </c>
      <c r="T457" s="196">
        <f>S457*H457</f>
        <v>0</v>
      </c>
      <c r="U457" s="197" t="s">
        <v>1</v>
      </c>
      <c r="V457" s="34"/>
      <c r="W457" s="34"/>
      <c r="X457" s="34"/>
      <c r="Y457" s="34"/>
      <c r="Z457" s="34"/>
      <c r="AA457" s="34"/>
      <c r="AB457" s="34"/>
      <c r="AC457" s="34"/>
      <c r="AD457" s="34"/>
      <c r="AE457" s="34"/>
      <c r="AR457" s="198" t="s">
        <v>125</v>
      </c>
      <c r="AT457" s="198" t="s">
        <v>121</v>
      </c>
      <c r="AU457" s="198" t="s">
        <v>81</v>
      </c>
      <c r="AY457" s="17" t="s">
        <v>118</v>
      </c>
      <c r="BE457" s="199">
        <f>IF(N457="základní",J457,0)</f>
        <v>0</v>
      </c>
      <c r="BF457" s="199">
        <f>IF(N457="snížená",J457,0)</f>
        <v>0</v>
      </c>
      <c r="BG457" s="199">
        <f>IF(N457="zákl. přenesená",J457,0)</f>
        <v>0</v>
      </c>
      <c r="BH457" s="199">
        <f>IF(N457="sníž. přenesená",J457,0)</f>
        <v>0</v>
      </c>
      <c r="BI457" s="199">
        <f>IF(N457="nulová",J457,0)</f>
        <v>0</v>
      </c>
      <c r="BJ457" s="17" t="s">
        <v>81</v>
      </c>
      <c r="BK457" s="199">
        <f>ROUND(I457*H457,2)</f>
        <v>0</v>
      </c>
      <c r="BL457" s="17" t="s">
        <v>125</v>
      </c>
      <c r="BM457" s="198" t="s">
        <v>545</v>
      </c>
    </row>
    <row r="458" spans="1:47" s="2" customFormat="1" ht="11.25">
      <c r="A458" s="34"/>
      <c r="B458" s="35"/>
      <c r="C458" s="36"/>
      <c r="D458" s="200" t="s">
        <v>127</v>
      </c>
      <c r="E458" s="36"/>
      <c r="F458" s="201" t="s">
        <v>544</v>
      </c>
      <c r="G458" s="36"/>
      <c r="H458" s="36"/>
      <c r="I458" s="202"/>
      <c r="J458" s="36"/>
      <c r="K458" s="36"/>
      <c r="L458" s="39"/>
      <c r="M458" s="203"/>
      <c r="N458" s="204"/>
      <c r="O458" s="71"/>
      <c r="P458" s="71"/>
      <c r="Q458" s="71"/>
      <c r="R458" s="71"/>
      <c r="S458" s="71"/>
      <c r="T458" s="71"/>
      <c r="U458" s="72"/>
      <c r="V458" s="34"/>
      <c r="W458" s="34"/>
      <c r="X458" s="34"/>
      <c r="Y458" s="34"/>
      <c r="Z458" s="34"/>
      <c r="AA458" s="34"/>
      <c r="AB458" s="34"/>
      <c r="AC458" s="34"/>
      <c r="AD458" s="34"/>
      <c r="AE458" s="34"/>
      <c r="AT458" s="17" t="s">
        <v>127</v>
      </c>
      <c r="AU458" s="17" t="s">
        <v>81</v>
      </c>
    </row>
    <row r="459" spans="1:65" s="2" customFormat="1" ht="14.45" customHeight="1">
      <c r="A459" s="34"/>
      <c r="B459" s="35"/>
      <c r="C459" s="186" t="s">
        <v>546</v>
      </c>
      <c r="D459" s="186" t="s">
        <v>121</v>
      </c>
      <c r="E459" s="187" t="s">
        <v>547</v>
      </c>
      <c r="F459" s="188" t="s">
        <v>548</v>
      </c>
      <c r="G459" s="189" t="s">
        <v>124</v>
      </c>
      <c r="H459" s="190">
        <v>1</v>
      </c>
      <c r="I459" s="191"/>
      <c r="J459" s="192">
        <f>ROUND(I459*H459,2)</f>
        <v>0</v>
      </c>
      <c r="K459" s="193"/>
      <c r="L459" s="39"/>
      <c r="M459" s="194" t="s">
        <v>1</v>
      </c>
      <c r="N459" s="195" t="s">
        <v>38</v>
      </c>
      <c r="O459" s="71"/>
      <c r="P459" s="196">
        <f>O459*H459</f>
        <v>0</v>
      </c>
      <c r="Q459" s="196">
        <v>0</v>
      </c>
      <c r="R459" s="196">
        <f>Q459*H459</f>
        <v>0</v>
      </c>
      <c r="S459" s="196">
        <v>0</v>
      </c>
      <c r="T459" s="196">
        <f>S459*H459</f>
        <v>0</v>
      </c>
      <c r="U459" s="197" t="s">
        <v>1</v>
      </c>
      <c r="V459" s="34"/>
      <c r="W459" s="34"/>
      <c r="X459" s="34"/>
      <c r="Y459" s="34"/>
      <c r="Z459" s="34"/>
      <c r="AA459" s="34"/>
      <c r="AB459" s="34"/>
      <c r="AC459" s="34"/>
      <c r="AD459" s="34"/>
      <c r="AE459" s="34"/>
      <c r="AR459" s="198" t="s">
        <v>125</v>
      </c>
      <c r="AT459" s="198" t="s">
        <v>121</v>
      </c>
      <c r="AU459" s="198" t="s">
        <v>81</v>
      </c>
      <c r="AY459" s="17" t="s">
        <v>118</v>
      </c>
      <c r="BE459" s="199">
        <f>IF(N459="základní",J459,0)</f>
        <v>0</v>
      </c>
      <c r="BF459" s="199">
        <f>IF(N459="snížená",J459,0)</f>
        <v>0</v>
      </c>
      <c r="BG459" s="199">
        <f>IF(N459="zákl. přenesená",J459,0)</f>
        <v>0</v>
      </c>
      <c r="BH459" s="199">
        <f>IF(N459="sníž. přenesená",J459,0)</f>
        <v>0</v>
      </c>
      <c r="BI459" s="199">
        <f>IF(N459="nulová",J459,0)</f>
        <v>0</v>
      </c>
      <c r="BJ459" s="17" t="s">
        <v>81</v>
      </c>
      <c r="BK459" s="199">
        <f>ROUND(I459*H459,2)</f>
        <v>0</v>
      </c>
      <c r="BL459" s="17" t="s">
        <v>125</v>
      </c>
      <c r="BM459" s="198" t="s">
        <v>549</v>
      </c>
    </row>
    <row r="460" spans="1:47" s="2" customFormat="1" ht="11.25">
      <c r="A460" s="34"/>
      <c r="B460" s="35"/>
      <c r="C460" s="36"/>
      <c r="D460" s="200" t="s">
        <v>127</v>
      </c>
      <c r="E460" s="36"/>
      <c r="F460" s="201" t="s">
        <v>548</v>
      </c>
      <c r="G460" s="36"/>
      <c r="H460" s="36"/>
      <c r="I460" s="202"/>
      <c r="J460" s="36"/>
      <c r="K460" s="36"/>
      <c r="L460" s="39"/>
      <c r="M460" s="203"/>
      <c r="N460" s="204"/>
      <c r="O460" s="71"/>
      <c r="P460" s="71"/>
      <c r="Q460" s="71"/>
      <c r="R460" s="71"/>
      <c r="S460" s="71"/>
      <c r="T460" s="71"/>
      <c r="U460" s="72"/>
      <c r="V460" s="34"/>
      <c r="W460" s="34"/>
      <c r="X460" s="34"/>
      <c r="Y460" s="34"/>
      <c r="Z460" s="34"/>
      <c r="AA460" s="34"/>
      <c r="AB460" s="34"/>
      <c r="AC460" s="34"/>
      <c r="AD460" s="34"/>
      <c r="AE460" s="34"/>
      <c r="AT460" s="17" t="s">
        <v>127</v>
      </c>
      <c r="AU460" s="17" t="s">
        <v>81</v>
      </c>
    </row>
    <row r="461" spans="2:63" s="12" customFormat="1" ht="25.9" customHeight="1">
      <c r="B461" s="170"/>
      <c r="C461" s="171"/>
      <c r="D461" s="172" t="s">
        <v>72</v>
      </c>
      <c r="E461" s="173" t="s">
        <v>550</v>
      </c>
      <c r="F461" s="173" t="s">
        <v>551</v>
      </c>
      <c r="G461" s="171"/>
      <c r="H461" s="171"/>
      <c r="I461" s="174"/>
      <c r="J461" s="175">
        <f>BK461</f>
        <v>0</v>
      </c>
      <c r="K461" s="171"/>
      <c r="L461" s="176"/>
      <c r="M461" s="177"/>
      <c r="N461" s="178"/>
      <c r="O461" s="178"/>
      <c r="P461" s="179">
        <f>SUM(P462:P580)</f>
        <v>0</v>
      </c>
      <c r="Q461" s="178"/>
      <c r="R461" s="179">
        <f>SUM(R462:R580)</f>
        <v>0</v>
      </c>
      <c r="S461" s="178"/>
      <c r="T461" s="179">
        <f>SUM(T462:T580)</f>
        <v>0</v>
      </c>
      <c r="U461" s="180"/>
      <c r="AR461" s="181" t="s">
        <v>81</v>
      </c>
      <c r="AT461" s="182" t="s">
        <v>72</v>
      </c>
      <c r="AU461" s="182" t="s">
        <v>73</v>
      </c>
      <c r="AY461" s="181" t="s">
        <v>118</v>
      </c>
      <c r="BK461" s="183">
        <f>SUM(BK462:BK580)</f>
        <v>0</v>
      </c>
    </row>
    <row r="462" spans="1:65" s="2" customFormat="1" ht="24.2" customHeight="1">
      <c r="A462" s="34"/>
      <c r="B462" s="35"/>
      <c r="C462" s="186" t="s">
        <v>552</v>
      </c>
      <c r="D462" s="186" t="s">
        <v>121</v>
      </c>
      <c r="E462" s="187" t="s">
        <v>553</v>
      </c>
      <c r="F462" s="188" t="s">
        <v>554</v>
      </c>
      <c r="G462" s="189" t="s">
        <v>187</v>
      </c>
      <c r="H462" s="190">
        <v>360.006</v>
      </c>
      <c r="I462" s="191"/>
      <c r="J462" s="192">
        <f>ROUND(I462*H462,2)</f>
        <v>0</v>
      </c>
      <c r="K462" s="193"/>
      <c r="L462" s="39"/>
      <c r="M462" s="194" t="s">
        <v>1</v>
      </c>
      <c r="N462" s="195" t="s">
        <v>38</v>
      </c>
      <c r="O462" s="71"/>
      <c r="P462" s="196">
        <f>O462*H462</f>
        <v>0</v>
      </c>
      <c r="Q462" s="196">
        <v>0</v>
      </c>
      <c r="R462" s="196">
        <f>Q462*H462</f>
        <v>0</v>
      </c>
      <c r="S462" s="196">
        <v>0</v>
      </c>
      <c r="T462" s="196">
        <f>S462*H462</f>
        <v>0</v>
      </c>
      <c r="U462" s="197" t="s">
        <v>1</v>
      </c>
      <c r="V462" s="34"/>
      <c r="W462" s="34"/>
      <c r="X462" s="34"/>
      <c r="Y462" s="34"/>
      <c r="Z462" s="34"/>
      <c r="AA462" s="34"/>
      <c r="AB462" s="34"/>
      <c r="AC462" s="34"/>
      <c r="AD462" s="34"/>
      <c r="AE462" s="34"/>
      <c r="AR462" s="198" t="s">
        <v>125</v>
      </c>
      <c r="AT462" s="198" t="s">
        <v>121</v>
      </c>
      <c r="AU462" s="198" t="s">
        <v>81</v>
      </c>
      <c r="AY462" s="17" t="s">
        <v>118</v>
      </c>
      <c r="BE462" s="199">
        <f>IF(N462="základní",J462,0)</f>
        <v>0</v>
      </c>
      <c r="BF462" s="199">
        <f>IF(N462="snížená",J462,0)</f>
        <v>0</v>
      </c>
      <c r="BG462" s="199">
        <f>IF(N462="zákl. přenesená",J462,0)</f>
        <v>0</v>
      </c>
      <c r="BH462" s="199">
        <f>IF(N462="sníž. přenesená",J462,0)</f>
        <v>0</v>
      </c>
      <c r="BI462" s="199">
        <f>IF(N462="nulová",J462,0)</f>
        <v>0</v>
      </c>
      <c r="BJ462" s="17" t="s">
        <v>81</v>
      </c>
      <c r="BK462" s="199">
        <f>ROUND(I462*H462,2)</f>
        <v>0</v>
      </c>
      <c r="BL462" s="17" t="s">
        <v>125</v>
      </c>
      <c r="BM462" s="198" t="s">
        <v>555</v>
      </c>
    </row>
    <row r="463" spans="1:47" s="2" customFormat="1" ht="19.5">
      <c r="A463" s="34"/>
      <c r="B463" s="35"/>
      <c r="C463" s="36"/>
      <c r="D463" s="200" t="s">
        <v>127</v>
      </c>
      <c r="E463" s="36"/>
      <c r="F463" s="201" t="s">
        <v>554</v>
      </c>
      <c r="G463" s="36"/>
      <c r="H463" s="36"/>
      <c r="I463" s="202"/>
      <c r="J463" s="36"/>
      <c r="K463" s="36"/>
      <c r="L463" s="39"/>
      <c r="M463" s="203"/>
      <c r="N463" s="204"/>
      <c r="O463" s="71"/>
      <c r="P463" s="71"/>
      <c r="Q463" s="71"/>
      <c r="R463" s="71"/>
      <c r="S463" s="71"/>
      <c r="T463" s="71"/>
      <c r="U463" s="72"/>
      <c r="V463" s="34"/>
      <c r="W463" s="34"/>
      <c r="X463" s="34"/>
      <c r="Y463" s="34"/>
      <c r="Z463" s="34"/>
      <c r="AA463" s="34"/>
      <c r="AB463" s="34"/>
      <c r="AC463" s="34"/>
      <c r="AD463" s="34"/>
      <c r="AE463" s="34"/>
      <c r="AT463" s="17" t="s">
        <v>127</v>
      </c>
      <c r="AU463" s="17" t="s">
        <v>81</v>
      </c>
    </row>
    <row r="464" spans="1:65" s="2" customFormat="1" ht="24.2" customHeight="1">
      <c r="A464" s="34"/>
      <c r="B464" s="35"/>
      <c r="C464" s="186" t="s">
        <v>556</v>
      </c>
      <c r="D464" s="186" t="s">
        <v>121</v>
      </c>
      <c r="E464" s="187" t="s">
        <v>557</v>
      </c>
      <c r="F464" s="188" t="s">
        <v>558</v>
      </c>
      <c r="G464" s="189" t="s">
        <v>458</v>
      </c>
      <c r="H464" s="190">
        <v>65.595</v>
      </c>
      <c r="I464" s="191"/>
      <c r="J464" s="192">
        <f>ROUND(I464*H464,2)</f>
        <v>0</v>
      </c>
      <c r="K464" s="193"/>
      <c r="L464" s="39"/>
      <c r="M464" s="194" t="s">
        <v>1</v>
      </c>
      <c r="N464" s="195" t="s">
        <v>38</v>
      </c>
      <c r="O464" s="71"/>
      <c r="P464" s="196">
        <f>O464*H464</f>
        <v>0</v>
      </c>
      <c r="Q464" s="196">
        <v>0</v>
      </c>
      <c r="R464" s="196">
        <f>Q464*H464</f>
        <v>0</v>
      </c>
      <c r="S464" s="196">
        <v>0</v>
      </c>
      <c r="T464" s="196">
        <f>S464*H464</f>
        <v>0</v>
      </c>
      <c r="U464" s="197" t="s">
        <v>1</v>
      </c>
      <c r="V464" s="34"/>
      <c r="W464" s="34"/>
      <c r="X464" s="34"/>
      <c r="Y464" s="34"/>
      <c r="Z464" s="34"/>
      <c r="AA464" s="34"/>
      <c r="AB464" s="34"/>
      <c r="AC464" s="34"/>
      <c r="AD464" s="34"/>
      <c r="AE464" s="34"/>
      <c r="AR464" s="198" t="s">
        <v>125</v>
      </c>
      <c r="AT464" s="198" t="s">
        <v>121</v>
      </c>
      <c r="AU464" s="198" t="s">
        <v>81</v>
      </c>
      <c r="AY464" s="17" t="s">
        <v>118</v>
      </c>
      <c r="BE464" s="199">
        <f>IF(N464="základní",J464,0)</f>
        <v>0</v>
      </c>
      <c r="BF464" s="199">
        <f>IF(N464="snížená",J464,0)</f>
        <v>0</v>
      </c>
      <c r="BG464" s="199">
        <f>IF(N464="zákl. přenesená",J464,0)</f>
        <v>0</v>
      </c>
      <c r="BH464" s="199">
        <f>IF(N464="sníž. přenesená",J464,0)</f>
        <v>0</v>
      </c>
      <c r="BI464" s="199">
        <f>IF(N464="nulová",J464,0)</f>
        <v>0</v>
      </c>
      <c r="BJ464" s="17" t="s">
        <v>81</v>
      </c>
      <c r="BK464" s="199">
        <f>ROUND(I464*H464,2)</f>
        <v>0</v>
      </c>
      <c r="BL464" s="17" t="s">
        <v>125</v>
      </c>
      <c r="BM464" s="198" t="s">
        <v>559</v>
      </c>
    </row>
    <row r="465" spans="1:47" s="2" customFormat="1" ht="19.5">
      <c r="A465" s="34"/>
      <c r="B465" s="35"/>
      <c r="C465" s="36"/>
      <c r="D465" s="200" t="s">
        <v>127</v>
      </c>
      <c r="E465" s="36"/>
      <c r="F465" s="201" t="s">
        <v>558</v>
      </c>
      <c r="G465" s="36"/>
      <c r="H465" s="36"/>
      <c r="I465" s="202"/>
      <c r="J465" s="36"/>
      <c r="K465" s="36"/>
      <c r="L465" s="39"/>
      <c r="M465" s="203"/>
      <c r="N465" s="204"/>
      <c r="O465" s="71"/>
      <c r="P465" s="71"/>
      <c r="Q465" s="71"/>
      <c r="R465" s="71"/>
      <c r="S465" s="71"/>
      <c r="T465" s="71"/>
      <c r="U465" s="72"/>
      <c r="V465" s="34"/>
      <c r="W465" s="34"/>
      <c r="X465" s="34"/>
      <c r="Y465" s="34"/>
      <c r="Z465" s="34"/>
      <c r="AA465" s="34"/>
      <c r="AB465" s="34"/>
      <c r="AC465" s="34"/>
      <c r="AD465" s="34"/>
      <c r="AE465" s="34"/>
      <c r="AT465" s="17" t="s">
        <v>127</v>
      </c>
      <c r="AU465" s="17" t="s">
        <v>81</v>
      </c>
    </row>
    <row r="466" spans="2:51" s="13" customFormat="1" ht="11.25">
      <c r="B466" s="210"/>
      <c r="C466" s="211"/>
      <c r="D466" s="200" t="s">
        <v>179</v>
      </c>
      <c r="E466" s="212" t="s">
        <v>1</v>
      </c>
      <c r="F466" s="213" t="s">
        <v>560</v>
      </c>
      <c r="G466" s="211"/>
      <c r="H466" s="212" t="s">
        <v>1</v>
      </c>
      <c r="I466" s="214"/>
      <c r="J466" s="211"/>
      <c r="K466" s="211"/>
      <c r="L466" s="215"/>
      <c r="M466" s="216"/>
      <c r="N466" s="217"/>
      <c r="O466" s="217"/>
      <c r="P466" s="217"/>
      <c r="Q466" s="217"/>
      <c r="R466" s="217"/>
      <c r="S466" s="217"/>
      <c r="T466" s="217"/>
      <c r="U466" s="218"/>
      <c r="AT466" s="219" t="s">
        <v>179</v>
      </c>
      <c r="AU466" s="219" t="s">
        <v>81</v>
      </c>
      <c r="AV466" s="13" t="s">
        <v>81</v>
      </c>
      <c r="AW466" s="13" t="s">
        <v>30</v>
      </c>
      <c r="AX466" s="13" t="s">
        <v>73</v>
      </c>
      <c r="AY466" s="219" t="s">
        <v>118</v>
      </c>
    </row>
    <row r="467" spans="2:51" s="14" customFormat="1" ht="11.25">
      <c r="B467" s="220"/>
      <c r="C467" s="221"/>
      <c r="D467" s="200" t="s">
        <v>179</v>
      </c>
      <c r="E467" s="222" t="s">
        <v>1</v>
      </c>
      <c r="F467" s="223" t="s">
        <v>561</v>
      </c>
      <c r="G467" s="221"/>
      <c r="H467" s="224">
        <v>59.11</v>
      </c>
      <c r="I467" s="225"/>
      <c r="J467" s="221"/>
      <c r="K467" s="221"/>
      <c r="L467" s="226"/>
      <c r="M467" s="227"/>
      <c r="N467" s="228"/>
      <c r="O467" s="228"/>
      <c r="P467" s="228"/>
      <c r="Q467" s="228"/>
      <c r="R467" s="228"/>
      <c r="S467" s="228"/>
      <c r="T467" s="228"/>
      <c r="U467" s="229"/>
      <c r="AT467" s="230" t="s">
        <v>179</v>
      </c>
      <c r="AU467" s="230" t="s">
        <v>81</v>
      </c>
      <c r="AV467" s="14" t="s">
        <v>83</v>
      </c>
      <c r="AW467" s="14" t="s">
        <v>30</v>
      </c>
      <c r="AX467" s="14" t="s">
        <v>73</v>
      </c>
      <c r="AY467" s="230" t="s">
        <v>118</v>
      </c>
    </row>
    <row r="468" spans="2:51" s="13" customFormat="1" ht="11.25">
      <c r="B468" s="210"/>
      <c r="C468" s="211"/>
      <c r="D468" s="200" t="s">
        <v>179</v>
      </c>
      <c r="E468" s="212" t="s">
        <v>1</v>
      </c>
      <c r="F468" s="213" t="s">
        <v>562</v>
      </c>
      <c r="G468" s="211"/>
      <c r="H468" s="212" t="s">
        <v>1</v>
      </c>
      <c r="I468" s="214"/>
      <c r="J468" s="211"/>
      <c r="K468" s="211"/>
      <c r="L468" s="215"/>
      <c r="M468" s="216"/>
      <c r="N468" s="217"/>
      <c r="O468" s="217"/>
      <c r="P468" s="217"/>
      <c r="Q468" s="217"/>
      <c r="R468" s="217"/>
      <c r="S468" s="217"/>
      <c r="T468" s="217"/>
      <c r="U468" s="218"/>
      <c r="AT468" s="219" t="s">
        <v>179</v>
      </c>
      <c r="AU468" s="219" t="s">
        <v>81</v>
      </c>
      <c r="AV468" s="13" t="s">
        <v>81</v>
      </c>
      <c r="AW468" s="13" t="s">
        <v>30</v>
      </c>
      <c r="AX468" s="13" t="s">
        <v>73</v>
      </c>
      <c r="AY468" s="219" t="s">
        <v>118</v>
      </c>
    </row>
    <row r="469" spans="2:51" s="14" customFormat="1" ht="11.25">
      <c r="B469" s="220"/>
      <c r="C469" s="221"/>
      <c r="D469" s="200" t="s">
        <v>179</v>
      </c>
      <c r="E469" s="222" t="s">
        <v>1</v>
      </c>
      <c r="F469" s="223" t="s">
        <v>563</v>
      </c>
      <c r="G469" s="221"/>
      <c r="H469" s="224">
        <v>3</v>
      </c>
      <c r="I469" s="225"/>
      <c r="J469" s="221"/>
      <c r="K469" s="221"/>
      <c r="L469" s="226"/>
      <c r="M469" s="227"/>
      <c r="N469" s="228"/>
      <c r="O469" s="228"/>
      <c r="P469" s="228"/>
      <c r="Q469" s="228"/>
      <c r="R469" s="228"/>
      <c r="S469" s="228"/>
      <c r="T469" s="228"/>
      <c r="U469" s="229"/>
      <c r="AT469" s="230" t="s">
        <v>179</v>
      </c>
      <c r="AU469" s="230" t="s">
        <v>81</v>
      </c>
      <c r="AV469" s="14" t="s">
        <v>83</v>
      </c>
      <c r="AW469" s="14" t="s">
        <v>30</v>
      </c>
      <c r="AX469" s="14" t="s">
        <v>73</v>
      </c>
      <c r="AY469" s="230" t="s">
        <v>118</v>
      </c>
    </row>
    <row r="470" spans="2:51" s="13" customFormat="1" ht="11.25">
      <c r="B470" s="210"/>
      <c r="C470" s="211"/>
      <c r="D470" s="200" t="s">
        <v>179</v>
      </c>
      <c r="E470" s="212" t="s">
        <v>1</v>
      </c>
      <c r="F470" s="213" t="s">
        <v>564</v>
      </c>
      <c r="G470" s="211"/>
      <c r="H470" s="212" t="s">
        <v>1</v>
      </c>
      <c r="I470" s="214"/>
      <c r="J470" s="211"/>
      <c r="K470" s="211"/>
      <c r="L470" s="215"/>
      <c r="M470" s="216"/>
      <c r="N470" s="217"/>
      <c r="O470" s="217"/>
      <c r="P470" s="217"/>
      <c r="Q470" s="217"/>
      <c r="R470" s="217"/>
      <c r="S470" s="217"/>
      <c r="T470" s="217"/>
      <c r="U470" s="218"/>
      <c r="AT470" s="219" t="s">
        <v>179</v>
      </c>
      <c r="AU470" s="219" t="s">
        <v>81</v>
      </c>
      <c r="AV470" s="13" t="s">
        <v>81</v>
      </c>
      <c r="AW470" s="13" t="s">
        <v>30</v>
      </c>
      <c r="AX470" s="13" t="s">
        <v>73</v>
      </c>
      <c r="AY470" s="219" t="s">
        <v>118</v>
      </c>
    </row>
    <row r="471" spans="2:51" s="14" customFormat="1" ht="11.25">
      <c r="B471" s="220"/>
      <c r="C471" s="221"/>
      <c r="D471" s="200" t="s">
        <v>179</v>
      </c>
      <c r="E471" s="222" t="s">
        <v>1</v>
      </c>
      <c r="F471" s="223" t="s">
        <v>565</v>
      </c>
      <c r="G471" s="221"/>
      <c r="H471" s="224">
        <v>1.485</v>
      </c>
      <c r="I471" s="225"/>
      <c r="J471" s="221"/>
      <c r="K471" s="221"/>
      <c r="L471" s="226"/>
      <c r="M471" s="227"/>
      <c r="N471" s="228"/>
      <c r="O471" s="228"/>
      <c r="P471" s="228"/>
      <c r="Q471" s="228"/>
      <c r="R471" s="228"/>
      <c r="S471" s="228"/>
      <c r="T471" s="228"/>
      <c r="U471" s="229"/>
      <c r="AT471" s="230" t="s">
        <v>179</v>
      </c>
      <c r="AU471" s="230" t="s">
        <v>81</v>
      </c>
      <c r="AV471" s="14" t="s">
        <v>83</v>
      </c>
      <c r="AW471" s="14" t="s">
        <v>30</v>
      </c>
      <c r="AX471" s="14" t="s">
        <v>73</v>
      </c>
      <c r="AY471" s="230" t="s">
        <v>118</v>
      </c>
    </row>
    <row r="472" spans="2:51" s="13" customFormat="1" ht="11.25">
      <c r="B472" s="210"/>
      <c r="C472" s="211"/>
      <c r="D472" s="200" t="s">
        <v>179</v>
      </c>
      <c r="E472" s="212" t="s">
        <v>1</v>
      </c>
      <c r="F472" s="213" t="s">
        <v>566</v>
      </c>
      <c r="G472" s="211"/>
      <c r="H472" s="212" t="s">
        <v>1</v>
      </c>
      <c r="I472" s="214"/>
      <c r="J472" s="211"/>
      <c r="K472" s="211"/>
      <c r="L472" s="215"/>
      <c r="M472" s="216"/>
      <c r="N472" s="217"/>
      <c r="O472" s="217"/>
      <c r="P472" s="217"/>
      <c r="Q472" s="217"/>
      <c r="R472" s="217"/>
      <c r="S472" s="217"/>
      <c r="T472" s="217"/>
      <c r="U472" s="218"/>
      <c r="AT472" s="219" t="s">
        <v>179</v>
      </c>
      <c r="AU472" s="219" t="s">
        <v>81</v>
      </c>
      <c r="AV472" s="13" t="s">
        <v>81</v>
      </c>
      <c r="AW472" s="13" t="s">
        <v>30</v>
      </c>
      <c r="AX472" s="13" t="s">
        <v>73</v>
      </c>
      <c r="AY472" s="219" t="s">
        <v>118</v>
      </c>
    </row>
    <row r="473" spans="2:51" s="14" customFormat="1" ht="11.25">
      <c r="B473" s="220"/>
      <c r="C473" s="221"/>
      <c r="D473" s="200" t="s">
        <v>179</v>
      </c>
      <c r="E473" s="222" t="s">
        <v>1</v>
      </c>
      <c r="F473" s="223" t="s">
        <v>567</v>
      </c>
      <c r="G473" s="221"/>
      <c r="H473" s="224">
        <v>2</v>
      </c>
      <c r="I473" s="225"/>
      <c r="J473" s="221"/>
      <c r="K473" s="221"/>
      <c r="L473" s="226"/>
      <c r="M473" s="227"/>
      <c r="N473" s="228"/>
      <c r="O473" s="228"/>
      <c r="P473" s="228"/>
      <c r="Q473" s="228"/>
      <c r="R473" s="228"/>
      <c r="S473" s="228"/>
      <c r="T473" s="228"/>
      <c r="U473" s="229"/>
      <c r="AT473" s="230" t="s">
        <v>179</v>
      </c>
      <c r="AU473" s="230" t="s">
        <v>81</v>
      </c>
      <c r="AV473" s="14" t="s">
        <v>83</v>
      </c>
      <c r="AW473" s="14" t="s">
        <v>30</v>
      </c>
      <c r="AX473" s="14" t="s">
        <v>73</v>
      </c>
      <c r="AY473" s="230" t="s">
        <v>118</v>
      </c>
    </row>
    <row r="474" spans="2:51" s="15" customFormat="1" ht="11.25">
      <c r="B474" s="231"/>
      <c r="C474" s="232"/>
      <c r="D474" s="200" t="s">
        <v>179</v>
      </c>
      <c r="E474" s="233" t="s">
        <v>1</v>
      </c>
      <c r="F474" s="234" t="s">
        <v>184</v>
      </c>
      <c r="G474" s="232"/>
      <c r="H474" s="235">
        <v>65.595</v>
      </c>
      <c r="I474" s="236"/>
      <c r="J474" s="232"/>
      <c r="K474" s="232"/>
      <c r="L474" s="237"/>
      <c r="M474" s="238"/>
      <c r="N474" s="239"/>
      <c r="O474" s="239"/>
      <c r="P474" s="239"/>
      <c r="Q474" s="239"/>
      <c r="R474" s="239"/>
      <c r="S474" s="239"/>
      <c r="T474" s="239"/>
      <c r="U474" s="240"/>
      <c r="AT474" s="241" t="s">
        <v>179</v>
      </c>
      <c r="AU474" s="241" t="s">
        <v>81</v>
      </c>
      <c r="AV474" s="15" t="s">
        <v>125</v>
      </c>
      <c r="AW474" s="15" t="s">
        <v>30</v>
      </c>
      <c r="AX474" s="15" t="s">
        <v>81</v>
      </c>
      <c r="AY474" s="241" t="s">
        <v>118</v>
      </c>
    </row>
    <row r="475" spans="1:65" s="2" customFormat="1" ht="14.45" customHeight="1">
      <c r="A475" s="34"/>
      <c r="B475" s="35"/>
      <c r="C475" s="242" t="s">
        <v>568</v>
      </c>
      <c r="D475" s="242" t="s">
        <v>216</v>
      </c>
      <c r="E475" s="243" t="s">
        <v>569</v>
      </c>
      <c r="F475" s="244" t="s">
        <v>570</v>
      </c>
      <c r="G475" s="245" t="s">
        <v>187</v>
      </c>
      <c r="H475" s="246">
        <v>72.155</v>
      </c>
      <c r="I475" s="247"/>
      <c r="J475" s="248">
        <f>ROUND(I475*H475,2)</f>
        <v>0</v>
      </c>
      <c r="K475" s="249"/>
      <c r="L475" s="250"/>
      <c r="M475" s="251" t="s">
        <v>1</v>
      </c>
      <c r="N475" s="252" t="s">
        <v>38</v>
      </c>
      <c r="O475" s="71"/>
      <c r="P475" s="196">
        <f>O475*H475</f>
        <v>0</v>
      </c>
      <c r="Q475" s="196">
        <v>0</v>
      </c>
      <c r="R475" s="196">
        <f>Q475*H475</f>
        <v>0</v>
      </c>
      <c r="S475" s="196">
        <v>0</v>
      </c>
      <c r="T475" s="196">
        <f>S475*H475</f>
        <v>0</v>
      </c>
      <c r="U475" s="197" t="s">
        <v>1</v>
      </c>
      <c r="V475" s="34"/>
      <c r="W475" s="34"/>
      <c r="X475" s="34"/>
      <c r="Y475" s="34"/>
      <c r="Z475" s="34"/>
      <c r="AA475" s="34"/>
      <c r="AB475" s="34"/>
      <c r="AC475" s="34"/>
      <c r="AD475" s="34"/>
      <c r="AE475" s="34"/>
      <c r="AR475" s="198" t="s">
        <v>219</v>
      </c>
      <c r="AT475" s="198" t="s">
        <v>216</v>
      </c>
      <c r="AU475" s="198" t="s">
        <v>81</v>
      </c>
      <c r="AY475" s="17" t="s">
        <v>118</v>
      </c>
      <c r="BE475" s="199">
        <f>IF(N475="základní",J475,0)</f>
        <v>0</v>
      </c>
      <c r="BF475" s="199">
        <f>IF(N475="snížená",J475,0)</f>
        <v>0</v>
      </c>
      <c r="BG475" s="199">
        <f>IF(N475="zákl. přenesená",J475,0)</f>
        <v>0</v>
      </c>
      <c r="BH475" s="199">
        <f>IF(N475="sníž. přenesená",J475,0)</f>
        <v>0</v>
      </c>
      <c r="BI475" s="199">
        <f>IF(N475="nulová",J475,0)</f>
        <v>0</v>
      </c>
      <c r="BJ475" s="17" t="s">
        <v>81</v>
      </c>
      <c r="BK475" s="199">
        <f>ROUND(I475*H475,2)</f>
        <v>0</v>
      </c>
      <c r="BL475" s="17" t="s">
        <v>125</v>
      </c>
      <c r="BM475" s="198" t="s">
        <v>571</v>
      </c>
    </row>
    <row r="476" spans="1:47" s="2" customFormat="1" ht="11.25">
      <c r="A476" s="34"/>
      <c r="B476" s="35"/>
      <c r="C476" s="36"/>
      <c r="D476" s="200" t="s">
        <v>127</v>
      </c>
      <c r="E476" s="36"/>
      <c r="F476" s="201" t="s">
        <v>570</v>
      </c>
      <c r="G476" s="36"/>
      <c r="H476" s="36"/>
      <c r="I476" s="202"/>
      <c r="J476" s="36"/>
      <c r="K476" s="36"/>
      <c r="L476" s="39"/>
      <c r="M476" s="203"/>
      <c r="N476" s="204"/>
      <c r="O476" s="71"/>
      <c r="P476" s="71"/>
      <c r="Q476" s="71"/>
      <c r="R476" s="71"/>
      <c r="S476" s="71"/>
      <c r="T476" s="71"/>
      <c r="U476" s="72"/>
      <c r="V476" s="34"/>
      <c r="W476" s="34"/>
      <c r="X476" s="34"/>
      <c r="Y476" s="34"/>
      <c r="Z476" s="34"/>
      <c r="AA476" s="34"/>
      <c r="AB476" s="34"/>
      <c r="AC476" s="34"/>
      <c r="AD476" s="34"/>
      <c r="AE476" s="34"/>
      <c r="AT476" s="17" t="s">
        <v>127</v>
      </c>
      <c r="AU476" s="17" t="s">
        <v>81</v>
      </c>
    </row>
    <row r="477" spans="2:51" s="14" customFormat="1" ht="11.25">
      <c r="B477" s="220"/>
      <c r="C477" s="221"/>
      <c r="D477" s="200" t="s">
        <v>179</v>
      </c>
      <c r="E477" s="222" t="s">
        <v>1</v>
      </c>
      <c r="F477" s="223" t="s">
        <v>572</v>
      </c>
      <c r="G477" s="221"/>
      <c r="H477" s="224">
        <v>72.155</v>
      </c>
      <c r="I477" s="225"/>
      <c r="J477" s="221"/>
      <c r="K477" s="221"/>
      <c r="L477" s="226"/>
      <c r="M477" s="227"/>
      <c r="N477" s="228"/>
      <c r="O477" s="228"/>
      <c r="P477" s="228"/>
      <c r="Q477" s="228"/>
      <c r="R477" s="228"/>
      <c r="S477" s="228"/>
      <c r="T477" s="228"/>
      <c r="U477" s="229"/>
      <c r="AT477" s="230" t="s">
        <v>179</v>
      </c>
      <c r="AU477" s="230" t="s">
        <v>81</v>
      </c>
      <c r="AV477" s="14" t="s">
        <v>83</v>
      </c>
      <c r="AW477" s="14" t="s">
        <v>30</v>
      </c>
      <c r="AX477" s="14" t="s">
        <v>73</v>
      </c>
      <c r="AY477" s="230" t="s">
        <v>118</v>
      </c>
    </row>
    <row r="478" spans="2:51" s="15" customFormat="1" ht="11.25">
      <c r="B478" s="231"/>
      <c r="C478" s="232"/>
      <c r="D478" s="200" t="s">
        <v>179</v>
      </c>
      <c r="E478" s="233" t="s">
        <v>1</v>
      </c>
      <c r="F478" s="234" t="s">
        <v>184</v>
      </c>
      <c r="G478" s="232"/>
      <c r="H478" s="235">
        <v>72.155</v>
      </c>
      <c r="I478" s="236"/>
      <c r="J478" s="232"/>
      <c r="K478" s="232"/>
      <c r="L478" s="237"/>
      <c r="M478" s="238"/>
      <c r="N478" s="239"/>
      <c r="O478" s="239"/>
      <c r="P478" s="239"/>
      <c r="Q478" s="239"/>
      <c r="R478" s="239"/>
      <c r="S478" s="239"/>
      <c r="T478" s="239"/>
      <c r="U478" s="240"/>
      <c r="AT478" s="241" t="s">
        <v>179</v>
      </c>
      <c r="AU478" s="241" t="s">
        <v>81</v>
      </c>
      <c r="AV478" s="15" t="s">
        <v>125</v>
      </c>
      <c r="AW478" s="15" t="s">
        <v>30</v>
      </c>
      <c r="AX478" s="15" t="s">
        <v>81</v>
      </c>
      <c r="AY478" s="241" t="s">
        <v>118</v>
      </c>
    </row>
    <row r="479" spans="1:65" s="2" customFormat="1" ht="14.45" customHeight="1">
      <c r="A479" s="34"/>
      <c r="B479" s="35"/>
      <c r="C479" s="242" t="s">
        <v>573</v>
      </c>
      <c r="D479" s="242" t="s">
        <v>216</v>
      </c>
      <c r="E479" s="243" t="s">
        <v>574</v>
      </c>
      <c r="F479" s="244" t="s">
        <v>575</v>
      </c>
      <c r="G479" s="245" t="s">
        <v>187</v>
      </c>
      <c r="H479" s="246">
        <v>72.155</v>
      </c>
      <c r="I479" s="247"/>
      <c r="J479" s="248">
        <f>ROUND(I479*H479,2)</f>
        <v>0</v>
      </c>
      <c r="K479" s="249"/>
      <c r="L479" s="250"/>
      <c r="M479" s="251" t="s">
        <v>1</v>
      </c>
      <c r="N479" s="252" t="s">
        <v>38</v>
      </c>
      <c r="O479" s="71"/>
      <c r="P479" s="196">
        <f>O479*H479</f>
        <v>0</v>
      </c>
      <c r="Q479" s="196">
        <v>0</v>
      </c>
      <c r="R479" s="196">
        <f>Q479*H479</f>
        <v>0</v>
      </c>
      <c r="S479" s="196">
        <v>0</v>
      </c>
      <c r="T479" s="196">
        <f>S479*H479</f>
        <v>0</v>
      </c>
      <c r="U479" s="197" t="s">
        <v>1</v>
      </c>
      <c r="V479" s="34"/>
      <c r="W479" s="34"/>
      <c r="X479" s="34"/>
      <c r="Y479" s="34"/>
      <c r="Z479" s="34"/>
      <c r="AA479" s="34"/>
      <c r="AB479" s="34"/>
      <c r="AC479" s="34"/>
      <c r="AD479" s="34"/>
      <c r="AE479" s="34"/>
      <c r="AR479" s="198" t="s">
        <v>219</v>
      </c>
      <c r="AT479" s="198" t="s">
        <v>216</v>
      </c>
      <c r="AU479" s="198" t="s">
        <v>81</v>
      </c>
      <c r="AY479" s="17" t="s">
        <v>118</v>
      </c>
      <c r="BE479" s="199">
        <f>IF(N479="základní",J479,0)</f>
        <v>0</v>
      </c>
      <c r="BF479" s="199">
        <f>IF(N479="snížená",J479,0)</f>
        <v>0</v>
      </c>
      <c r="BG479" s="199">
        <f>IF(N479="zákl. přenesená",J479,0)</f>
        <v>0</v>
      </c>
      <c r="BH479" s="199">
        <f>IF(N479="sníž. přenesená",J479,0)</f>
        <v>0</v>
      </c>
      <c r="BI479" s="199">
        <f>IF(N479="nulová",J479,0)</f>
        <v>0</v>
      </c>
      <c r="BJ479" s="17" t="s">
        <v>81</v>
      </c>
      <c r="BK479" s="199">
        <f>ROUND(I479*H479,2)</f>
        <v>0</v>
      </c>
      <c r="BL479" s="17" t="s">
        <v>125</v>
      </c>
      <c r="BM479" s="198" t="s">
        <v>576</v>
      </c>
    </row>
    <row r="480" spans="1:47" s="2" customFormat="1" ht="11.25">
      <c r="A480" s="34"/>
      <c r="B480" s="35"/>
      <c r="C480" s="36"/>
      <c r="D480" s="200" t="s">
        <v>127</v>
      </c>
      <c r="E480" s="36"/>
      <c r="F480" s="201" t="s">
        <v>575</v>
      </c>
      <c r="G480" s="36"/>
      <c r="H480" s="36"/>
      <c r="I480" s="202"/>
      <c r="J480" s="36"/>
      <c r="K480" s="36"/>
      <c r="L480" s="39"/>
      <c r="M480" s="203"/>
      <c r="N480" s="204"/>
      <c r="O480" s="71"/>
      <c r="P480" s="71"/>
      <c r="Q480" s="71"/>
      <c r="R480" s="71"/>
      <c r="S480" s="71"/>
      <c r="T480" s="71"/>
      <c r="U480" s="72"/>
      <c r="V480" s="34"/>
      <c r="W480" s="34"/>
      <c r="X480" s="34"/>
      <c r="Y480" s="34"/>
      <c r="Z480" s="34"/>
      <c r="AA480" s="34"/>
      <c r="AB480" s="34"/>
      <c r="AC480" s="34"/>
      <c r="AD480" s="34"/>
      <c r="AE480" s="34"/>
      <c r="AT480" s="17" t="s">
        <v>127</v>
      </c>
      <c r="AU480" s="17" t="s">
        <v>81</v>
      </c>
    </row>
    <row r="481" spans="1:65" s="2" customFormat="1" ht="14.45" customHeight="1">
      <c r="A481" s="34"/>
      <c r="B481" s="35"/>
      <c r="C481" s="186" t="s">
        <v>577</v>
      </c>
      <c r="D481" s="186" t="s">
        <v>121</v>
      </c>
      <c r="E481" s="187" t="s">
        <v>578</v>
      </c>
      <c r="F481" s="188" t="s">
        <v>579</v>
      </c>
      <c r="G481" s="189" t="s">
        <v>187</v>
      </c>
      <c r="H481" s="190">
        <v>0.563</v>
      </c>
      <c r="I481" s="191"/>
      <c r="J481" s="192">
        <f>ROUND(I481*H481,2)</f>
        <v>0</v>
      </c>
      <c r="K481" s="193"/>
      <c r="L481" s="39"/>
      <c r="M481" s="194" t="s">
        <v>1</v>
      </c>
      <c r="N481" s="195" t="s">
        <v>38</v>
      </c>
      <c r="O481" s="71"/>
      <c r="P481" s="196">
        <f>O481*H481</f>
        <v>0</v>
      </c>
      <c r="Q481" s="196">
        <v>0</v>
      </c>
      <c r="R481" s="196">
        <f>Q481*H481</f>
        <v>0</v>
      </c>
      <c r="S481" s="196">
        <v>0</v>
      </c>
      <c r="T481" s="196">
        <f>S481*H481</f>
        <v>0</v>
      </c>
      <c r="U481" s="197" t="s">
        <v>1</v>
      </c>
      <c r="V481" s="34"/>
      <c r="W481" s="34"/>
      <c r="X481" s="34"/>
      <c r="Y481" s="34"/>
      <c r="Z481" s="34"/>
      <c r="AA481" s="34"/>
      <c r="AB481" s="34"/>
      <c r="AC481" s="34"/>
      <c r="AD481" s="34"/>
      <c r="AE481" s="34"/>
      <c r="AR481" s="198" t="s">
        <v>125</v>
      </c>
      <c r="AT481" s="198" t="s">
        <v>121</v>
      </c>
      <c r="AU481" s="198" t="s">
        <v>81</v>
      </c>
      <c r="AY481" s="17" t="s">
        <v>118</v>
      </c>
      <c r="BE481" s="199">
        <f>IF(N481="základní",J481,0)</f>
        <v>0</v>
      </c>
      <c r="BF481" s="199">
        <f>IF(N481="snížená",J481,0)</f>
        <v>0</v>
      </c>
      <c r="BG481" s="199">
        <f>IF(N481="zákl. přenesená",J481,0)</f>
        <v>0</v>
      </c>
      <c r="BH481" s="199">
        <f>IF(N481="sníž. přenesená",J481,0)</f>
        <v>0</v>
      </c>
      <c r="BI481" s="199">
        <f>IF(N481="nulová",J481,0)</f>
        <v>0</v>
      </c>
      <c r="BJ481" s="17" t="s">
        <v>81</v>
      </c>
      <c r="BK481" s="199">
        <f>ROUND(I481*H481,2)</f>
        <v>0</v>
      </c>
      <c r="BL481" s="17" t="s">
        <v>125</v>
      </c>
      <c r="BM481" s="198" t="s">
        <v>580</v>
      </c>
    </row>
    <row r="482" spans="1:47" s="2" customFormat="1" ht="11.25">
      <c r="A482" s="34"/>
      <c r="B482" s="35"/>
      <c r="C482" s="36"/>
      <c r="D482" s="200" t="s">
        <v>127</v>
      </c>
      <c r="E482" s="36"/>
      <c r="F482" s="201" t="s">
        <v>579</v>
      </c>
      <c r="G482" s="36"/>
      <c r="H482" s="36"/>
      <c r="I482" s="202"/>
      <c r="J482" s="36"/>
      <c r="K482" s="36"/>
      <c r="L482" s="39"/>
      <c r="M482" s="203"/>
      <c r="N482" s="204"/>
      <c r="O482" s="71"/>
      <c r="P482" s="71"/>
      <c r="Q482" s="71"/>
      <c r="R482" s="71"/>
      <c r="S482" s="71"/>
      <c r="T482" s="71"/>
      <c r="U482" s="72"/>
      <c r="V482" s="34"/>
      <c r="W482" s="34"/>
      <c r="X482" s="34"/>
      <c r="Y482" s="34"/>
      <c r="Z482" s="34"/>
      <c r="AA482" s="34"/>
      <c r="AB482" s="34"/>
      <c r="AC482" s="34"/>
      <c r="AD482" s="34"/>
      <c r="AE482" s="34"/>
      <c r="AT482" s="17" t="s">
        <v>127</v>
      </c>
      <c r="AU482" s="17" t="s">
        <v>81</v>
      </c>
    </row>
    <row r="483" spans="2:51" s="13" customFormat="1" ht="11.25">
      <c r="B483" s="210"/>
      <c r="C483" s="211"/>
      <c r="D483" s="200" t="s">
        <v>179</v>
      </c>
      <c r="E483" s="212" t="s">
        <v>1</v>
      </c>
      <c r="F483" s="213" t="s">
        <v>581</v>
      </c>
      <c r="G483" s="211"/>
      <c r="H483" s="212" t="s">
        <v>1</v>
      </c>
      <c r="I483" s="214"/>
      <c r="J483" s="211"/>
      <c r="K483" s="211"/>
      <c r="L483" s="215"/>
      <c r="M483" s="216"/>
      <c r="N483" s="217"/>
      <c r="O483" s="217"/>
      <c r="P483" s="217"/>
      <c r="Q483" s="217"/>
      <c r="R483" s="217"/>
      <c r="S483" s="217"/>
      <c r="T483" s="217"/>
      <c r="U483" s="218"/>
      <c r="AT483" s="219" t="s">
        <v>179</v>
      </c>
      <c r="AU483" s="219" t="s">
        <v>81</v>
      </c>
      <c r="AV483" s="13" t="s">
        <v>81</v>
      </c>
      <c r="AW483" s="13" t="s">
        <v>30</v>
      </c>
      <c r="AX483" s="13" t="s">
        <v>73</v>
      </c>
      <c r="AY483" s="219" t="s">
        <v>118</v>
      </c>
    </row>
    <row r="484" spans="2:51" s="14" customFormat="1" ht="11.25">
      <c r="B484" s="220"/>
      <c r="C484" s="221"/>
      <c r="D484" s="200" t="s">
        <v>179</v>
      </c>
      <c r="E484" s="222" t="s">
        <v>1</v>
      </c>
      <c r="F484" s="223" t="s">
        <v>582</v>
      </c>
      <c r="G484" s="221"/>
      <c r="H484" s="224">
        <v>0.563</v>
      </c>
      <c r="I484" s="225"/>
      <c r="J484" s="221"/>
      <c r="K484" s="221"/>
      <c r="L484" s="226"/>
      <c r="M484" s="227"/>
      <c r="N484" s="228"/>
      <c r="O484" s="228"/>
      <c r="P484" s="228"/>
      <c r="Q484" s="228"/>
      <c r="R484" s="228"/>
      <c r="S484" s="228"/>
      <c r="T484" s="228"/>
      <c r="U484" s="229"/>
      <c r="AT484" s="230" t="s">
        <v>179</v>
      </c>
      <c r="AU484" s="230" t="s">
        <v>81</v>
      </c>
      <c r="AV484" s="14" t="s">
        <v>83</v>
      </c>
      <c r="AW484" s="14" t="s">
        <v>30</v>
      </c>
      <c r="AX484" s="14" t="s">
        <v>73</v>
      </c>
      <c r="AY484" s="230" t="s">
        <v>118</v>
      </c>
    </row>
    <row r="485" spans="2:51" s="15" customFormat="1" ht="11.25">
      <c r="B485" s="231"/>
      <c r="C485" s="232"/>
      <c r="D485" s="200" t="s">
        <v>179</v>
      </c>
      <c r="E485" s="233" t="s">
        <v>1</v>
      </c>
      <c r="F485" s="234" t="s">
        <v>184</v>
      </c>
      <c r="G485" s="232"/>
      <c r="H485" s="235">
        <v>0.563</v>
      </c>
      <c r="I485" s="236"/>
      <c r="J485" s="232"/>
      <c r="K485" s="232"/>
      <c r="L485" s="237"/>
      <c r="M485" s="238"/>
      <c r="N485" s="239"/>
      <c r="O485" s="239"/>
      <c r="P485" s="239"/>
      <c r="Q485" s="239"/>
      <c r="R485" s="239"/>
      <c r="S485" s="239"/>
      <c r="T485" s="239"/>
      <c r="U485" s="240"/>
      <c r="AT485" s="241" t="s">
        <v>179</v>
      </c>
      <c r="AU485" s="241" t="s">
        <v>81</v>
      </c>
      <c r="AV485" s="15" t="s">
        <v>125</v>
      </c>
      <c r="AW485" s="15" t="s">
        <v>30</v>
      </c>
      <c r="AX485" s="15" t="s">
        <v>81</v>
      </c>
      <c r="AY485" s="241" t="s">
        <v>118</v>
      </c>
    </row>
    <row r="486" spans="1:65" s="2" customFormat="1" ht="14.45" customHeight="1">
      <c r="A486" s="34"/>
      <c r="B486" s="35"/>
      <c r="C486" s="242" t="s">
        <v>583</v>
      </c>
      <c r="D486" s="242" t="s">
        <v>216</v>
      </c>
      <c r="E486" s="243" t="s">
        <v>569</v>
      </c>
      <c r="F486" s="244" t="s">
        <v>570</v>
      </c>
      <c r="G486" s="245" t="s">
        <v>187</v>
      </c>
      <c r="H486" s="246">
        <v>0.619</v>
      </c>
      <c r="I486" s="247"/>
      <c r="J486" s="248">
        <f>ROUND(I486*H486,2)</f>
        <v>0</v>
      </c>
      <c r="K486" s="249"/>
      <c r="L486" s="250"/>
      <c r="M486" s="251" t="s">
        <v>1</v>
      </c>
      <c r="N486" s="252" t="s">
        <v>38</v>
      </c>
      <c r="O486" s="71"/>
      <c r="P486" s="196">
        <f>O486*H486</f>
        <v>0</v>
      </c>
      <c r="Q486" s="196">
        <v>0</v>
      </c>
      <c r="R486" s="196">
        <f>Q486*H486</f>
        <v>0</v>
      </c>
      <c r="S486" s="196">
        <v>0</v>
      </c>
      <c r="T486" s="196">
        <f>S486*H486</f>
        <v>0</v>
      </c>
      <c r="U486" s="197" t="s">
        <v>1</v>
      </c>
      <c r="V486" s="34"/>
      <c r="W486" s="34"/>
      <c r="X486" s="34"/>
      <c r="Y486" s="34"/>
      <c r="Z486" s="34"/>
      <c r="AA486" s="34"/>
      <c r="AB486" s="34"/>
      <c r="AC486" s="34"/>
      <c r="AD486" s="34"/>
      <c r="AE486" s="34"/>
      <c r="AR486" s="198" t="s">
        <v>219</v>
      </c>
      <c r="AT486" s="198" t="s">
        <v>216</v>
      </c>
      <c r="AU486" s="198" t="s">
        <v>81</v>
      </c>
      <c r="AY486" s="17" t="s">
        <v>118</v>
      </c>
      <c r="BE486" s="199">
        <f>IF(N486="základní",J486,0)</f>
        <v>0</v>
      </c>
      <c r="BF486" s="199">
        <f>IF(N486="snížená",J486,0)</f>
        <v>0</v>
      </c>
      <c r="BG486" s="199">
        <f>IF(N486="zákl. přenesená",J486,0)</f>
        <v>0</v>
      </c>
      <c r="BH486" s="199">
        <f>IF(N486="sníž. přenesená",J486,0)</f>
        <v>0</v>
      </c>
      <c r="BI486" s="199">
        <f>IF(N486="nulová",J486,0)</f>
        <v>0</v>
      </c>
      <c r="BJ486" s="17" t="s">
        <v>81</v>
      </c>
      <c r="BK486" s="199">
        <f>ROUND(I486*H486,2)</f>
        <v>0</v>
      </c>
      <c r="BL486" s="17" t="s">
        <v>125</v>
      </c>
      <c r="BM486" s="198" t="s">
        <v>584</v>
      </c>
    </row>
    <row r="487" spans="1:47" s="2" customFormat="1" ht="11.25">
      <c r="A487" s="34"/>
      <c r="B487" s="35"/>
      <c r="C487" s="36"/>
      <c r="D487" s="200" t="s">
        <v>127</v>
      </c>
      <c r="E487" s="36"/>
      <c r="F487" s="201" t="s">
        <v>570</v>
      </c>
      <c r="G487" s="36"/>
      <c r="H487" s="36"/>
      <c r="I487" s="202"/>
      <c r="J487" s="36"/>
      <c r="K487" s="36"/>
      <c r="L487" s="39"/>
      <c r="M487" s="203"/>
      <c r="N487" s="204"/>
      <c r="O487" s="71"/>
      <c r="P487" s="71"/>
      <c r="Q487" s="71"/>
      <c r="R487" s="71"/>
      <c r="S487" s="71"/>
      <c r="T487" s="71"/>
      <c r="U487" s="72"/>
      <c r="V487" s="34"/>
      <c r="W487" s="34"/>
      <c r="X487" s="34"/>
      <c r="Y487" s="34"/>
      <c r="Z487" s="34"/>
      <c r="AA487" s="34"/>
      <c r="AB487" s="34"/>
      <c r="AC487" s="34"/>
      <c r="AD487" s="34"/>
      <c r="AE487" s="34"/>
      <c r="AT487" s="17" t="s">
        <v>127</v>
      </c>
      <c r="AU487" s="17" t="s">
        <v>81</v>
      </c>
    </row>
    <row r="488" spans="2:51" s="14" customFormat="1" ht="11.25">
      <c r="B488" s="220"/>
      <c r="C488" s="221"/>
      <c r="D488" s="200" t="s">
        <v>179</v>
      </c>
      <c r="E488" s="222" t="s">
        <v>1</v>
      </c>
      <c r="F488" s="223" t="s">
        <v>585</v>
      </c>
      <c r="G488" s="221"/>
      <c r="H488" s="224">
        <v>0.619</v>
      </c>
      <c r="I488" s="225"/>
      <c r="J488" s="221"/>
      <c r="K488" s="221"/>
      <c r="L488" s="226"/>
      <c r="M488" s="227"/>
      <c r="N488" s="228"/>
      <c r="O488" s="228"/>
      <c r="P488" s="228"/>
      <c r="Q488" s="228"/>
      <c r="R488" s="228"/>
      <c r="S488" s="228"/>
      <c r="T488" s="228"/>
      <c r="U488" s="229"/>
      <c r="AT488" s="230" t="s">
        <v>179</v>
      </c>
      <c r="AU488" s="230" t="s">
        <v>81</v>
      </c>
      <c r="AV488" s="14" t="s">
        <v>83</v>
      </c>
      <c r="AW488" s="14" t="s">
        <v>30</v>
      </c>
      <c r="AX488" s="14" t="s">
        <v>73</v>
      </c>
      <c r="AY488" s="230" t="s">
        <v>118</v>
      </c>
    </row>
    <row r="489" spans="2:51" s="15" customFormat="1" ht="11.25">
      <c r="B489" s="231"/>
      <c r="C489" s="232"/>
      <c r="D489" s="200" t="s">
        <v>179</v>
      </c>
      <c r="E489" s="233" t="s">
        <v>1</v>
      </c>
      <c r="F489" s="234" t="s">
        <v>184</v>
      </c>
      <c r="G489" s="232"/>
      <c r="H489" s="235">
        <v>0.619</v>
      </c>
      <c r="I489" s="236"/>
      <c r="J489" s="232"/>
      <c r="K489" s="232"/>
      <c r="L489" s="237"/>
      <c r="M489" s="238"/>
      <c r="N489" s="239"/>
      <c r="O489" s="239"/>
      <c r="P489" s="239"/>
      <c r="Q489" s="239"/>
      <c r="R489" s="239"/>
      <c r="S489" s="239"/>
      <c r="T489" s="239"/>
      <c r="U489" s="240"/>
      <c r="AT489" s="241" t="s">
        <v>179</v>
      </c>
      <c r="AU489" s="241" t="s">
        <v>81</v>
      </c>
      <c r="AV489" s="15" t="s">
        <v>125</v>
      </c>
      <c r="AW489" s="15" t="s">
        <v>30</v>
      </c>
      <c r="AX489" s="15" t="s">
        <v>81</v>
      </c>
      <c r="AY489" s="241" t="s">
        <v>118</v>
      </c>
    </row>
    <row r="490" spans="1:65" s="2" customFormat="1" ht="24.2" customHeight="1">
      <c r="A490" s="34"/>
      <c r="B490" s="35"/>
      <c r="C490" s="186" t="s">
        <v>586</v>
      </c>
      <c r="D490" s="186" t="s">
        <v>121</v>
      </c>
      <c r="E490" s="187" t="s">
        <v>587</v>
      </c>
      <c r="F490" s="188" t="s">
        <v>588</v>
      </c>
      <c r="G490" s="189" t="s">
        <v>279</v>
      </c>
      <c r="H490" s="190">
        <v>150</v>
      </c>
      <c r="I490" s="191"/>
      <c r="J490" s="192">
        <f>ROUND(I490*H490,2)</f>
        <v>0</v>
      </c>
      <c r="K490" s="193"/>
      <c r="L490" s="39"/>
      <c r="M490" s="194" t="s">
        <v>1</v>
      </c>
      <c r="N490" s="195" t="s">
        <v>38</v>
      </c>
      <c r="O490" s="71"/>
      <c r="P490" s="196">
        <f>O490*H490</f>
        <v>0</v>
      </c>
      <c r="Q490" s="196">
        <v>0</v>
      </c>
      <c r="R490" s="196">
        <f>Q490*H490</f>
        <v>0</v>
      </c>
      <c r="S490" s="196">
        <v>0</v>
      </c>
      <c r="T490" s="196">
        <f>S490*H490</f>
        <v>0</v>
      </c>
      <c r="U490" s="197" t="s">
        <v>1</v>
      </c>
      <c r="V490" s="34"/>
      <c r="W490" s="34"/>
      <c r="X490" s="34"/>
      <c r="Y490" s="34"/>
      <c r="Z490" s="34"/>
      <c r="AA490" s="34"/>
      <c r="AB490" s="34"/>
      <c r="AC490" s="34"/>
      <c r="AD490" s="34"/>
      <c r="AE490" s="34"/>
      <c r="AR490" s="198" t="s">
        <v>125</v>
      </c>
      <c r="AT490" s="198" t="s">
        <v>121</v>
      </c>
      <c r="AU490" s="198" t="s">
        <v>81</v>
      </c>
      <c r="AY490" s="17" t="s">
        <v>118</v>
      </c>
      <c r="BE490" s="199">
        <f>IF(N490="základní",J490,0)</f>
        <v>0</v>
      </c>
      <c r="BF490" s="199">
        <f>IF(N490="snížená",J490,0)</f>
        <v>0</v>
      </c>
      <c r="BG490" s="199">
        <f>IF(N490="zákl. přenesená",J490,0)</f>
        <v>0</v>
      </c>
      <c r="BH490" s="199">
        <f>IF(N490="sníž. přenesená",J490,0)</f>
        <v>0</v>
      </c>
      <c r="BI490" s="199">
        <f>IF(N490="nulová",J490,0)</f>
        <v>0</v>
      </c>
      <c r="BJ490" s="17" t="s">
        <v>81</v>
      </c>
      <c r="BK490" s="199">
        <f>ROUND(I490*H490,2)</f>
        <v>0</v>
      </c>
      <c r="BL490" s="17" t="s">
        <v>125</v>
      </c>
      <c r="BM490" s="198" t="s">
        <v>589</v>
      </c>
    </row>
    <row r="491" spans="1:47" s="2" customFormat="1" ht="19.5">
      <c r="A491" s="34"/>
      <c r="B491" s="35"/>
      <c r="C491" s="36"/>
      <c r="D491" s="200" t="s">
        <v>127</v>
      </c>
      <c r="E491" s="36"/>
      <c r="F491" s="201" t="s">
        <v>588</v>
      </c>
      <c r="G491" s="36"/>
      <c r="H491" s="36"/>
      <c r="I491" s="202"/>
      <c r="J491" s="36"/>
      <c r="K491" s="36"/>
      <c r="L491" s="39"/>
      <c r="M491" s="203"/>
      <c r="N491" s="204"/>
      <c r="O491" s="71"/>
      <c r="P491" s="71"/>
      <c r="Q491" s="71"/>
      <c r="R491" s="71"/>
      <c r="S491" s="71"/>
      <c r="T491" s="71"/>
      <c r="U491" s="72"/>
      <c r="V491" s="34"/>
      <c r="W491" s="34"/>
      <c r="X491" s="34"/>
      <c r="Y491" s="34"/>
      <c r="Z491" s="34"/>
      <c r="AA491" s="34"/>
      <c r="AB491" s="34"/>
      <c r="AC491" s="34"/>
      <c r="AD491" s="34"/>
      <c r="AE491" s="34"/>
      <c r="AT491" s="17" t="s">
        <v>127</v>
      </c>
      <c r="AU491" s="17" t="s">
        <v>81</v>
      </c>
    </row>
    <row r="492" spans="1:65" s="2" customFormat="1" ht="24.2" customHeight="1">
      <c r="A492" s="34"/>
      <c r="B492" s="35"/>
      <c r="C492" s="186" t="s">
        <v>590</v>
      </c>
      <c r="D492" s="186" t="s">
        <v>121</v>
      </c>
      <c r="E492" s="187" t="s">
        <v>591</v>
      </c>
      <c r="F492" s="188" t="s">
        <v>592</v>
      </c>
      <c r="G492" s="189" t="s">
        <v>187</v>
      </c>
      <c r="H492" s="190">
        <v>331.84</v>
      </c>
      <c r="I492" s="191"/>
      <c r="J492" s="192">
        <f>ROUND(I492*H492,2)</f>
        <v>0</v>
      </c>
      <c r="K492" s="193"/>
      <c r="L492" s="39"/>
      <c r="M492" s="194" t="s">
        <v>1</v>
      </c>
      <c r="N492" s="195" t="s">
        <v>38</v>
      </c>
      <c r="O492" s="71"/>
      <c r="P492" s="196">
        <f>O492*H492</f>
        <v>0</v>
      </c>
      <c r="Q492" s="196">
        <v>0</v>
      </c>
      <c r="R492" s="196">
        <f>Q492*H492</f>
        <v>0</v>
      </c>
      <c r="S492" s="196">
        <v>0</v>
      </c>
      <c r="T492" s="196">
        <f>S492*H492</f>
        <v>0</v>
      </c>
      <c r="U492" s="197" t="s">
        <v>1</v>
      </c>
      <c r="V492" s="34"/>
      <c r="W492" s="34"/>
      <c r="X492" s="34"/>
      <c r="Y492" s="34"/>
      <c r="Z492" s="34"/>
      <c r="AA492" s="34"/>
      <c r="AB492" s="34"/>
      <c r="AC492" s="34"/>
      <c r="AD492" s="34"/>
      <c r="AE492" s="34"/>
      <c r="AR492" s="198" t="s">
        <v>125</v>
      </c>
      <c r="AT492" s="198" t="s">
        <v>121</v>
      </c>
      <c r="AU492" s="198" t="s">
        <v>81</v>
      </c>
      <c r="AY492" s="17" t="s">
        <v>118</v>
      </c>
      <c r="BE492" s="199">
        <f>IF(N492="základní",J492,0)</f>
        <v>0</v>
      </c>
      <c r="BF492" s="199">
        <f>IF(N492="snížená",J492,0)</f>
        <v>0</v>
      </c>
      <c r="BG492" s="199">
        <f>IF(N492="zákl. přenesená",J492,0)</f>
        <v>0</v>
      </c>
      <c r="BH492" s="199">
        <f>IF(N492="sníž. přenesená",J492,0)</f>
        <v>0</v>
      </c>
      <c r="BI492" s="199">
        <f>IF(N492="nulová",J492,0)</f>
        <v>0</v>
      </c>
      <c r="BJ492" s="17" t="s">
        <v>81</v>
      </c>
      <c r="BK492" s="199">
        <f>ROUND(I492*H492,2)</f>
        <v>0</v>
      </c>
      <c r="BL492" s="17" t="s">
        <v>125</v>
      </c>
      <c r="BM492" s="198" t="s">
        <v>593</v>
      </c>
    </row>
    <row r="493" spans="1:47" s="2" customFormat="1" ht="19.5">
      <c r="A493" s="34"/>
      <c r="B493" s="35"/>
      <c r="C493" s="36"/>
      <c r="D493" s="200" t="s">
        <v>127</v>
      </c>
      <c r="E493" s="36"/>
      <c r="F493" s="201" t="s">
        <v>592</v>
      </c>
      <c r="G493" s="36"/>
      <c r="H493" s="36"/>
      <c r="I493" s="202"/>
      <c r="J493" s="36"/>
      <c r="K493" s="36"/>
      <c r="L493" s="39"/>
      <c r="M493" s="203"/>
      <c r="N493" s="204"/>
      <c r="O493" s="71"/>
      <c r="P493" s="71"/>
      <c r="Q493" s="71"/>
      <c r="R493" s="71"/>
      <c r="S493" s="71"/>
      <c r="T493" s="71"/>
      <c r="U493" s="72"/>
      <c r="V493" s="34"/>
      <c r="W493" s="34"/>
      <c r="X493" s="34"/>
      <c r="Y493" s="34"/>
      <c r="Z493" s="34"/>
      <c r="AA493" s="34"/>
      <c r="AB493" s="34"/>
      <c r="AC493" s="34"/>
      <c r="AD493" s="34"/>
      <c r="AE493" s="34"/>
      <c r="AT493" s="17" t="s">
        <v>127</v>
      </c>
      <c r="AU493" s="17" t="s">
        <v>81</v>
      </c>
    </row>
    <row r="494" spans="2:51" s="13" customFormat="1" ht="11.25">
      <c r="B494" s="210"/>
      <c r="C494" s="211"/>
      <c r="D494" s="200" t="s">
        <v>179</v>
      </c>
      <c r="E494" s="212" t="s">
        <v>1</v>
      </c>
      <c r="F494" s="213" t="s">
        <v>594</v>
      </c>
      <c r="G494" s="211"/>
      <c r="H494" s="212" t="s">
        <v>1</v>
      </c>
      <c r="I494" s="214"/>
      <c r="J494" s="211"/>
      <c r="K494" s="211"/>
      <c r="L494" s="215"/>
      <c r="M494" s="216"/>
      <c r="N494" s="217"/>
      <c r="O494" s="217"/>
      <c r="P494" s="217"/>
      <c r="Q494" s="217"/>
      <c r="R494" s="217"/>
      <c r="S494" s="217"/>
      <c r="T494" s="217"/>
      <c r="U494" s="218"/>
      <c r="AT494" s="219" t="s">
        <v>179</v>
      </c>
      <c r="AU494" s="219" t="s">
        <v>81</v>
      </c>
      <c r="AV494" s="13" t="s">
        <v>81</v>
      </c>
      <c r="AW494" s="13" t="s">
        <v>30</v>
      </c>
      <c r="AX494" s="13" t="s">
        <v>73</v>
      </c>
      <c r="AY494" s="219" t="s">
        <v>118</v>
      </c>
    </row>
    <row r="495" spans="2:51" s="14" customFormat="1" ht="11.25">
      <c r="B495" s="220"/>
      <c r="C495" s="221"/>
      <c r="D495" s="200" t="s">
        <v>179</v>
      </c>
      <c r="E495" s="222" t="s">
        <v>1</v>
      </c>
      <c r="F495" s="223" t="s">
        <v>595</v>
      </c>
      <c r="G495" s="221"/>
      <c r="H495" s="224">
        <v>3.54</v>
      </c>
      <c r="I495" s="225"/>
      <c r="J495" s="221"/>
      <c r="K495" s="221"/>
      <c r="L495" s="226"/>
      <c r="M495" s="227"/>
      <c r="N495" s="228"/>
      <c r="O495" s="228"/>
      <c r="P495" s="228"/>
      <c r="Q495" s="228"/>
      <c r="R495" s="228"/>
      <c r="S495" s="228"/>
      <c r="T495" s="228"/>
      <c r="U495" s="229"/>
      <c r="AT495" s="230" t="s">
        <v>179</v>
      </c>
      <c r="AU495" s="230" t="s">
        <v>81</v>
      </c>
      <c r="AV495" s="14" t="s">
        <v>83</v>
      </c>
      <c r="AW495" s="14" t="s">
        <v>30</v>
      </c>
      <c r="AX495" s="14" t="s">
        <v>73</v>
      </c>
      <c r="AY495" s="230" t="s">
        <v>118</v>
      </c>
    </row>
    <row r="496" spans="2:51" s="13" customFormat="1" ht="11.25">
      <c r="B496" s="210"/>
      <c r="C496" s="211"/>
      <c r="D496" s="200" t="s">
        <v>179</v>
      </c>
      <c r="E496" s="212" t="s">
        <v>1</v>
      </c>
      <c r="F496" s="213" t="s">
        <v>361</v>
      </c>
      <c r="G496" s="211"/>
      <c r="H496" s="212" t="s">
        <v>1</v>
      </c>
      <c r="I496" s="214"/>
      <c r="J496" s="211"/>
      <c r="K496" s="211"/>
      <c r="L496" s="215"/>
      <c r="M496" s="216"/>
      <c r="N496" s="217"/>
      <c r="O496" s="217"/>
      <c r="P496" s="217"/>
      <c r="Q496" s="217"/>
      <c r="R496" s="217"/>
      <c r="S496" s="217"/>
      <c r="T496" s="217"/>
      <c r="U496" s="218"/>
      <c r="AT496" s="219" t="s">
        <v>179</v>
      </c>
      <c r="AU496" s="219" t="s">
        <v>81</v>
      </c>
      <c r="AV496" s="13" t="s">
        <v>81</v>
      </c>
      <c r="AW496" s="13" t="s">
        <v>30</v>
      </c>
      <c r="AX496" s="13" t="s">
        <v>73</v>
      </c>
      <c r="AY496" s="219" t="s">
        <v>118</v>
      </c>
    </row>
    <row r="497" spans="2:51" s="14" customFormat="1" ht="11.25">
      <c r="B497" s="220"/>
      <c r="C497" s="221"/>
      <c r="D497" s="200" t="s">
        <v>179</v>
      </c>
      <c r="E497" s="222" t="s">
        <v>1</v>
      </c>
      <c r="F497" s="223" t="s">
        <v>596</v>
      </c>
      <c r="G497" s="221"/>
      <c r="H497" s="224">
        <v>63</v>
      </c>
      <c r="I497" s="225"/>
      <c r="J497" s="221"/>
      <c r="K497" s="221"/>
      <c r="L497" s="226"/>
      <c r="M497" s="227"/>
      <c r="N497" s="228"/>
      <c r="O497" s="228"/>
      <c r="P497" s="228"/>
      <c r="Q497" s="228"/>
      <c r="R497" s="228"/>
      <c r="S497" s="228"/>
      <c r="T497" s="228"/>
      <c r="U497" s="229"/>
      <c r="AT497" s="230" t="s">
        <v>179</v>
      </c>
      <c r="AU497" s="230" t="s">
        <v>81</v>
      </c>
      <c r="AV497" s="14" t="s">
        <v>83</v>
      </c>
      <c r="AW497" s="14" t="s">
        <v>30</v>
      </c>
      <c r="AX497" s="14" t="s">
        <v>73</v>
      </c>
      <c r="AY497" s="230" t="s">
        <v>118</v>
      </c>
    </row>
    <row r="498" spans="2:51" s="13" customFormat="1" ht="11.25">
      <c r="B498" s="210"/>
      <c r="C498" s="211"/>
      <c r="D498" s="200" t="s">
        <v>179</v>
      </c>
      <c r="E498" s="212" t="s">
        <v>1</v>
      </c>
      <c r="F498" s="213" t="s">
        <v>295</v>
      </c>
      <c r="G498" s="211"/>
      <c r="H498" s="212" t="s">
        <v>1</v>
      </c>
      <c r="I498" s="214"/>
      <c r="J498" s="211"/>
      <c r="K498" s="211"/>
      <c r="L498" s="215"/>
      <c r="M498" s="216"/>
      <c r="N498" s="217"/>
      <c r="O498" s="217"/>
      <c r="P498" s="217"/>
      <c r="Q498" s="217"/>
      <c r="R498" s="217"/>
      <c r="S498" s="217"/>
      <c r="T498" s="217"/>
      <c r="U498" s="218"/>
      <c r="AT498" s="219" t="s">
        <v>179</v>
      </c>
      <c r="AU498" s="219" t="s">
        <v>81</v>
      </c>
      <c r="AV498" s="13" t="s">
        <v>81</v>
      </c>
      <c r="AW498" s="13" t="s">
        <v>30</v>
      </c>
      <c r="AX498" s="13" t="s">
        <v>73</v>
      </c>
      <c r="AY498" s="219" t="s">
        <v>118</v>
      </c>
    </row>
    <row r="499" spans="2:51" s="14" customFormat="1" ht="11.25">
      <c r="B499" s="220"/>
      <c r="C499" s="221"/>
      <c r="D499" s="200" t="s">
        <v>179</v>
      </c>
      <c r="E499" s="222" t="s">
        <v>1</v>
      </c>
      <c r="F499" s="223" t="s">
        <v>597</v>
      </c>
      <c r="G499" s="221"/>
      <c r="H499" s="224">
        <v>69.7</v>
      </c>
      <c r="I499" s="225"/>
      <c r="J499" s="221"/>
      <c r="K499" s="221"/>
      <c r="L499" s="226"/>
      <c r="M499" s="227"/>
      <c r="N499" s="228"/>
      <c r="O499" s="228"/>
      <c r="P499" s="228"/>
      <c r="Q499" s="228"/>
      <c r="R499" s="228"/>
      <c r="S499" s="228"/>
      <c r="T499" s="228"/>
      <c r="U499" s="229"/>
      <c r="AT499" s="230" t="s">
        <v>179</v>
      </c>
      <c r="AU499" s="230" t="s">
        <v>81</v>
      </c>
      <c r="AV499" s="14" t="s">
        <v>83</v>
      </c>
      <c r="AW499" s="14" t="s">
        <v>30</v>
      </c>
      <c r="AX499" s="14" t="s">
        <v>73</v>
      </c>
      <c r="AY499" s="230" t="s">
        <v>118</v>
      </c>
    </row>
    <row r="500" spans="2:51" s="13" customFormat="1" ht="11.25">
      <c r="B500" s="210"/>
      <c r="C500" s="211"/>
      <c r="D500" s="200" t="s">
        <v>179</v>
      </c>
      <c r="E500" s="212" t="s">
        <v>1</v>
      </c>
      <c r="F500" s="213" t="s">
        <v>364</v>
      </c>
      <c r="G500" s="211"/>
      <c r="H500" s="212" t="s">
        <v>1</v>
      </c>
      <c r="I500" s="214"/>
      <c r="J500" s="211"/>
      <c r="K500" s="211"/>
      <c r="L500" s="215"/>
      <c r="M500" s="216"/>
      <c r="N500" s="217"/>
      <c r="O500" s="217"/>
      <c r="P500" s="217"/>
      <c r="Q500" s="217"/>
      <c r="R500" s="217"/>
      <c r="S500" s="217"/>
      <c r="T500" s="217"/>
      <c r="U500" s="218"/>
      <c r="AT500" s="219" t="s">
        <v>179</v>
      </c>
      <c r="AU500" s="219" t="s">
        <v>81</v>
      </c>
      <c r="AV500" s="13" t="s">
        <v>81</v>
      </c>
      <c r="AW500" s="13" t="s">
        <v>30</v>
      </c>
      <c r="AX500" s="13" t="s">
        <v>73</v>
      </c>
      <c r="AY500" s="219" t="s">
        <v>118</v>
      </c>
    </row>
    <row r="501" spans="2:51" s="14" customFormat="1" ht="11.25">
      <c r="B501" s="220"/>
      <c r="C501" s="221"/>
      <c r="D501" s="200" t="s">
        <v>179</v>
      </c>
      <c r="E501" s="222" t="s">
        <v>1</v>
      </c>
      <c r="F501" s="223" t="s">
        <v>598</v>
      </c>
      <c r="G501" s="221"/>
      <c r="H501" s="224">
        <v>105.2</v>
      </c>
      <c r="I501" s="225"/>
      <c r="J501" s="221"/>
      <c r="K501" s="221"/>
      <c r="L501" s="226"/>
      <c r="M501" s="227"/>
      <c r="N501" s="228"/>
      <c r="O501" s="228"/>
      <c r="P501" s="228"/>
      <c r="Q501" s="228"/>
      <c r="R501" s="228"/>
      <c r="S501" s="228"/>
      <c r="T501" s="228"/>
      <c r="U501" s="229"/>
      <c r="AT501" s="230" t="s">
        <v>179</v>
      </c>
      <c r="AU501" s="230" t="s">
        <v>81</v>
      </c>
      <c r="AV501" s="14" t="s">
        <v>83</v>
      </c>
      <c r="AW501" s="14" t="s">
        <v>30</v>
      </c>
      <c r="AX501" s="14" t="s">
        <v>73</v>
      </c>
      <c r="AY501" s="230" t="s">
        <v>118</v>
      </c>
    </row>
    <row r="502" spans="2:51" s="13" customFormat="1" ht="11.25">
      <c r="B502" s="210"/>
      <c r="C502" s="211"/>
      <c r="D502" s="200" t="s">
        <v>179</v>
      </c>
      <c r="E502" s="212" t="s">
        <v>1</v>
      </c>
      <c r="F502" s="213" t="s">
        <v>376</v>
      </c>
      <c r="G502" s="211"/>
      <c r="H502" s="212" t="s">
        <v>1</v>
      </c>
      <c r="I502" s="214"/>
      <c r="J502" s="211"/>
      <c r="K502" s="211"/>
      <c r="L502" s="215"/>
      <c r="M502" s="216"/>
      <c r="N502" s="217"/>
      <c r="O502" s="217"/>
      <c r="P502" s="217"/>
      <c r="Q502" s="217"/>
      <c r="R502" s="217"/>
      <c r="S502" s="217"/>
      <c r="T502" s="217"/>
      <c r="U502" s="218"/>
      <c r="AT502" s="219" t="s">
        <v>179</v>
      </c>
      <c r="AU502" s="219" t="s">
        <v>81</v>
      </c>
      <c r="AV502" s="13" t="s">
        <v>81</v>
      </c>
      <c r="AW502" s="13" t="s">
        <v>30</v>
      </c>
      <c r="AX502" s="13" t="s">
        <v>73</v>
      </c>
      <c r="AY502" s="219" t="s">
        <v>118</v>
      </c>
    </row>
    <row r="503" spans="2:51" s="14" customFormat="1" ht="11.25">
      <c r="B503" s="220"/>
      <c r="C503" s="221"/>
      <c r="D503" s="200" t="s">
        <v>179</v>
      </c>
      <c r="E503" s="222" t="s">
        <v>1</v>
      </c>
      <c r="F503" s="223" t="s">
        <v>599</v>
      </c>
      <c r="G503" s="221"/>
      <c r="H503" s="224">
        <v>90.4</v>
      </c>
      <c r="I503" s="225"/>
      <c r="J503" s="221"/>
      <c r="K503" s="221"/>
      <c r="L503" s="226"/>
      <c r="M503" s="227"/>
      <c r="N503" s="228"/>
      <c r="O503" s="228"/>
      <c r="P503" s="228"/>
      <c r="Q503" s="228"/>
      <c r="R503" s="228"/>
      <c r="S503" s="228"/>
      <c r="T503" s="228"/>
      <c r="U503" s="229"/>
      <c r="AT503" s="230" t="s">
        <v>179</v>
      </c>
      <c r="AU503" s="230" t="s">
        <v>81</v>
      </c>
      <c r="AV503" s="14" t="s">
        <v>83</v>
      </c>
      <c r="AW503" s="14" t="s">
        <v>30</v>
      </c>
      <c r="AX503" s="14" t="s">
        <v>73</v>
      </c>
      <c r="AY503" s="230" t="s">
        <v>118</v>
      </c>
    </row>
    <row r="504" spans="2:51" s="15" customFormat="1" ht="11.25">
      <c r="B504" s="231"/>
      <c r="C504" s="232"/>
      <c r="D504" s="200" t="s">
        <v>179</v>
      </c>
      <c r="E504" s="233" t="s">
        <v>1</v>
      </c>
      <c r="F504" s="234" t="s">
        <v>184</v>
      </c>
      <c r="G504" s="232"/>
      <c r="H504" s="235">
        <v>331.84000000000003</v>
      </c>
      <c r="I504" s="236"/>
      <c r="J504" s="232"/>
      <c r="K504" s="232"/>
      <c r="L504" s="237"/>
      <c r="M504" s="238"/>
      <c r="N504" s="239"/>
      <c r="O504" s="239"/>
      <c r="P504" s="239"/>
      <c r="Q504" s="239"/>
      <c r="R504" s="239"/>
      <c r="S504" s="239"/>
      <c r="T504" s="239"/>
      <c r="U504" s="240"/>
      <c r="AT504" s="241" t="s">
        <v>179</v>
      </c>
      <c r="AU504" s="241" t="s">
        <v>81</v>
      </c>
      <c r="AV504" s="15" t="s">
        <v>125</v>
      </c>
      <c r="AW504" s="15" t="s">
        <v>30</v>
      </c>
      <c r="AX504" s="15" t="s">
        <v>81</v>
      </c>
      <c r="AY504" s="241" t="s">
        <v>118</v>
      </c>
    </row>
    <row r="505" spans="1:65" s="2" customFormat="1" ht="24.2" customHeight="1">
      <c r="A505" s="34"/>
      <c r="B505" s="35"/>
      <c r="C505" s="186" t="s">
        <v>600</v>
      </c>
      <c r="D505" s="186" t="s">
        <v>121</v>
      </c>
      <c r="E505" s="187" t="s">
        <v>601</v>
      </c>
      <c r="F505" s="188" t="s">
        <v>602</v>
      </c>
      <c r="G505" s="189" t="s">
        <v>187</v>
      </c>
      <c r="H505" s="190">
        <v>43.262</v>
      </c>
      <c r="I505" s="191"/>
      <c r="J505" s="192">
        <f>ROUND(I505*H505,2)</f>
        <v>0</v>
      </c>
      <c r="K505" s="193"/>
      <c r="L505" s="39"/>
      <c r="M505" s="194" t="s">
        <v>1</v>
      </c>
      <c r="N505" s="195" t="s">
        <v>38</v>
      </c>
      <c r="O505" s="71"/>
      <c r="P505" s="196">
        <f>O505*H505</f>
        <v>0</v>
      </c>
      <c r="Q505" s="196">
        <v>0</v>
      </c>
      <c r="R505" s="196">
        <f>Q505*H505</f>
        <v>0</v>
      </c>
      <c r="S505" s="196">
        <v>0</v>
      </c>
      <c r="T505" s="196">
        <f>S505*H505</f>
        <v>0</v>
      </c>
      <c r="U505" s="197" t="s">
        <v>1</v>
      </c>
      <c r="V505" s="34"/>
      <c r="W505" s="34"/>
      <c r="X505" s="34"/>
      <c r="Y505" s="34"/>
      <c r="Z505" s="34"/>
      <c r="AA505" s="34"/>
      <c r="AB505" s="34"/>
      <c r="AC505" s="34"/>
      <c r="AD505" s="34"/>
      <c r="AE505" s="34"/>
      <c r="AR505" s="198" t="s">
        <v>125</v>
      </c>
      <c r="AT505" s="198" t="s">
        <v>121</v>
      </c>
      <c r="AU505" s="198" t="s">
        <v>81</v>
      </c>
      <c r="AY505" s="17" t="s">
        <v>118</v>
      </c>
      <c r="BE505" s="199">
        <f>IF(N505="základní",J505,0)</f>
        <v>0</v>
      </c>
      <c r="BF505" s="199">
        <f>IF(N505="snížená",J505,0)</f>
        <v>0</v>
      </c>
      <c r="BG505" s="199">
        <f>IF(N505="zákl. přenesená",J505,0)</f>
        <v>0</v>
      </c>
      <c r="BH505" s="199">
        <f>IF(N505="sníž. přenesená",J505,0)</f>
        <v>0</v>
      </c>
      <c r="BI505" s="199">
        <f>IF(N505="nulová",J505,0)</f>
        <v>0</v>
      </c>
      <c r="BJ505" s="17" t="s">
        <v>81</v>
      </c>
      <c r="BK505" s="199">
        <f>ROUND(I505*H505,2)</f>
        <v>0</v>
      </c>
      <c r="BL505" s="17" t="s">
        <v>125</v>
      </c>
      <c r="BM505" s="198" t="s">
        <v>603</v>
      </c>
    </row>
    <row r="506" spans="1:47" s="2" customFormat="1" ht="19.5">
      <c r="A506" s="34"/>
      <c r="B506" s="35"/>
      <c r="C506" s="36"/>
      <c r="D506" s="200" t="s">
        <v>127</v>
      </c>
      <c r="E506" s="36"/>
      <c r="F506" s="201" t="s">
        <v>602</v>
      </c>
      <c r="G506" s="36"/>
      <c r="H506" s="36"/>
      <c r="I506" s="202"/>
      <c r="J506" s="36"/>
      <c r="K506" s="36"/>
      <c r="L506" s="39"/>
      <c r="M506" s="203"/>
      <c r="N506" s="204"/>
      <c r="O506" s="71"/>
      <c r="P506" s="71"/>
      <c r="Q506" s="71"/>
      <c r="R506" s="71"/>
      <c r="S506" s="71"/>
      <c r="T506" s="71"/>
      <c r="U506" s="72"/>
      <c r="V506" s="34"/>
      <c r="W506" s="34"/>
      <c r="X506" s="34"/>
      <c r="Y506" s="34"/>
      <c r="Z506" s="34"/>
      <c r="AA506" s="34"/>
      <c r="AB506" s="34"/>
      <c r="AC506" s="34"/>
      <c r="AD506" s="34"/>
      <c r="AE506" s="34"/>
      <c r="AT506" s="17" t="s">
        <v>127</v>
      </c>
      <c r="AU506" s="17" t="s">
        <v>81</v>
      </c>
    </row>
    <row r="507" spans="2:51" s="13" customFormat="1" ht="11.25">
      <c r="B507" s="210"/>
      <c r="C507" s="211"/>
      <c r="D507" s="200" t="s">
        <v>179</v>
      </c>
      <c r="E507" s="212" t="s">
        <v>1</v>
      </c>
      <c r="F507" s="213" t="s">
        <v>604</v>
      </c>
      <c r="G507" s="211"/>
      <c r="H507" s="212" t="s">
        <v>1</v>
      </c>
      <c r="I507" s="214"/>
      <c r="J507" s="211"/>
      <c r="K507" s="211"/>
      <c r="L507" s="215"/>
      <c r="M507" s="216"/>
      <c r="N507" s="217"/>
      <c r="O507" s="217"/>
      <c r="P507" s="217"/>
      <c r="Q507" s="217"/>
      <c r="R507" s="217"/>
      <c r="S507" s="217"/>
      <c r="T507" s="217"/>
      <c r="U507" s="218"/>
      <c r="AT507" s="219" t="s">
        <v>179</v>
      </c>
      <c r="AU507" s="219" t="s">
        <v>81</v>
      </c>
      <c r="AV507" s="13" t="s">
        <v>81</v>
      </c>
      <c r="AW507" s="13" t="s">
        <v>30</v>
      </c>
      <c r="AX507" s="13" t="s">
        <v>73</v>
      </c>
      <c r="AY507" s="219" t="s">
        <v>118</v>
      </c>
    </row>
    <row r="508" spans="2:51" s="13" customFormat="1" ht="11.25">
      <c r="B508" s="210"/>
      <c r="C508" s="211"/>
      <c r="D508" s="200" t="s">
        <v>179</v>
      </c>
      <c r="E508" s="212" t="s">
        <v>1</v>
      </c>
      <c r="F508" s="213" t="s">
        <v>361</v>
      </c>
      <c r="G508" s="211"/>
      <c r="H508" s="212" t="s">
        <v>1</v>
      </c>
      <c r="I508" s="214"/>
      <c r="J508" s="211"/>
      <c r="K508" s="211"/>
      <c r="L508" s="215"/>
      <c r="M508" s="216"/>
      <c r="N508" s="217"/>
      <c r="O508" s="217"/>
      <c r="P508" s="217"/>
      <c r="Q508" s="217"/>
      <c r="R508" s="217"/>
      <c r="S508" s="217"/>
      <c r="T508" s="217"/>
      <c r="U508" s="218"/>
      <c r="AT508" s="219" t="s">
        <v>179</v>
      </c>
      <c r="AU508" s="219" t="s">
        <v>81</v>
      </c>
      <c r="AV508" s="13" t="s">
        <v>81</v>
      </c>
      <c r="AW508" s="13" t="s">
        <v>30</v>
      </c>
      <c r="AX508" s="13" t="s">
        <v>73</v>
      </c>
      <c r="AY508" s="219" t="s">
        <v>118</v>
      </c>
    </row>
    <row r="509" spans="2:51" s="14" customFormat="1" ht="11.25">
      <c r="B509" s="220"/>
      <c r="C509" s="221"/>
      <c r="D509" s="200" t="s">
        <v>179</v>
      </c>
      <c r="E509" s="222" t="s">
        <v>1</v>
      </c>
      <c r="F509" s="223" t="s">
        <v>605</v>
      </c>
      <c r="G509" s="221"/>
      <c r="H509" s="224">
        <v>17.76</v>
      </c>
      <c r="I509" s="225"/>
      <c r="J509" s="221"/>
      <c r="K509" s="221"/>
      <c r="L509" s="226"/>
      <c r="M509" s="227"/>
      <c r="N509" s="228"/>
      <c r="O509" s="228"/>
      <c r="P509" s="228"/>
      <c r="Q509" s="228"/>
      <c r="R509" s="228"/>
      <c r="S509" s="228"/>
      <c r="T509" s="228"/>
      <c r="U509" s="229"/>
      <c r="AT509" s="230" t="s">
        <v>179</v>
      </c>
      <c r="AU509" s="230" t="s">
        <v>81</v>
      </c>
      <c r="AV509" s="14" t="s">
        <v>83</v>
      </c>
      <c r="AW509" s="14" t="s">
        <v>30</v>
      </c>
      <c r="AX509" s="14" t="s">
        <v>73</v>
      </c>
      <c r="AY509" s="230" t="s">
        <v>118</v>
      </c>
    </row>
    <row r="510" spans="2:51" s="14" customFormat="1" ht="11.25">
      <c r="B510" s="220"/>
      <c r="C510" s="221"/>
      <c r="D510" s="200" t="s">
        <v>179</v>
      </c>
      <c r="E510" s="222" t="s">
        <v>1</v>
      </c>
      <c r="F510" s="223" t="s">
        <v>606</v>
      </c>
      <c r="G510" s="221"/>
      <c r="H510" s="224">
        <v>-3.349</v>
      </c>
      <c r="I510" s="225"/>
      <c r="J510" s="221"/>
      <c r="K510" s="221"/>
      <c r="L510" s="226"/>
      <c r="M510" s="227"/>
      <c r="N510" s="228"/>
      <c r="O510" s="228"/>
      <c r="P510" s="228"/>
      <c r="Q510" s="228"/>
      <c r="R510" s="228"/>
      <c r="S510" s="228"/>
      <c r="T510" s="228"/>
      <c r="U510" s="229"/>
      <c r="AT510" s="230" t="s">
        <v>179</v>
      </c>
      <c r="AU510" s="230" t="s">
        <v>81</v>
      </c>
      <c r="AV510" s="14" t="s">
        <v>83</v>
      </c>
      <c r="AW510" s="14" t="s">
        <v>30</v>
      </c>
      <c r="AX510" s="14" t="s">
        <v>73</v>
      </c>
      <c r="AY510" s="230" t="s">
        <v>118</v>
      </c>
    </row>
    <row r="511" spans="2:51" s="14" customFormat="1" ht="11.25">
      <c r="B511" s="220"/>
      <c r="C511" s="221"/>
      <c r="D511" s="200" t="s">
        <v>179</v>
      </c>
      <c r="E511" s="222" t="s">
        <v>1</v>
      </c>
      <c r="F511" s="223" t="s">
        <v>607</v>
      </c>
      <c r="G511" s="221"/>
      <c r="H511" s="224">
        <v>24.768</v>
      </c>
      <c r="I511" s="225"/>
      <c r="J511" s="221"/>
      <c r="K511" s="221"/>
      <c r="L511" s="226"/>
      <c r="M511" s="227"/>
      <c r="N511" s="228"/>
      <c r="O511" s="228"/>
      <c r="P511" s="228"/>
      <c r="Q511" s="228"/>
      <c r="R511" s="228"/>
      <c r="S511" s="228"/>
      <c r="T511" s="228"/>
      <c r="U511" s="229"/>
      <c r="AT511" s="230" t="s">
        <v>179</v>
      </c>
      <c r="AU511" s="230" t="s">
        <v>81</v>
      </c>
      <c r="AV511" s="14" t="s">
        <v>83</v>
      </c>
      <c r="AW511" s="14" t="s">
        <v>30</v>
      </c>
      <c r="AX511" s="14" t="s">
        <v>73</v>
      </c>
      <c r="AY511" s="230" t="s">
        <v>118</v>
      </c>
    </row>
    <row r="512" spans="2:51" s="14" customFormat="1" ht="11.25">
      <c r="B512" s="220"/>
      <c r="C512" s="221"/>
      <c r="D512" s="200" t="s">
        <v>179</v>
      </c>
      <c r="E512" s="222" t="s">
        <v>1</v>
      </c>
      <c r="F512" s="223" t="s">
        <v>608</v>
      </c>
      <c r="G512" s="221"/>
      <c r="H512" s="224">
        <v>-1.773</v>
      </c>
      <c r="I512" s="225"/>
      <c r="J512" s="221"/>
      <c r="K512" s="221"/>
      <c r="L512" s="226"/>
      <c r="M512" s="227"/>
      <c r="N512" s="228"/>
      <c r="O512" s="228"/>
      <c r="P512" s="228"/>
      <c r="Q512" s="228"/>
      <c r="R512" s="228"/>
      <c r="S512" s="228"/>
      <c r="T512" s="228"/>
      <c r="U512" s="229"/>
      <c r="AT512" s="230" t="s">
        <v>179</v>
      </c>
      <c r="AU512" s="230" t="s">
        <v>81</v>
      </c>
      <c r="AV512" s="14" t="s">
        <v>83</v>
      </c>
      <c r="AW512" s="14" t="s">
        <v>30</v>
      </c>
      <c r="AX512" s="14" t="s">
        <v>73</v>
      </c>
      <c r="AY512" s="230" t="s">
        <v>118</v>
      </c>
    </row>
    <row r="513" spans="2:51" s="14" customFormat="1" ht="11.25">
      <c r="B513" s="220"/>
      <c r="C513" s="221"/>
      <c r="D513" s="200" t="s">
        <v>179</v>
      </c>
      <c r="E513" s="222" t="s">
        <v>1</v>
      </c>
      <c r="F513" s="223" t="s">
        <v>609</v>
      </c>
      <c r="G513" s="221"/>
      <c r="H513" s="224">
        <v>5.856</v>
      </c>
      <c r="I513" s="225"/>
      <c r="J513" s="221"/>
      <c r="K513" s="221"/>
      <c r="L513" s="226"/>
      <c r="M513" s="227"/>
      <c r="N513" s="228"/>
      <c r="O513" s="228"/>
      <c r="P513" s="228"/>
      <c r="Q513" s="228"/>
      <c r="R513" s="228"/>
      <c r="S513" s="228"/>
      <c r="T513" s="228"/>
      <c r="U513" s="229"/>
      <c r="AT513" s="230" t="s">
        <v>179</v>
      </c>
      <c r="AU513" s="230" t="s">
        <v>81</v>
      </c>
      <c r="AV513" s="14" t="s">
        <v>83</v>
      </c>
      <c r="AW513" s="14" t="s">
        <v>30</v>
      </c>
      <c r="AX513" s="14" t="s">
        <v>73</v>
      </c>
      <c r="AY513" s="230" t="s">
        <v>118</v>
      </c>
    </row>
    <row r="514" spans="2:51" s="15" customFormat="1" ht="11.25">
      <c r="B514" s="231"/>
      <c r="C514" s="232"/>
      <c r="D514" s="200" t="s">
        <v>179</v>
      </c>
      <c r="E514" s="233" t="s">
        <v>1</v>
      </c>
      <c r="F514" s="234" t="s">
        <v>184</v>
      </c>
      <c r="G514" s="232"/>
      <c r="H514" s="235">
        <v>43.262</v>
      </c>
      <c r="I514" s="236"/>
      <c r="J514" s="232"/>
      <c r="K514" s="232"/>
      <c r="L514" s="237"/>
      <c r="M514" s="238"/>
      <c r="N514" s="239"/>
      <c r="O514" s="239"/>
      <c r="P514" s="239"/>
      <c r="Q514" s="239"/>
      <c r="R514" s="239"/>
      <c r="S514" s="239"/>
      <c r="T514" s="239"/>
      <c r="U514" s="240"/>
      <c r="AT514" s="241" t="s">
        <v>179</v>
      </c>
      <c r="AU514" s="241" t="s">
        <v>81</v>
      </c>
      <c r="AV514" s="15" t="s">
        <v>125</v>
      </c>
      <c r="AW514" s="15" t="s">
        <v>30</v>
      </c>
      <c r="AX514" s="15" t="s">
        <v>81</v>
      </c>
      <c r="AY514" s="241" t="s">
        <v>118</v>
      </c>
    </row>
    <row r="515" spans="1:65" s="2" customFormat="1" ht="24.2" customHeight="1">
      <c r="A515" s="34"/>
      <c r="B515" s="35"/>
      <c r="C515" s="186" t="s">
        <v>610</v>
      </c>
      <c r="D515" s="186" t="s">
        <v>121</v>
      </c>
      <c r="E515" s="187" t="s">
        <v>611</v>
      </c>
      <c r="F515" s="188" t="s">
        <v>612</v>
      </c>
      <c r="G515" s="189" t="s">
        <v>279</v>
      </c>
      <c r="H515" s="190">
        <v>1</v>
      </c>
      <c r="I515" s="191"/>
      <c r="J515" s="192">
        <f>ROUND(I515*H515,2)</f>
        <v>0</v>
      </c>
      <c r="K515" s="193"/>
      <c r="L515" s="39"/>
      <c r="M515" s="194" t="s">
        <v>1</v>
      </c>
      <c r="N515" s="195" t="s">
        <v>38</v>
      </c>
      <c r="O515" s="71"/>
      <c r="P515" s="196">
        <f>O515*H515</f>
        <v>0</v>
      </c>
      <c r="Q515" s="196">
        <v>0</v>
      </c>
      <c r="R515" s="196">
        <f>Q515*H515</f>
        <v>0</v>
      </c>
      <c r="S515" s="196">
        <v>0</v>
      </c>
      <c r="T515" s="196">
        <f>S515*H515</f>
        <v>0</v>
      </c>
      <c r="U515" s="197" t="s">
        <v>1</v>
      </c>
      <c r="V515" s="34"/>
      <c r="W515" s="34"/>
      <c r="X515" s="34"/>
      <c r="Y515" s="34"/>
      <c r="Z515" s="34"/>
      <c r="AA515" s="34"/>
      <c r="AB515" s="34"/>
      <c r="AC515" s="34"/>
      <c r="AD515" s="34"/>
      <c r="AE515" s="34"/>
      <c r="AR515" s="198" t="s">
        <v>125</v>
      </c>
      <c r="AT515" s="198" t="s">
        <v>121</v>
      </c>
      <c r="AU515" s="198" t="s">
        <v>81</v>
      </c>
      <c r="AY515" s="17" t="s">
        <v>118</v>
      </c>
      <c r="BE515" s="199">
        <f>IF(N515="základní",J515,0)</f>
        <v>0</v>
      </c>
      <c r="BF515" s="199">
        <f>IF(N515="snížená",J515,0)</f>
        <v>0</v>
      </c>
      <c r="BG515" s="199">
        <f>IF(N515="zákl. přenesená",J515,0)</f>
        <v>0</v>
      </c>
      <c r="BH515" s="199">
        <f>IF(N515="sníž. přenesená",J515,0)</f>
        <v>0</v>
      </c>
      <c r="BI515" s="199">
        <f>IF(N515="nulová",J515,0)</f>
        <v>0</v>
      </c>
      <c r="BJ515" s="17" t="s">
        <v>81</v>
      </c>
      <c r="BK515" s="199">
        <f>ROUND(I515*H515,2)</f>
        <v>0</v>
      </c>
      <c r="BL515" s="17" t="s">
        <v>125</v>
      </c>
      <c r="BM515" s="198" t="s">
        <v>613</v>
      </c>
    </row>
    <row r="516" spans="1:47" s="2" customFormat="1" ht="19.5">
      <c r="A516" s="34"/>
      <c r="B516" s="35"/>
      <c r="C516" s="36"/>
      <c r="D516" s="200" t="s">
        <v>127</v>
      </c>
      <c r="E516" s="36"/>
      <c r="F516" s="201" t="s">
        <v>612</v>
      </c>
      <c r="G516" s="36"/>
      <c r="H516" s="36"/>
      <c r="I516" s="202"/>
      <c r="J516" s="36"/>
      <c r="K516" s="36"/>
      <c r="L516" s="39"/>
      <c r="M516" s="203"/>
      <c r="N516" s="204"/>
      <c r="O516" s="71"/>
      <c r="P516" s="71"/>
      <c r="Q516" s="71"/>
      <c r="R516" s="71"/>
      <c r="S516" s="71"/>
      <c r="T516" s="71"/>
      <c r="U516" s="72"/>
      <c r="V516" s="34"/>
      <c r="W516" s="34"/>
      <c r="X516" s="34"/>
      <c r="Y516" s="34"/>
      <c r="Z516" s="34"/>
      <c r="AA516" s="34"/>
      <c r="AB516" s="34"/>
      <c r="AC516" s="34"/>
      <c r="AD516" s="34"/>
      <c r="AE516" s="34"/>
      <c r="AT516" s="17" t="s">
        <v>127</v>
      </c>
      <c r="AU516" s="17" t="s">
        <v>81</v>
      </c>
    </row>
    <row r="517" spans="2:51" s="13" customFormat="1" ht="11.25">
      <c r="B517" s="210"/>
      <c r="C517" s="211"/>
      <c r="D517" s="200" t="s">
        <v>179</v>
      </c>
      <c r="E517" s="212" t="s">
        <v>1</v>
      </c>
      <c r="F517" s="213" t="s">
        <v>614</v>
      </c>
      <c r="G517" s="211"/>
      <c r="H517" s="212" t="s">
        <v>1</v>
      </c>
      <c r="I517" s="214"/>
      <c r="J517" s="211"/>
      <c r="K517" s="211"/>
      <c r="L517" s="215"/>
      <c r="M517" s="216"/>
      <c r="N517" s="217"/>
      <c r="O517" s="217"/>
      <c r="P517" s="217"/>
      <c r="Q517" s="217"/>
      <c r="R517" s="217"/>
      <c r="S517" s="217"/>
      <c r="T517" s="217"/>
      <c r="U517" s="218"/>
      <c r="AT517" s="219" t="s">
        <v>179</v>
      </c>
      <c r="AU517" s="219" t="s">
        <v>81</v>
      </c>
      <c r="AV517" s="13" t="s">
        <v>81</v>
      </c>
      <c r="AW517" s="13" t="s">
        <v>30</v>
      </c>
      <c r="AX517" s="13" t="s">
        <v>73</v>
      </c>
      <c r="AY517" s="219" t="s">
        <v>118</v>
      </c>
    </row>
    <row r="518" spans="2:51" s="14" customFormat="1" ht="11.25">
      <c r="B518" s="220"/>
      <c r="C518" s="221"/>
      <c r="D518" s="200" t="s">
        <v>179</v>
      </c>
      <c r="E518" s="222" t="s">
        <v>1</v>
      </c>
      <c r="F518" s="223" t="s">
        <v>81</v>
      </c>
      <c r="G518" s="221"/>
      <c r="H518" s="224">
        <v>1</v>
      </c>
      <c r="I518" s="225"/>
      <c r="J518" s="221"/>
      <c r="K518" s="221"/>
      <c r="L518" s="226"/>
      <c r="M518" s="227"/>
      <c r="N518" s="228"/>
      <c r="O518" s="228"/>
      <c r="P518" s="228"/>
      <c r="Q518" s="228"/>
      <c r="R518" s="228"/>
      <c r="S518" s="228"/>
      <c r="T518" s="228"/>
      <c r="U518" s="229"/>
      <c r="AT518" s="230" t="s">
        <v>179</v>
      </c>
      <c r="AU518" s="230" t="s">
        <v>81</v>
      </c>
      <c r="AV518" s="14" t="s">
        <v>83</v>
      </c>
      <c r="AW518" s="14" t="s">
        <v>30</v>
      </c>
      <c r="AX518" s="14" t="s">
        <v>73</v>
      </c>
      <c r="AY518" s="230" t="s">
        <v>118</v>
      </c>
    </row>
    <row r="519" spans="2:51" s="15" customFormat="1" ht="11.25">
      <c r="B519" s="231"/>
      <c r="C519" s="232"/>
      <c r="D519" s="200" t="s">
        <v>179</v>
      </c>
      <c r="E519" s="233" t="s">
        <v>1</v>
      </c>
      <c r="F519" s="234" t="s">
        <v>184</v>
      </c>
      <c r="G519" s="232"/>
      <c r="H519" s="235">
        <v>1</v>
      </c>
      <c r="I519" s="236"/>
      <c r="J519" s="232"/>
      <c r="K519" s="232"/>
      <c r="L519" s="237"/>
      <c r="M519" s="238"/>
      <c r="N519" s="239"/>
      <c r="O519" s="239"/>
      <c r="P519" s="239"/>
      <c r="Q519" s="239"/>
      <c r="R519" s="239"/>
      <c r="S519" s="239"/>
      <c r="T519" s="239"/>
      <c r="U519" s="240"/>
      <c r="AT519" s="241" t="s">
        <v>179</v>
      </c>
      <c r="AU519" s="241" t="s">
        <v>81</v>
      </c>
      <c r="AV519" s="15" t="s">
        <v>125</v>
      </c>
      <c r="AW519" s="15" t="s">
        <v>30</v>
      </c>
      <c r="AX519" s="15" t="s">
        <v>81</v>
      </c>
      <c r="AY519" s="241" t="s">
        <v>118</v>
      </c>
    </row>
    <row r="520" spans="1:65" s="2" customFormat="1" ht="14.45" customHeight="1">
      <c r="A520" s="34"/>
      <c r="B520" s="35"/>
      <c r="C520" s="242" t="s">
        <v>615</v>
      </c>
      <c r="D520" s="242" t="s">
        <v>216</v>
      </c>
      <c r="E520" s="243" t="s">
        <v>616</v>
      </c>
      <c r="F520" s="244" t="s">
        <v>617</v>
      </c>
      <c r="G520" s="245" t="s">
        <v>279</v>
      </c>
      <c r="H520" s="246">
        <v>1</v>
      </c>
      <c r="I520" s="247"/>
      <c r="J520" s="248">
        <f>ROUND(I520*H520,2)</f>
        <v>0</v>
      </c>
      <c r="K520" s="249"/>
      <c r="L520" s="250"/>
      <c r="M520" s="251" t="s">
        <v>1</v>
      </c>
      <c r="N520" s="252" t="s">
        <v>38</v>
      </c>
      <c r="O520" s="71"/>
      <c r="P520" s="196">
        <f>O520*H520</f>
        <v>0</v>
      </c>
      <c r="Q520" s="196">
        <v>0</v>
      </c>
      <c r="R520" s="196">
        <f>Q520*H520</f>
        <v>0</v>
      </c>
      <c r="S520" s="196">
        <v>0</v>
      </c>
      <c r="T520" s="196">
        <f>S520*H520</f>
        <v>0</v>
      </c>
      <c r="U520" s="197" t="s">
        <v>1</v>
      </c>
      <c r="V520" s="34"/>
      <c r="W520" s="34"/>
      <c r="X520" s="34"/>
      <c r="Y520" s="34"/>
      <c r="Z520" s="34"/>
      <c r="AA520" s="34"/>
      <c r="AB520" s="34"/>
      <c r="AC520" s="34"/>
      <c r="AD520" s="34"/>
      <c r="AE520" s="34"/>
      <c r="AR520" s="198" t="s">
        <v>219</v>
      </c>
      <c r="AT520" s="198" t="s">
        <v>216</v>
      </c>
      <c r="AU520" s="198" t="s">
        <v>81</v>
      </c>
      <c r="AY520" s="17" t="s">
        <v>118</v>
      </c>
      <c r="BE520" s="199">
        <f>IF(N520="základní",J520,0)</f>
        <v>0</v>
      </c>
      <c r="BF520" s="199">
        <f>IF(N520="snížená",J520,0)</f>
        <v>0</v>
      </c>
      <c r="BG520" s="199">
        <f>IF(N520="zákl. přenesená",J520,0)</f>
        <v>0</v>
      </c>
      <c r="BH520" s="199">
        <f>IF(N520="sníž. přenesená",J520,0)</f>
        <v>0</v>
      </c>
      <c r="BI520" s="199">
        <f>IF(N520="nulová",J520,0)</f>
        <v>0</v>
      </c>
      <c r="BJ520" s="17" t="s">
        <v>81</v>
      </c>
      <c r="BK520" s="199">
        <f>ROUND(I520*H520,2)</f>
        <v>0</v>
      </c>
      <c r="BL520" s="17" t="s">
        <v>125</v>
      </c>
      <c r="BM520" s="198" t="s">
        <v>618</v>
      </c>
    </row>
    <row r="521" spans="1:47" s="2" customFormat="1" ht="11.25">
      <c r="A521" s="34"/>
      <c r="B521" s="35"/>
      <c r="C521" s="36"/>
      <c r="D521" s="200" t="s">
        <v>127</v>
      </c>
      <c r="E521" s="36"/>
      <c r="F521" s="201" t="s">
        <v>617</v>
      </c>
      <c r="G521" s="36"/>
      <c r="H521" s="36"/>
      <c r="I521" s="202"/>
      <c r="J521" s="36"/>
      <c r="K521" s="36"/>
      <c r="L521" s="39"/>
      <c r="M521" s="203"/>
      <c r="N521" s="204"/>
      <c r="O521" s="71"/>
      <c r="P521" s="71"/>
      <c r="Q521" s="71"/>
      <c r="R521" s="71"/>
      <c r="S521" s="71"/>
      <c r="T521" s="71"/>
      <c r="U521" s="72"/>
      <c r="V521" s="34"/>
      <c r="W521" s="34"/>
      <c r="X521" s="34"/>
      <c r="Y521" s="34"/>
      <c r="Z521" s="34"/>
      <c r="AA521" s="34"/>
      <c r="AB521" s="34"/>
      <c r="AC521" s="34"/>
      <c r="AD521" s="34"/>
      <c r="AE521" s="34"/>
      <c r="AT521" s="17" t="s">
        <v>127</v>
      </c>
      <c r="AU521" s="17" t="s">
        <v>81</v>
      </c>
    </row>
    <row r="522" spans="2:51" s="13" customFormat="1" ht="11.25">
      <c r="B522" s="210"/>
      <c r="C522" s="211"/>
      <c r="D522" s="200" t="s">
        <v>179</v>
      </c>
      <c r="E522" s="212" t="s">
        <v>1</v>
      </c>
      <c r="F522" s="213" t="s">
        <v>614</v>
      </c>
      <c r="G522" s="211"/>
      <c r="H522" s="212" t="s">
        <v>1</v>
      </c>
      <c r="I522" s="214"/>
      <c r="J522" s="211"/>
      <c r="K522" s="211"/>
      <c r="L522" s="215"/>
      <c r="M522" s="216"/>
      <c r="N522" s="217"/>
      <c r="O522" s="217"/>
      <c r="P522" s="217"/>
      <c r="Q522" s="217"/>
      <c r="R522" s="217"/>
      <c r="S522" s="217"/>
      <c r="T522" s="217"/>
      <c r="U522" s="218"/>
      <c r="AT522" s="219" t="s">
        <v>179</v>
      </c>
      <c r="AU522" s="219" t="s">
        <v>81</v>
      </c>
      <c r="AV522" s="13" t="s">
        <v>81</v>
      </c>
      <c r="AW522" s="13" t="s">
        <v>30</v>
      </c>
      <c r="AX522" s="13" t="s">
        <v>73</v>
      </c>
      <c r="AY522" s="219" t="s">
        <v>118</v>
      </c>
    </row>
    <row r="523" spans="2:51" s="14" customFormat="1" ht="11.25">
      <c r="B523" s="220"/>
      <c r="C523" s="221"/>
      <c r="D523" s="200" t="s">
        <v>179</v>
      </c>
      <c r="E523" s="222" t="s">
        <v>1</v>
      </c>
      <c r="F523" s="223" t="s">
        <v>81</v>
      </c>
      <c r="G523" s="221"/>
      <c r="H523" s="224">
        <v>1</v>
      </c>
      <c r="I523" s="225"/>
      <c r="J523" s="221"/>
      <c r="K523" s="221"/>
      <c r="L523" s="226"/>
      <c r="M523" s="227"/>
      <c r="N523" s="228"/>
      <c r="O523" s="228"/>
      <c r="P523" s="228"/>
      <c r="Q523" s="228"/>
      <c r="R523" s="228"/>
      <c r="S523" s="228"/>
      <c r="T523" s="228"/>
      <c r="U523" s="229"/>
      <c r="AT523" s="230" t="s">
        <v>179</v>
      </c>
      <c r="AU523" s="230" t="s">
        <v>81</v>
      </c>
      <c r="AV523" s="14" t="s">
        <v>83</v>
      </c>
      <c r="AW523" s="14" t="s">
        <v>30</v>
      </c>
      <c r="AX523" s="14" t="s">
        <v>73</v>
      </c>
      <c r="AY523" s="230" t="s">
        <v>118</v>
      </c>
    </row>
    <row r="524" spans="2:51" s="15" customFormat="1" ht="11.25">
      <c r="B524" s="231"/>
      <c r="C524" s="232"/>
      <c r="D524" s="200" t="s">
        <v>179</v>
      </c>
      <c r="E524" s="233" t="s">
        <v>1</v>
      </c>
      <c r="F524" s="234" t="s">
        <v>184</v>
      </c>
      <c r="G524" s="232"/>
      <c r="H524" s="235">
        <v>1</v>
      </c>
      <c r="I524" s="236"/>
      <c r="J524" s="232"/>
      <c r="K524" s="232"/>
      <c r="L524" s="237"/>
      <c r="M524" s="238"/>
      <c r="N524" s="239"/>
      <c r="O524" s="239"/>
      <c r="P524" s="239"/>
      <c r="Q524" s="239"/>
      <c r="R524" s="239"/>
      <c r="S524" s="239"/>
      <c r="T524" s="239"/>
      <c r="U524" s="240"/>
      <c r="AT524" s="241" t="s">
        <v>179</v>
      </c>
      <c r="AU524" s="241" t="s">
        <v>81</v>
      </c>
      <c r="AV524" s="15" t="s">
        <v>125</v>
      </c>
      <c r="AW524" s="15" t="s">
        <v>30</v>
      </c>
      <c r="AX524" s="15" t="s">
        <v>81</v>
      </c>
      <c r="AY524" s="241" t="s">
        <v>118</v>
      </c>
    </row>
    <row r="525" spans="1:65" s="2" customFormat="1" ht="37.9" customHeight="1">
      <c r="A525" s="34"/>
      <c r="B525" s="35"/>
      <c r="C525" s="186" t="s">
        <v>619</v>
      </c>
      <c r="D525" s="186" t="s">
        <v>121</v>
      </c>
      <c r="E525" s="187" t="s">
        <v>620</v>
      </c>
      <c r="F525" s="188" t="s">
        <v>621</v>
      </c>
      <c r="G525" s="189" t="s">
        <v>187</v>
      </c>
      <c r="H525" s="190">
        <v>9.455</v>
      </c>
      <c r="I525" s="191"/>
      <c r="J525" s="192">
        <f>ROUND(I525*H525,2)</f>
        <v>0</v>
      </c>
      <c r="K525" s="193"/>
      <c r="L525" s="39"/>
      <c r="M525" s="194" t="s">
        <v>1</v>
      </c>
      <c r="N525" s="195" t="s">
        <v>38</v>
      </c>
      <c r="O525" s="71"/>
      <c r="P525" s="196">
        <f>O525*H525</f>
        <v>0</v>
      </c>
      <c r="Q525" s="196">
        <v>0</v>
      </c>
      <c r="R525" s="196">
        <f>Q525*H525</f>
        <v>0</v>
      </c>
      <c r="S525" s="196">
        <v>0</v>
      </c>
      <c r="T525" s="196">
        <f>S525*H525</f>
        <v>0</v>
      </c>
      <c r="U525" s="197" t="s">
        <v>1</v>
      </c>
      <c r="V525" s="34"/>
      <c r="W525" s="34"/>
      <c r="X525" s="34"/>
      <c r="Y525" s="34"/>
      <c r="Z525" s="34"/>
      <c r="AA525" s="34"/>
      <c r="AB525" s="34"/>
      <c r="AC525" s="34"/>
      <c r="AD525" s="34"/>
      <c r="AE525" s="34"/>
      <c r="AR525" s="198" t="s">
        <v>125</v>
      </c>
      <c r="AT525" s="198" t="s">
        <v>121</v>
      </c>
      <c r="AU525" s="198" t="s">
        <v>81</v>
      </c>
      <c r="AY525" s="17" t="s">
        <v>118</v>
      </c>
      <c r="BE525" s="199">
        <f>IF(N525="základní",J525,0)</f>
        <v>0</v>
      </c>
      <c r="BF525" s="199">
        <f>IF(N525="snížená",J525,0)</f>
        <v>0</v>
      </c>
      <c r="BG525" s="199">
        <f>IF(N525="zákl. přenesená",J525,0)</f>
        <v>0</v>
      </c>
      <c r="BH525" s="199">
        <f>IF(N525="sníž. přenesená",J525,0)</f>
        <v>0</v>
      </c>
      <c r="BI525" s="199">
        <f>IF(N525="nulová",J525,0)</f>
        <v>0</v>
      </c>
      <c r="BJ525" s="17" t="s">
        <v>81</v>
      </c>
      <c r="BK525" s="199">
        <f>ROUND(I525*H525,2)</f>
        <v>0</v>
      </c>
      <c r="BL525" s="17" t="s">
        <v>125</v>
      </c>
      <c r="BM525" s="198" t="s">
        <v>622</v>
      </c>
    </row>
    <row r="526" spans="1:47" s="2" customFormat="1" ht="29.25">
      <c r="A526" s="34"/>
      <c r="B526" s="35"/>
      <c r="C526" s="36"/>
      <c r="D526" s="200" t="s">
        <v>127</v>
      </c>
      <c r="E526" s="36"/>
      <c r="F526" s="201" t="s">
        <v>623</v>
      </c>
      <c r="G526" s="36"/>
      <c r="H526" s="36"/>
      <c r="I526" s="202"/>
      <c r="J526" s="36"/>
      <c r="K526" s="36"/>
      <c r="L526" s="39"/>
      <c r="M526" s="203"/>
      <c r="N526" s="204"/>
      <c r="O526" s="71"/>
      <c r="P526" s="71"/>
      <c r="Q526" s="71"/>
      <c r="R526" s="71"/>
      <c r="S526" s="71"/>
      <c r="T526" s="71"/>
      <c r="U526" s="72"/>
      <c r="V526" s="34"/>
      <c r="W526" s="34"/>
      <c r="X526" s="34"/>
      <c r="Y526" s="34"/>
      <c r="Z526" s="34"/>
      <c r="AA526" s="34"/>
      <c r="AB526" s="34"/>
      <c r="AC526" s="34"/>
      <c r="AD526" s="34"/>
      <c r="AE526" s="34"/>
      <c r="AT526" s="17" t="s">
        <v>127</v>
      </c>
      <c r="AU526" s="17" t="s">
        <v>81</v>
      </c>
    </row>
    <row r="527" spans="2:51" s="14" customFormat="1" ht="11.25">
      <c r="B527" s="220"/>
      <c r="C527" s="221"/>
      <c r="D527" s="200" t="s">
        <v>179</v>
      </c>
      <c r="E527" s="222" t="s">
        <v>1</v>
      </c>
      <c r="F527" s="223" t="s">
        <v>624</v>
      </c>
      <c r="G527" s="221"/>
      <c r="H527" s="224">
        <v>8.06</v>
      </c>
      <c r="I527" s="225"/>
      <c r="J527" s="221"/>
      <c r="K527" s="221"/>
      <c r="L527" s="226"/>
      <c r="M527" s="227"/>
      <c r="N527" s="228"/>
      <c r="O527" s="228"/>
      <c r="P527" s="228"/>
      <c r="Q527" s="228"/>
      <c r="R527" s="228"/>
      <c r="S527" s="228"/>
      <c r="T527" s="228"/>
      <c r="U527" s="229"/>
      <c r="AT527" s="230" t="s">
        <v>179</v>
      </c>
      <c r="AU527" s="230" t="s">
        <v>81</v>
      </c>
      <c r="AV527" s="14" t="s">
        <v>83</v>
      </c>
      <c r="AW527" s="14" t="s">
        <v>30</v>
      </c>
      <c r="AX527" s="14" t="s">
        <v>73</v>
      </c>
      <c r="AY527" s="230" t="s">
        <v>118</v>
      </c>
    </row>
    <row r="528" spans="2:51" s="14" customFormat="1" ht="11.25">
      <c r="B528" s="220"/>
      <c r="C528" s="221"/>
      <c r="D528" s="200" t="s">
        <v>179</v>
      </c>
      <c r="E528" s="222" t="s">
        <v>1</v>
      </c>
      <c r="F528" s="223" t="s">
        <v>625</v>
      </c>
      <c r="G528" s="221"/>
      <c r="H528" s="224">
        <v>1.395</v>
      </c>
      <c r="I528" s="225"/>
      <c r="J528" s="221"/>
      <c r="K528" s="221"/>
      <c r="L528" s="226"/>
      <c r="M528" s="227"/>
      <c r="N528" s="228"/>
      <c r="O528" s="228"/>
      <c r="P528" s="228"/>
      <c r="Q528" s="228"/>
      <c r="R528" s="228"/>
      <c r="S528" s="228"/>
      <c r="T528" s="228"/>
      <c r="U528" s="229"/>
      <c r="AT528" s="230" t="s">
        <v>179</v>
      </c>
      <c r="AU528" s="230" t="s">
        <v>81</v>
      </c>
      <c r="AV528" s="14" t="s">
        <v>83</v>
      </c>
      <c r="AW528" s="14" t="s">
        <v>30</v>
      </c>
      <c r="AX528" s="14" t="s">
        <v>73</v>
      </c>
      <c r="AY528" s="230" t="s">
        <v>118</v>
      </c>
    </row>
    <row r="529" spans="2:51" s="15" customFormat="1" ht="11.25">
      <c r="B529" s="231"/>
      <c r="C529" s="232"/>
      <c r="D529" s="200" t="s">
        <v>179</v>
      </c>
      <c r="E529" s="233" t="s">
        <v>1</v>
      </c>
      <c r="F529" s="234" t="s">
        <v>184</v>
      </c>
      <c r="G529" s="232"/>
      <c r="H529" s="235">
        <v>9.455</v>
      </c>
      <c r="I529" s="236"/>
      <c r="J529" s="232"/>
      <c r="K529" s="232"/>
      <c r="L529" s="237"/>
      <c r="M529" s="238"/>
      <c r="N529" s="239"/>
      <c r="O529" s="239"/>
      <c r="P529" s="239"/>
      <c r="Q529" s="239"/>
      <c r="R529" s="239"/>
      <c r="S529" s="239"/>
      <c r="T529" s="239"/>
      <c r="U529" s="240"/>
      <c r="AT529" s="241" t="s">
        <v>179</v>
      </c>
      <c r="AU529" s="241" t="s">
        <v>81</v>
      </c>
      <c r="AV529" s="15" t="s">
        <v>125</v>
      </c>
      <c r="AW529" s="15" t="s">
        <v>30</v>
      </c>
      <c r="AX529" s="15" t="s">
        <v>81</v>
      </c>
      <c r="AY529" s="241" t="s">
        <v>118</v>
      </c>
    </row>
    <row r="530" spans="1:65" s="2" customFormat="1" ht="37.9" customHeight="1">
      <c r="A530" s="34"/>
      <c r="B530" s="35"/>
      <c r="C530" s="186" t="s">
        <v>626</v>
      </c>
      <c r="D530" s="186" t="s">
        <v>121</v>
      </c>
      <c r="E530" s="187" t="s">
        <v>627</v>
      </c>
      <c r="F530" s="188" t="s">
        <v>628</v>
      </c>
      <c r="G530" s="189" t="s">
        <v>187</v>
      </c>
      <c r="H530" s="190">
        <v>33.62</v>
      </c>
      <c r="I530" s="191"/>
      <c r="J530" s="192">
        <f>ROUND(I530*H530,2)</f>
        <v>0</v>
      </c>
      <c r="K530" s="193"/>
      <c r="L530" s="39"/>
      <c r="M530" s="194" t="s">
        <v>1</v>
      </c>
      <c r="N530" s="195" t="s">
        <v>38</v>
      </c>
      <c r="O530" s="71"/>
      <c r="P530" s="196">
        <f>O530*H530</f>
        <v>0</v>
      </c>
      <c r="Q530" s="196">
        <v>0</v>
      </c>
      <c r="R530" s="196">
        <f>Q530*H530</f>
        <v>0</v>
      </c>
      <c r="S530" s="196">
        <v>0</v>
      </c>
      <c r="T530" s="196">
        <f>S530*H530</f>
        <v>0</v>
      </c>
      <c r="U530" s="197" t="s">
        <v>1</v>
      </c>
      <c r="V530" s="34"/>
      <c r="W530" s="34"/>
      <c r="X530" s="34"/>
      <c r="Y530" s="34"/>
      <c r="Z530" s="34"/>
      <c r="AA530" s="34"/>
      <c r="AB530" s="34"/>
      <c r="AC530" s="34"/>
      <c r="AD530" s="34"/>
      <c r="AE530" s="34"/>
      <c r="AR530" s="198" t="s">
        <v>125</v>
      </c>
      <c r="AT530" s="198" t="s">
        <v>121</v>
      </c>
      <c r="AU530" s="198" t="s">
        <v>81</v>
      </c>
      <c r="AY530" s="17" t="s">
        <v>118</v>
      </c>
      <c r="BE530" s="199">
        <f>IF(N530="základní",J530,0)</f>
        <v>0</v>
      </c>
      <c r="BF530" s="199">
        <f>IF(N530="snížená",J530,0)</f>
        <v>0</v>
      </c>
      <c r="BG530" s="199">
        <f>IF(N530="zákl. přenesená",J530,0)</f>
        <v>0</v>
      </c>
      <c r="BH530" s="199">
        <f>IF(N530="sníž. přenesená",J530,0)</f>
        <v>0</v>
      </c>
      <c r="BI530" s="199">
        <f>IF(N530="nulová",J530,0)</f>
        <v>0</v>
      </c>
      <c r="BJ530" s="17" t="s">
        <v>81</v>
      </c>
      <c r="BK530" s="199">
        <f>ROUND(I530*H530,2)</f>
        <v>0</v>
      </c>
      <c r="BL530" s="17" t="s">
        <v>125</v>
      </c>
      <c r="BM530" s="198" t="s">
        <v>629</v>
      </c>
    </row>
    <row r="531" spans="1:47" s="2" customFormat="1" ht="29.25">
      <c r="A531" s="34"/>
      <c r="B531" s="35"/>
      <c r="C531" s="36"/>
      <c r="D531" s="200" t="s">
        <v>127</v>
      </c>
      <c r="E531" s="36"/>
      <c r="F531" s="201" t="s">
        <v>623</v>
      </c>
      <c r="G531" s="36"/>
      <c r="H531" s="36"/>
      <c r="I531" s="202"/>
      <c r="J531" s="36"/>
      <c r="K531" s="36"/>
      <c r="L531" s="39"/>
      <c r="M531" s="203"/>
      <c r="N531" s="204"/>
      <c r="O531" s="71"/>
      <c r="P531" s="71"/>
      <c r="Q531" s="71"/>
      <c r="R531" s="71"/>
      <c r="S531" s="71"/>
      <c r="T531" s="71"/>
      <c r="U531" s="72"/>
      <c r="V531" s="34"/>
      <c r="W531" s="34"/>
      <c r="X531" s="34"/>
      <c r="Y531" s="34"/>
      <c r="Z531" s="34"/>
      <c r="AA531" s="34"/>
      <c r="AB531" s="34"/>
      <c r="AC531" s="34"/>
      <c r="AD531" s="34"/>
      <c r="AE531" s="34"/>
      <c r="AT531" s="17" t="s">
        <v>127</v>
      </c>
      <c r="AU531" s="17" t="s">
        <v>81</v>
      </c>
    </row>
    <row r="532" spans="2:51" s="14" customFormat="1" ht="11.25">
      <c r="B532" s="220"/>
      <c r="C532" s="221"/>
      <c r="D532" s="200" t="s">
        <v>179</v>
      </c>
      <c r="E532" s="222" t="s">
        <v>1</v>
      </c>
      <c r="F532" s="223" t="s">
        <v>630</v>
      </c>
      <c r="G532" s="221"/>
      <c r="H532" s="224">
        <v>33.62</v>
      </c>
      <c r="I532" s="225"/>
      <c r="J532" s="221"/>
      <c r="K532" s="221"/>
      <c r="L532" s="226"/>
      <c r="M532" s="227"/>
      <c r="N532" s="228"/>
      <c r="O532" s="228"/>
      <c r="P532" s="228"/>
      <c r="Q532" s="228"/>
      <c r="R532" s="228"/>
      <c r="S532" s="228"/>
      <c r="T532" s="228"/>
      <c r="U532" s="229"/>
      <c r="AT532" s="230" t="s">
        <v>179</v>
      </c>
      <c r="AU532" s="230" t="s">
        <v>81</v>
      </c>
      <c r="AV532" s="14" t="s">
        <v>83</v>
      </c>
      <c r="AW532" s="14" t="s">
        <v>30</v>
      </c>
      <c r="AX532" s="14" t="s">
        <v>73</v>
      </c>
      <c r="AY532" s="230" t="s">
        <v>118</v>
      </c>
    </row>
    <row r="533" spans="2:51" s="15" customFormat="1" ht="11.25">
      <c r="B533" s="231"/>
      <c r="C533" s="232"/>
      <c r="D533" s="200" t="s">
        <v>179</v>
      </c>
      <c r="E533" s="233" t="s">
        <v>1</v>
      </c>
      <c r="F533" s="234" t="s">
        <v>184</v>
      </c>
      <c r="G533" s="232"/>
      <c r="H533" s="235">
        <v>33.62</v>
      </c>
      <c r="I533" s="236"/>
      <c r="J533" s="232"/>
      <c r="K533" s="232"/>
      <c r="L533" s="237"/>
      <c r="M533" s="238"/>
      <c r="N533" s="239"/>
      <c r="O533" s="239"/>
      <c r="P533" s="239"/>
      <c r="Q533" s="239"/>
      <c r="R533" s="239"/>
      <c r="S533" s="239"/>
      <c r="T533" s="239"/>
      <c r="U533" s="240"/>
      <c r="AT533" s="241" t="s">
        <v>179</v>
      </c>
      <c r="AU533" s="241" t="s">
        <v>81</v>
      </c>
      <c r="AV533" s="15" t="s">
        <v>125</v>
      </c>
      <c r="AW533" s="15" t="s">
        <v>30</v>
      </c>
      <c r="AX533" s="15" t="s">
        <v>81</v>
      </c>
      <c r="AY533" s="241" t="s">
        <v>118</v>
      </c>
    </row>
    <row r="534" spans="1:65" s="2" customFormat="1" ht="37.9" customHeight="1">
      <c r="A534" s="34"/>
      <c r="B534" s="35"/>
      <c r="C534" s="186" t="s">
        <v>631</v>
      </c>
      <c r="D534" s="186" t="s">
        <v>121</v>
      </c>
      <c r="E534" s="187" t="s">
        <v>632</v>
      </c>
      <c r="F534" s="188" t="s">
        <v>633</v>
      </c>
      <c r="G534" s="189" t="s">
        <v>187</v>
      </c>
      <c r="H534" s="190">
        <v>4.536</v>
      </c>
      <c r="I534" s="191"/>
      <c r="J534" s="192">
        <f>ROUND(I534*H534,2)</f>
        <v>0</v>
      </c>
      <c r="K534" s="193"/>
      <c r="L534" s="39"/>
      <c r="M534" s="194" t="s">
        <v>1</v>
      </c>
      <c r="N534" s="195" t="s">
        <v>38</v>
      </c>
      <c r="O534" s="71"/>
      <c r="P534" s="196">
        <f>O534*H534</f>
        <v>0</v>
      </c>
      <c r="Q534" s="196">
        <v>0</v>
      </c>
      <c r="R534" s="196">
        <f>Q534*H534</f>
        <v>0</v>
      </c>
      <c r="S534" s="196">
        <v>0</v>
      </c>
      <c r="T534" s="196">
        <f>S534*H534</f>
        <v>0</v>
      </c>
      <c r="U534" s="197" t="s">
        <v>1</v>
      </c>
      <c r="V534" s="34"/>
      <c r="W534" s="34"/>
      <c r="X534" s="34"/>
      <c r="Y534" s="34"/>
      <c r="Z534" s="34"/>
      <c r="AA534" s="34"/>
      <c r="AB534" s="34"/>
      <c r="AC534" s="34"/>
      <c r="AD534" s="34"/>
      <c r="AE534" s="34"/>
      <c r="AR534" s="198" t="s">
        <v>125</v>
      </c>
      <c r="AT534" s="198" t="s">
        <v>121</v>
      </c>
      <c r="AU534" s="198" t="s">
        <v>81</v>
      </c>
      <c r="AY534" s="17" t="s">
        <v>118</v>
      </c>
      <c r="BE534" s="199">
        <f>IF(N534="základní",J534,0)</f>
        <v>0</v>
      </c>
      <c r="BF534" s="199">
        <f>IF(N534="snížená",J534,0)</f>
        <v>0</v>
      </c>
      <c r="BG534" s="199">
        <f>IF(N534="zákl. přenesená",J534,0)</f>
        <v>0</v>
      </c>
      <c r="BH534" s="199">
        <f>IF(N534="sníž. přenesená",J534,0)</f>
        <v>0</v>
      </c>
      <c r="BI534" s="199">
        <f>IF(N534="nulová",J534,0)</f>
        <v>0</v>
      </c>
      <c r="BJ534" s="17" t="s">
        <v>81</v>
      </c>
      <c r="BK534" s="199">
        <f>ROUND(I534*H534,2)</f>
        <v>0</v>
      </c>
      <c r="BL534" s="17" t="s">
        <v>125</v>
      </c>
      <c r="BM534" s="198" t="s">
        <v>634</v>
      </c>
    </row>
    <row r="535" spans="1:47" s="2" customFormat="1" ht="29.25">
      <c r="A535" s="34"/>
      <c r="B535" s="35"/>
      <c r="C535" s="36"/>
      <c r="D535" s="200" t="s">
        <v>127</v>
      </c>
      <c r="E535" s="36"/>
      <c r="F535" s="201" t="s">
        <v>623</v>
      </c>
      <c r="G535" s="36"/>
      <c r="H535" s="36"/>
      <c r="I535" s="202"/>
      <c r="J535" s="36"/>
      <c r="K535" s="36"/>
      <c r="L535" s="39"/>
      <c r="M535" s="203"/>
      <c r="N535" s="204"/>
      <c r="O535" s="71"/>
      <c r="P535" s="71"/>
      <c r="Q535" s="71"/>
      <c r="R535" s="71"/>
      <c r="S535" s="71"/>
      <c r="T535" s="71"/>
      <c r="U535" s="72"/>
      <c r="V535" s="34"/>
      <c r="W535" s="34"/>
      <c r="X535" s="34"/>
      <c r="Y535" s="34"/>
      <c r="Z535" s="34"/>
      <c r="AA535" s="34"/>
      <c r="AB535" s="34"/>
      <c r="AC535" s="34"/>
      <c r="AD535" s="34"/>
      <c r="AE535" s="34"/>
      <c r="AT535" s="17" t="s">
        <v>127</v>
      </c>
      <c r="AU535" s="17" t="s">
        <v>81</v>
      </c>
    </row>
    <row r="536" spans="2:51" s="14" customFormat="1" ht="11.25">
      <c r="B536" s="220"/>
      <c r="C536" s="221"/>
      <c r="D536" s="200" t="s">
        <v>179</v>
      </c>
      <c r="E536" s="222" t="s">
        <v>1</v>
      </c>
      <c r="F536" s="223" t="s">
        <v>635</v>
      </c>
      <c r="G536" s="221"/>
      <c r="H536" s="224">
        <v>1.96</v>
      </c>
      <c r="I536" s="225"/>
      <c r="J536" s="221"/>
      <c r="K536" s="221"/>
      <c r="L536" s="226"/>
      <c r="M536" s="227"/>
      <c r="N536" s="228"/>
      <c r="O536" s="228"/>
      <c r="P536" s="228"/>
      <c r="Q536" s="228"/>
      <c r="R536" s="228"/>
      <c r="S536" s="228"/>
      <c r="T536" s="228"/>
      <c r="U536" s="229"/>
      <c r="AT536" s="230" t="s">
        <v>179</v>
      </c>
      <c r="AU536" s="230" t="s">
        <v>81</v>
      </c>
      <c r="AV536" s="14" t="s">
        <v>83</v>
      </c>
      <c r="AW536" s="14" t="s">
        <v>30</v>
      </c>
      <c r="AX536" s="14" t="s">
        <v>73</v>
      </c>
      <c r="AY536" s="230" t="s">
        <v>118</v>
      </c>
    </row>
    <row r="537" spans="2:51" s="14" customFormat="1" ht="11.25">
      <c r="B537" s="220"/>
      <c r="C537" s="221"/>
      <c r="D537" s="200" t="s">
        <v>179</v>
      </c>
      <c r="E537" s="222" t="s">
        <v>1</v>
      </c>
      <c r="F537" s="223" t="s">
        <v>636</v>
      </c>
      <c r="G537" s="221"/>
      <c r="H537" s="224">
        <v>2.576</v>
      </c>
      <c r="I537" s="225"/>
      <c r="J537" s="221"/>
      <c r="K537" s="221"/>
      <c r="L537" s="226"/>
      <c r="M537" s="227"/>
      <c r="N537" s="228"/>
      <c r="O537" s="228"/>
      <c r="P537" s="228"/>
      <c r="Q537" s="228"/>
      <c r="R537" s="228"/>
      <c r="S537" s="228"/>
      <c r="T537" s="228"/>
      <c r="U537" s="229"/>
      <c r="AT537" s="230" t="s">
        <v>179</v>
      </c>
      <c r="AU537" s="230" t="s">
        <v>81</v>
      </c>
      <c r="AV537" s="14" t="s">
        <v>83</v>
      </c>
      <c r="AW537" s="14" t="s">
        <v>30</v>
      </c>
      <c r="AX537" s="14" t="s">
        <v>73</v>
      </c>
      <c r="AY537" s="230" t="s">
        <v>118</v>
      </c>
    </row>
    <row r="538" spans="2:51" s="15" customFormat="1" ht="11.25">
      <c r="B538" s="231"/>
      <c r="C538" s="232"/>
      <c r="D538" s="200" t="s">
        <v>179</v>
      </c>
      <c r="E538" s="233" t="s">
        <v>1</v>
      </c>
      <c r="F538" s="234" t="s">
        <v>184</v>
      </c>
      <c r="G538" s="232"/>
      <c r="H538" s="235">
        <v>4.536</v>
      </c>
      <c r="I538" s="236"/>
      <c r="J538" s="232"/>
      <c r="K538" s="232"/>
      <c r="L538" s="237"/>
      <c r="M538" s="238"/>
      <c r="N538" s="239"/>
      <c r="O538" s="239"/>
      <c r="P538" s="239"/>
      <c r="Q538" s="239"/>
      <c r="R538" s="239"/>
      <c r="S538" s="239"/>
      <c r="T538" s="239"/>
      <c r="U538" s="240"/>
      <c r="AT538" s="241" t="s">
        <v>179</v>
      </c>
      <c r="AU538" s="241" t="s">
        <v>81</v>
      </c>
      <c r="AV538" s="15" t="s">
        <v>125</v>
      </c>
      <c r="AW538" s="15" t="s">
        <v>30</v>
      </c>
      <c r="AX538" s="15" t="s">
        <v>81</v>
      </c>
      <c r="AY538" s="241" t="s">
        <v>118</v>
      </c>
    </row>
    <row r="539" spans="1:65" s="2" customFormat="1" ht="37.9" customHeight="1">
      <c r="A539" s="34"/>
      <c r="B539" s="35"/>
      <c r="C539" s="186" t="s">
        <v>637</v>
      </c>
      <c r="D539" s="186" t="s">
        <v>121</v>
      </c>
      <c r="E539" s="187" t="s">
        <v>638</v>
      </c>
      <c r="F539" s="188" t="s">
        <v>639</v>
      </c>
      <c r="G539" s="189" t="s">
        <v>187</v>
      </c>
      <c r="H539" s="190">
        <v>2.95</v>
      </c>
      <c r="I539" s="191"/>
      <c r="J539" s="192">
        <f>ROUND(I539*H539,2)</f>
        <v>0</v>
      </c>
      <c r="K539" s="193"/>
      <c r="L539" s="39"/>
      <c r="M539" s="194" t="s">
        <v>1</v>
      </c>
      <c r="N539" s="195" t="s">
        <v>38</v>
      </c>
      <c r="O539" s="71"/>
      <c r="P539" s="196">
        <f>O539*H539</f>
        <v>0</v>
      </c>
      <c r="Q539" s="196">
        <v>0</v>
      </c>
      <c r="R539" s="196">
        <f>Q539*H539</f>
        <v>0</v>
      </c>
      <c r="S539" s="196">
        <v>0</v>
      </c>
      <c r="T539" s="196">
        <f>S539*H539</f>
        <v>0</v>
      </c>
      <c r="U539" s="197" t="s">
        <v>1</v>
      </c>
      <c r="V539" s="34"/>
      <c r="W539" s="34"/>
      <c r="X539" s="34"/>
      <c r="Y539" s="34"/>
      <c r="Z539" s="34"/>
      <c r="AA539" s="34"/>
      <c r="AB539" s="34"/>
      <c r="AC539" s="34"/>
      <c r="AD539" s="34"/>
      <c r="AE539" s="34"/>
      <c r="AR539" s="198" t="s">
        <v>125</v>
      </c>
      <c r="AT539" s="198" t="s">
        <v>121</v>
      </c>
      <c r="AU539" s="198" t="s">
        <v>81</v>
      </c>
      <c r="AY539" s="17" t="s">
        <v>118</v>
      </c>
      <c r="BE539" s="199">
        <f>IF(N539="základní",J539,0)</f>
        <v>0</v>
      </c>
      <c r="BF539" s="199">
        <f>IF(N539="snížená",J539,0)</f>
        <v>0</v>
      </c>
      <c r="BG539" s="199">
        <f>IF(N539="zákl. přenesená",J539,0)</f>
        <v>0</v>
      </c>
      <c r="BH539" s="199">
        <f>IF(N539="sníž. přenesená",J539,0)</f>
        <v>0</v>
      </c>
      <c r="BI539" s="199">
        <f>IF(N539="nulová",J539,0)</f>
        <v>0</v>
      </c>
      <c r="BJ539" s="17" t="s">
        <v>81</v>
      </c>
      <c r="BK539" s="199">
        <f>ROUND(I539*H539,2)</f>
        <v>0</v>
      </c>
      <c r="BL539" s="17" t="s">
        <v>125</v>
      </c>
      <c r="BM539" s="198" t="s">
        <v>640</v>
      </c>
    </row>
    <row r="540" spans="1:47" s="2" customFormat="1" ht="29.25">
      <c r="A540" s="34"/>
      <c r="B540" s="35"/>
      <c r="C540" s="36"/>
      <c r="D540" s="200" t="s">
        <v>127</v>
      </c>
      <c r="E540" s="36"/>
      <c r="F540" s="201" t="s">
        <v>623</v>
      </c>
      <c r="G540" s="36"/>
      <c r="H540" s="36"/>
      <c r="I540" s="202"/>
      <c r="J540" s="36"/>
      <c r="K540" s="36"/>
      <c r="L540" s="39"/>
      <c r="M540" s="203"/>
      <c r="N540" s="204"/>
      <c r="O540" s="71"/>
      <c r="P540" s="71"/>
      <c r="Q540" s="71"/>
      <c r="R540" s="71"/>
      <c r="S540" s="71"/>
      <c r="T540" s="71"/>
      <c r="U540" s="72"/>
      <c r="V540" s="34"/>
      <c r="W540" s="34"/>
      <c r="X540" s="34"/>
      <c r="Y540" s="34"/>
      <c r="Z540" s="34"/>
      <c r="AA540" s="34"/>
      <c r="AB540" s="34"/>
      <c r="AC540" s="34"/>
      <c r="AD540" s="34"/>
      <c r="AE540" s="34"/>
      <c r="AT540" s="17" t="s">
        <v>127</v>
      </c>
      <c r="AU540" s="17" t="s">
        <v>81</v>
      </c>
    </row>
    <row r="541" spans="2:51" s="14" customFormat="1" ht="11.25">
      <c r="B541" s="220"/>
      <c r="C541" s="221"/>
      <c r="D541" s="200" t="s">
        <v>179</v>
      </c>
      <c r="E541" s="222" t="s">
        <v>1</v>
      </c>
      <c r="F541" s="223" t="s">
        <v>641</v>
      </c>
      <c r="G541" s="221"/>
      <c r="H541" s="224">
        <v>0.336</v>
      </c>
      <c r="I541" s="225"/>
      <c r="J541" s="221"/>
      <c r="K541" s="221"/>
      <c r="L541" s="226"/>
      <c r="M541" s="227"/>
      <c r="N541" s="228"/>
      <c r="O541" s="228"/>
      <c r="P541" s="228"/>
      <c r="Q541" s="228"/>
      <c r="R541" s="228"/>
      <c r="S541" s="228"/>
      <c r="T541" s="228"/>
      <c r="U541" s="229"/>
      <c r="AT541" s="230" t="s">
        <v>179</v>
      </c>
      <c r="AU541" s="230" t="s">
        <v>81</v>
      </c>
      <c r="AV541" s="14" t="s">
        <v>83</v>
      </c>
      <c r="AW541" s="14" t="s">
        <v>30</v>
      </c>
      <c r="AX541" s="14" t="s">
        <v>73</v>
      </c>
      <c r="AY541" s="230" t="s">
        <v>118</v>
      </c>
    </row>
    <row r="542" spans="2:51" s="14" customFormat="1" ht="11.25">
      <c r="B542" s="220"/>
      <c r="C542" s="221"/>
      <c r="D542" s="200" t="s">
        <v>179</v>
      </c>
      <c r="E542" s="222" t="s">
        <v>1</v>
      </c>
      <c r="F542" s="223" t="s">
        <v>642</v>
      </c>
      <c r="G542" s="221"/>
      <c r="H542" s="224">
        <v>2.146</v>
      </c>
      <c r="I542" s="225"/>
      <c r="J542" s="221"/>
      <c r="K542" s="221"/>
      <c r="L542" s="226"/>
      <c r="M542" s="227"/>
      <c r="N542" s="228"/>
      <c r="O542" s="228"/>
      <c r="P542" s="228"/>
      <c r="Q542" s="228"/>
      <c r="R542" s="228"/>
      <c r="S542" s="228"/>
      <c r="T542" s="228"/>
      <c r="U542" s="229"/>
      <c r="AT542" s="230" t="s">
        <v>179</v>
      </c>
      <c r="AU542" s="230" t="s">
        <v>81</v>
      </c>
      <c r="AV542" s="14" t="s">
        <v>83</v>
      </c>
      <c r="AW542" s="14" t="s">
        <v>30</v>
      </c>
      <c r="AX542" s="14" t="s">
        <v>73</v>
      </c>
      <c r="AY542" s="230" t="s">
        <v>118</v>
      </c>
    </row>
    <row r="543" spans="2:51" s="14" customFormat="1" ht="11.25">
      <c r="B543" s="220"/>
      <c r="C543" s="221"/>
      <c r="D543" s="200" t="s">
        <v>179</v>
      </c>
      <c r="E543" s="222" t="s">
        <v>1</v>
      </c>
      <c r="F543" s="223" t="s">
        <v>643</v>
      </c>
      <c r="G543" s="221"/>
      <c r="H543" s="224">
        <v>0.468</v>
      </c>
      <c r="I543" s="225"/>
      <c r="J543" s="221"/>
      <c r="K543" s="221"/>
      <c r="L543" s="226"/>
      <c r="M543" s="227"/>
      <c r="N543" s="228"/>
      <c r="O543" s="228"/>
      <c r="P543" s="228"/>
      <c r="Q543" s="228"/>
      <c r="R543" s="228"/>
      <c r="S543" s="228"/>
      <c r="T543" s="228"/>
      <c r="U543" s="229"/>
      <c r="AT543" s="230" t="s">
        <v>179</v>
      </c>
      <c r="AU543" s="230" t="s">
        <v>81</v>
      </c>
      <c r="AV543" s="14" t="s">
        <v>83</v>
      </c>
      <c r="AW543" s="14" t="s">
        <v>30</v>
      </c>
      <c r="AX543" s="14" t="s">
        <v>73</v>
      </c>
      <c r="AY543" s="230" t="s">
        <v>118</v>
      </c>
    </row>
    <row r="544" spans="2:51" s="15" customFormat="1" ht="11.25">
      <c r="B544" s="231"/>
      <c r="C544" s="232"/>
      <c r="D544" s="200" t="s">
        <v>179</v>
      </c>
      <c r="E544" s="233" t="s">
        <v>1</v>
      </c>
      <c r="F544" s="234" t="s">
        <v>184</v>
      </c>
      <c r="G544" s="232"/>
      <c r="H544" s="235">
        <v>2.9499999999999997</v>
      </c>
      <c r="I544" s="236"/>
      <c r="J544" s="232"/>
      <c r="K544" s="232"/>
      <c r="L544" s="237"/>
      <c r="M544" s="238"/>
      <c r="N544" s="239"/>
      <c r="O544" s="239"/>
      <c r="P544" s="239"/>
      <c r="Q544" s="239"/>
      <c r="R544" s="239"/>
      <c r="S544" s="239"/>
      <c r="T544" s="239"/>
      <c r="U544" s="240"/>
      <c r="AT544" s="241" t="s">
        <v>179</v>
      </c>
      <c r="AU544" s="241" t="s">
        <v>81</v>
      </c>
      <c r="AV544" s="15" t="s">
        <v>125</v>
      </c>
      <c r="AW544" s="15" t="s">
        <v>30</v>
      </c>
      <c r="AX544" s="15" t="s">
        <v>81</v>
      </c>
      <c r="AY544" s="241" t="s">
        <v>118</v>
      </c>
    </row>
    <row r="545" spans="1:65" s="2" customFormat="1" ht="14.45" customHeight="1">
      <c r="A545" s="34"/>
      <c r="B545" s="35"/>
      <c r="C545" s="186" t="s">
        <v>644</v>
      </c>
      <c r="D545" s="186" t="s">
        <v>121</v>
      </c>
      <c r="E545" s="187" t="s">
        <v>645</v>
      </c>
      <c r="F545" s="188" t="s">
        <v>646</v>
      </c>
      <c r="G545" s="189" t="s">
        <v>187</v>
      </c>
      <c r="H545" s="190">
        <v>12.94</v>
      </c>
      <c r="I545" s="191"/>
      <c r="J545" s="192">
        <f>ROUND(I545*H545,2)</f>
        <v>0</v>
      </c>
      <c r="K545" s="193"/>
      <c r="L545" s="39"/>
      <c r="M545" s="194" t="s">
        <v>1</v>
      </c>
      <c r="N545" s="195" t="s">
        <v>38</v>
      </c>
      <c r="O545" s="71"/>
      <c r="P545" s="196">
        <f>O545*H545</f>
        <v>0</v>
      </c>
      <c r="Q545" s="196">
        <v>0</v>
      </c>
      <c r="R545" s="196">
        <f>Q545*H545</f>
        <v>0</v>
      </c>
      <c r="S545" s="196">
        <v>0</v>
      </c>
      <c r="T545" s="196">
        <f>S545*H545</f>
        <v>0</v>
      </c>
      <c r="U545" s="197" t="s">
        <v>1</v>
      </c>
      <c r="V545" s="34"/>
      <c r="W545" s="34"/>
      <c r="X545" s="34"/>
      <c r="Y545" s="34"/>
      <c r="Z545" s="34"/>
      <c r="AA545" s="34"/>
      <c r="AB545" s="34"/>
      <c r="AC545" s="34"/>
      <c r="AD545" s="34"/>
      <c r="AE545" s="34"/>
      <c r="AR545" s="198" t="s">
        <v>125</v>
      </c>
      <c r="AT545" s="198" t="s">
        <v>121</v>
      </c>
      <c r="AU545" s="198" t="s">
        <v>81</v>
      </c>
      <c r="AY545" s="17" t="s">
        <v>118</v>
      </c>
      <c r="BE545" s="199">
        <f>IF(N545="základní",J545,0)</f>
        <v>0</v>
      </c>
      <c r="BF545" s="199">
        <f>IF(N545="snížená",J545,0)</f>
        <v>0</v>
      </c>
      <c r="BG545" s="199">
        <f>IF(N545="zákl. přenesená",J545,0)</f>
        <v>0</v>
      </c>
      <c r="BH545" s="199">
        <f>IF(N545="sníž. přenesená",J545,0)</f>
        <v>0</v>
      </c>
      <c r="BI545" s="199">
        <f>IF(N545="nulová",J545,0)</f>
        <v>0</v>
      </c>
      <c r="BJ545" s="17" t="s">
        <v>81</v>
      </c>
      <c r="BK545" s="199">
        <f>ROUND(I545*H545,2)</f>
        <v>0</v>
      </c>
      <c r="BL545" s="17" t="s">
        <v>125</v>
      </c>
      <c r="BM545" s="198" t="s">
        <v>647</v>
      </c>
    </row>
    <row r="546" spans="1:47" s="2" customFormat="1" ht="11.25">
      <c r="A546" s="34"/>
      <c r="B546" s="35"/>
      <c r="C546" s="36"/>
      <c r="D546" s="200" t="s">
        <v>127</v>
      </c>
      <c r="E546" s="36"/>
      <c r="F546" s="201" t="s">
        <v>648</v>
      </c>
      <c r="G546" s="36"/>
      <c r="H546" s="36"/>
      <c r="I546" s="202"/>
      <c r="J546" s="36"/>
      <c r="K546" s="36"/>
      <c r="L546" s="39"/>
      <c r="M546" s="203"/>
      <c r="N546" s="204"/>
      <c r="O546" s="71"/>
      <c r="P546" s="71"/>
      <c r="Q546" s="71"/>
      <c r="R546" s="71"/>
      <c r="S546" s="71"/>
      <c r="T546" s="71"/>
      <c r="U546" s="72"/>
      <c r="V546" s="34"/>
      <c r="W546" s="34"/>
      <c r="X546" s="34"/>
      <c r="Y546" s="34"/>
      <c r="Z546" s="34"/>
      <c r="AA546" s="34"/>
      <c r="AB546" s="34"/>
      <c r="AC546" s="34"/>
      <c r="AD546" s="34"/>
      <c r="AE546" s="34"/>
      <c r="AT546" s="17" t="s">
        <v>127</v>
      </c>
      <c r="AU546" s="17" t="s">
        <v>81</v>
      </c>
    </row>
    <row r="547" spans="2:51" s="13" customFormat="1" ht="11.25">
      <c r="B547" s="210"/>
      <c r="C547" s="211"/>
      <c r="D547" s="200" t="s">
        <v>179</v>
      </c>
      <c r="E547" s="212" t="s">
        <v>1</v>
      </c>
      <c r="F547" s="213" t="s">
        <v>649</v>
      </c>
      <c r="G547" s="211"/>
      <c r="H547" s="212" t="s">
        <v>1</v>
      </c>
      <c r="I547" s="214"/>
      <c r="J547" s="211"/>
      <c r="K547" s="211"/>
      <c r="L547" s="215"/>
      <c r="M547" s="216"/>
      <c r="N547" s="217"/>
      <c r="O547" s="217"/>
      <c r="P547" s="217"/>
      <c r="Q547" s="217"/>
      <c r="R547" s="217"/>
      <c r="S547" s="217"/>
      <c r="T547" s="217"/>
      <c r="U547" s="218"/>
      <c r="AT547" s="219" t="s">
        <v>179</v>
      </c>
      <c r="AU547" s="219" t="s">
        <v>81</v>
      </c>
      <c r="AV547" s="13" t="s">
        <v>81</v>
      </c>
      <c r="AW547" s="13" t="s">
        <v>30</v>
      </c>
      <c r="AX547" s="13" t="s">
        <v>73</v>
      </c>
      <c r="AY547" s="219" t="s">
        <v>118</v>
      </c>
    </row>
    <row r="548" spans="2:51" s="13" customFormat="1" ht="11.25">
      <c r="B548" s="210"/>
      <c r="C548" s="211"/>
      <c r="D548" s="200" t="s">
        <v>179</v>
      </c>
      <c r="E548" s="212" t="s">
        <v>1</v>
      </c>
      <c r="F548" s="213" t="s">
        <v>650</v>
      </c>
      <c r="G548" s="211"/>
      <c r="H548" s="212" t="s">
        <v>1</v>
      </c>
      <c r="I548" s="214"/>
      <c r="J548" s="211"/>
      <c r="K548" s="211"/>
      <c r="L548" s="215"/>
      <c r="M548" s="216"/>
      <c r="N548" s="217"/>
      <c r="O548" s="217"/>
      <c r="P548" s="217"/>
      <c r="Q548" s="217"/>
      <c r="R548" s="217"/>
      <c r="S548" s="217"/>
      <c r="T548" s="217"/>
      <c r="U548" s="218"/>
      <c r="AT548" s="219" t="s">
        <v>179</v>
      </c>
      <c r="AU548" s="219" t="s">
        <v>81</v>
      </c>
      <c r="AV548" s="13" t="s">
        <v>81</v>
      </c>
      <c r="AW548" s="13" t="s">
        <v>30</v>
      </c>
      <c r="AX548" s="13" t="s">
        <v>73</v>
      </c>
      <c r="AY548" s="219" t="s">
        <v>118</v>
      </c>
    </row>
    <row r="549" spans="2:51" s="14" customFormat="1" ht="11.25">
      <c r="B549" s="220"/>
      <c r="C549" s="221"/>
      <c r="D549" s="200" t="s">
        <v>179</v>
      </c>
      <c r="E549" s="222" t="s">
        <v>1</v>
      </c>
      <c r="F549" s="223" t="s">
        <v>651</v>
      </c>
      <c r="G549" s="221"/>
      <c r="H549" s="224">
        <v>7.44</v>
      </c>
      <c r="I549" s="225"/>
      <c r="J549" s="221"/>
      <c r="K549" s="221"/>
      <c r="L549" s="226"/>
      <c r="M549" s="227"/>
      <c r="N549" s="228"/>
      <c r="O549" s="228"/>
      <c r="P549" s="228"/>
      <c r="Q549" s="228"/>
      <c r="R549" s="228"/>
      <c r="S549" s="228"/>
      <c r="T549" s="228"/>
      <c r="U549" s="229"/>
      <c r="AT549" s="230" t="s">
        <v>179</v>
      </c>
      <c r="AU549" s="230" t="s">
        <v>81</v>
      </c>
      <c r="AV549" s="14" t="s">
        <v>83</v>
      </c>
      <c r="AW549" s="14" t="s">
        <v>30</v>
      </c>
      <c r="AX549" s="14" t="s">
        <v>73</v>
      </c>
      <c r="AY549" s="230" t="s">
        <v>118</v>
      </c>
    </row>
    <row r="550" spans="2:51" s="13" customFormat="1" ht="11.25">
      <c r="B550" s="210"/>
      <c r="C550" s="211"/>
      <c r="D550" s="200" t="s">
        <v>179</v>
      </c>
      <c r="E550" s="212" t="s">
        <v>1</v>
      </c>
      <c r="F550" s="213" t="s">
        <v>652</v>
      </c>
      <c r="G550" s="211"/>
      <c r="H550" s="212" t="s">
        <v>1</v>
      </c>
      <c r="I550" s="214"/>
      <c r="J550" s="211"/>
      <c r="K550" s="211"/>
      <c r="L550" s="215"/>
      <c r="M550" s="216"/>
      <c r="N550" s="217"/>
      <c r="O550" s="217"/>
      <c r="P550" s="217"/>
      <c r="Q550" s="217"/>
      <c r="R550" s="217"/>
      <c r="S550" s="217"/>
      <c r="T550" s="217"/>
      <c r="U550" s="218"/>
      <c r="AT550" s="219" t="s">
        <v>179</v>
      </c>
      <c r="AU550" s="219" t="s">
        <v>81</v>
      </c>
      <c r="AV550" s="13" t="s">
        <v>81</v>
      </c>
      <c r="AW550" s="13" t="s">
        <v>30</v>
      </c>
      <c r="AX550" s="13" t="s">
        <v>73</v>
      </c>
      <c r="AY550" s="219" t="s">
        <v>118</v>
      </c>
    </row>
    <row r="551" spans="2:51" s="14" customFormat="1" ht="11.25">
      <c r="B551" s="220"/>
      <c r="C551" s="221"/>
      <c r="D551" s="200" t="s">
        <v>179</v>
      </c>
      <c r="E551" s="222" t="s">
        <v>1</v>
      </c>
      <c r="F551" s="223" t="s">
        <v>653</v>
      </c>
      <c r="G551" s="221"/>
      <c r="H551" s="224">
        <v>3.316</v>
      </c>
      <c r="I551" s="225"/>
      <c r="J551" s="221"/>
      <c r="K551" s="221"/>
      <c r="L551" s="226"/>
      <c r="M551" s="227"/>
      <c r="N551" s="228"/>
      <c r="O551" s="228"/>
      <c r="P551" s="228"/>
      <c r="Q551" s="228"/>
      <c r="R551" s="228"/>
      <c r="S551" s="228"/>
      <c r="T551" s="228"/>
      <c r="U551" s="229"/>
      <c r="AT551" s="230" t="s">
        <v>179</v>
      </c>
      <c r="AU551" s="230" t="s">
        <v>81</v>
      </c>
      <c r="AV551" s="14" t="s">
        <v>83</v>
      </c>
      <c r="AW551" s="14" t="s">
        <v>30</v>
      </c>
      <c r="AX551" s="14" t="s">
        <v>73</v>
      </c>
      <c r="AY551" s="230" t="s">
        <v>118</v>
      </c>
    </row>
    <row r="552" spans="2:51" s="13" customFormat="1" ht="11.25">
      <c r="B552" s="210"/>
      <c r="C552" s="211"/>
      <c r="D552" s="200" t="s">
        <v>179</v>
      </c>
      <c r="E552" s="212" t="s">
        <v>1</v>
      </c>
      <c r="F552" s="213" t="s">
        <v>654</v>
      </c>
      <c r="G552" s="211"/>
      <c r="H552" s="212" t="s">
        <v>1</v>
      </c>
      <c r="I552" s="214"/>
      <c r="J552" s="211"/>
      <c r="K552" s="211"/>
      <c r="L552" s="215"/>
      <c r="M552" s="216"/>
      <c r="N552" s="217"/>
      <c r="O552" s="217"/>
      <c r="P552" s="217"/>
      <c r="Q552" s="217"/>
      <c r="R552" s="217"/>
      <c r="S552" s="217"/>
      <c r="T552" s="217"/>
      <c r="U552" s="218"/>
      <c r="AT552" s="219" t="s">
        <v>179</v>
      </c>
      <c r="AU552" s="219" t="s">
        <v>81</v>
      </c>
      <c r="AV552" s="13" t="s">
        <v>81</v>
      </c>
      <c r="AW552" s="13" t="s">
        <v>30</v>
      </c>
      <c r="AX552" s="13" t="s">
        <v>73</v>
      </c>
      <c r="AY552" s="219" t="s">
        <v>118</v>
      </c>
    </row>
    <row r="553" spans="2:51" s="14" customFormat="1" ht="11.25">
      <c r="B553" s="220"/>
      <c r="C553" s="221"/>
      <c r="D553" s="200" t="s">
        <v>179</v>
      </c>
      <c r="E553" s="222" t="s">
        <v>1</v>
      </c>
      <c r="F553" s="223" t="s">
        <v>655</v>
      </c>
      <c r="G553" s="221"/>
      <c r="H553" s="224">
        <v>2.184</v>
      </c>
      <c r="I553" s="225"/>
      <c r="J553" s="221"/>
      <c r="K553" s="221"/>
      <c r="L553" s="226"/>
      <c r="M553" s="227"/>
      <c r="N553" s="228"/>
      <c r="O553" s="228"/>
      <c r="P553" s="228"/>
      <c r="Q553" s="228"/>
      <c r="R553" s="228"/>
      <c r="S553" s="228"/>
      <c r="T553" s="228"/>
      <c r="U553" s="229"/>
      <c r="AT553" s="230" t="s">
        <v>179</v>
      </c>
      <c r="AU553" s="230" t="s">
        <v>81</v>
      </c>
      <c r="AV553" s="14" t="s">
        <v>83</v>
      </c>
      <c r="AW553" s="14" t="s">
        <v>30</v>
      </c>
      <c r="AX553" s="14" t="s">
        <v>73</v>
      </c>
      <c r="AY553" s="230" t="s">
        <v>118</v>
      </c>
    </row>
    <row r="554" spans="2:51" s="15" customFormat="1" ht="11.25">
      <c r="B554" s="231"/>
      <c r="C554" s="232"/>
      <c r="D554" s="200" t="s">
        <v>179</v>
      </c>
      <c r="E554" s="233" t="s">
        <v>1</v>
      </c>
      <c r="F554" s="234" t="s">
        <v>184</v>
      </c>
      <c r="G554" s="232"/>
      <c r="H554" s="235">
        <v>12.940000000000001</v>
      </c>
      <c r="I554" s="236"/>
      <c r="J554" s="232"/>
      <c r="K554" s="232"/>
      <c r="L554" s="237"/>
      <c r="M554" s="238"/>
      <c r="N554" s="239"/>
      <c r="O554" s="239"/>
      <c r="P554" s="239"/>
      <c r="Q554" s="239"/>
      <c r="R554" s="239"/>
      <c r="S554" s="239"/>
      <c r="T554" s="239"/>
      <c r="U554" s="240"/>
      <c r="AT554" s="241" t="s">
        <v>179</v>
      </c>
      <c r="AU554" s="241" t="s">
        <v>81</v>
      </c>
      <c r="AV554" s="15" t="s">
        <v>125</v>
      </c>
      <c r="AW554" s="15" t="s">
        <v>30</v>
      </c>
      <c r="AX554" s="15" t="s">
        <v>81</v>
      </c>
      <c r="AY554" s="241" t="s">
        <v>118</v>
      </c>
    </row>
    <row r="555" spans="1:65" s="2" customFormat="1" ht="24.2" customHeight="1">
      <c r="A555" s="34"/>
      <c r="B555" s="35"/>
      <c r="C555" s="186" t="s">
        <v>656</v>
      </c>
      <c r="D555" s="186" t="s">
        <v>121</v>
      </c>
      <c r="E555" s="187" t="s">
        <v>657</v>
      </c>
      <c r="F555" s="188" t="s">
        <v>658</v>
      </c>
      <c r="G555" s="189" t="s">
        <v>187</v>
      </c>
      <c r="H555" s="190">
        <v>5.163</v>
      </c>
      <c r="I555" s="191"/>
      <c r="J555" s="192">
        <f>ROUND(I555*H555,2)</f>
        <v>0</v>
      </c>
      <c r="K555" s="193"/>
      <c r="L555" s="39"/>
      <c r="M555" s="194" t="s">
        <v>1</v>
      </c>
      <c r="N555" s="195" t="s">
        <v>38</v>
      </c>
      <c r="O555" s="71"/>
      <c r="P555" s="196">
        <f>O555*H555</f>
        <v>0</v>
      </c>
      <c r="Q555" s="196">
        <v>0</v>
      </c>
      <c r="R555" s="196">
        <f>Q555*H555</f>
        <v>0</v>
      </c>
      <c r="S555" s="196">
        <v>0</v>
      </c>
      <c r="T555" s="196">
        <f>S555*H555</f>
        <v>0</v>
      </c>
      <c r="U555" s="197" t="s">
        <v>1</v>
      </c>
      <c r="V555" s="34"/>
      <c r="W555" s="34"/>
      <c r="X555" s="34"/>
      <c r="Y555" s="34"/>
      <c r="Z555" s="34"/>
      <c r="AA555" s="34"/>
      <c r="AB555" s="34"/>
      <c r="AC555" s="34"/>
      <c r="AD555" s="34"/>
      <c r="AE555" s="34"/>
      <c r="AR555" s="198" t="s">
        <v>125</v>
      </c>
      <c r="AT555" s="198" t="s">
        <v>121</v>
      </c>
      <c r="AU555" s="198" t="s">
        <v>81</v>
      </c>
      <c r="AY555" s="17" t="s">
        <v>118</v>
      </c>
      <c r="BE555" s="199">
        <f>IF(N555="základní",J555,0)</f>
        <v>0</v>
      </c>
      <c r="BF555" s="199">
        <f>IF(N555="snížená",J555,0)</f>
        <v>0</v>
      </c>
      <c r="BG555" s="199">
        <f>IF(N555="zákl. přenesená",J555,0)</f>
        <v>0</v>
      </c>
      <c r="BH555" s="199">
        <f>IF(N555="sníž. přenesená",J555,0)</f>
        <v>0</v>
      </c>
      <c r="BI555" s="199">
        <f>IF(N555="nulová",J555,0)</f>
        <v>0</v>
      </c>
      <c r="BJ555" s="17" t="s">
        <v>81</v>
      </c>
      <c r="BK555" s="199">
        <f>ROUND(I555*H555,2)</f>
        <v>0</v>
      </c>
      <c r="BL555" s="17" t="s">
        <v>125</v>
      </c>
      <c r="BM555" s="198" t="s">
        <v>659</v>
      </c>
    </row>
    <row r="556" spans="1:47" s="2" customFormat="1" ht="11.25">
      <c r="A556" s="34"/>
      <c r="B556" s="35"/>
      <c r="C556" s="36"/>
      <c r="D556" s="200" t="s">
        <v>127</v>
      </c>
      <c r="E556" s="36"/>
      <c r="F556" s="201" t="s">
        <v>660</v>
      </c>
      <c r="G556" s="36"/>
      <c r="H556" s="36"/>
      <c r="I556" s="202"/>
      <c r="J556" s="36"/>
      <c r="K556" s="36"/>
      <c r="L556" s="39"/>
      <c r="M556" s="203"/>
      <c r="N556" s="204"/>
      <c r="O556" s="71"/>
      <c r="P556" s="71"/>
      <c r="Q556" s="71"/>
      <c r="R556" s="71"/>
      <c r="S556" s="71"/>
      <c r="T556" s="71"/>
      <c r="U556" s="72"/>
      <c r="V556" s="34"/>
      <c r="W556" s="34"/>
      <c r="X556" s="34"/>
      <c r="Y556" s="34"/>
      <c r="Z556" s="34"/>
      <c r="AA556" s="34"/>
      <c r="AB556" s="34"/>
      <c r="AC556" s="34"/>
      <c r="AD556" s="34"/>
      <c r="AE556" s="34"/>
      <c r="AT556" s="17" t="s">
        <v>127</v>
      </c>
      <c r="AU556" s="17" t="s">
        <v>81</v>
      </c>
    </row>
    <row r="557" spans="2:51" s="13" customFormat="1" ht="11.25">
      <c r="B557" s="210"/>
      <c r="C557" s="211"/>
      <c r="D557" s="200" t="s">
        <v>179</v>
      </c>
      <c r="E557" s="212" t="s">
        <v>1</v>
      </c>
      <c r="F557" s="213" t="s">
        <v>661</v>
      </c>
      <c r="G557" s="211"/>
      <c r="H557" s="212" t="s">
        <v>1</v>
      </c>
      <c r="I557" s="214"/>
      <c r="J557" s="211"/>
      <c r="K557" s="211"/>
      <c r="L557" s="215"/>
      <c r="M557" s="216"/>
      <c r="N557" s="217"/>
      <c r="O557" s="217"/>
      <c r="P557" s="217"/>
      <c r="Q557" s="217"/>
      <c r="R557" s="217"/>
      <c r="S557" s="217"/>
      <c r="T557" s="217"/>
      <c r="U557" s="218"/>
      <c r="AT557" s="219" t="s">
        <v>179</v>
      </c>
      <c r="AU557" s="219" t="s">
        <v>81</v>
      </c>
      <c r="AV557" s="13" t="s">
        <v>81</v>
      </c>
      <c r="AW557" s="13" t="s">
        <v>30</v>
      </c>
      <c r="AX557" s="13" t="s">
        <v>73</v>
      </c>
      <c r="AY557" s="219" t="s">
        <v>118</v>
      </c>
    </row>
    <row r="558" spans="2:51" s="13" customFormat="1" ht="11.25">
      <c r="B558" s="210"/>
      <c r="C558" s="211"/>
      <c r="D558" s="200" t="s">
        <v>179</v>
      </c>
      <c r="E558" s="212" t="s">
        <v>1</v>
      </c>
      <c r="F558" s="213" t="s">
        <v>650</v>
      </c>
      <c r="G558" s="211"/>
      <c r="H558" s="212" t="s">
        <v>1</v>
      </c>
      <c r="I558" s="214"/>
      <c r="J558" s="211"/>
      <c r="K558" s="211"/>
      <c r="L558" s="215"/>
      <c r="M558" s="216"/>
      <c r="N558" s="217"/>
      <c r="O558" s="217"/>
      <c r="P558" s="217"/>
      <c r="Q558" s="217"/>
      <c r="R558" s="217"/>
      <c r="S558" s="217"/>
      <c r="T558" s="217"/>
      <c r="U558" s="218"/>
      <c r="AT558" s="219" t="s">
        <v>179</v>
      </c>
      <c r="AU558" s="219" t="s">
        <v>81</v>
      </c>
      <c r="AV558" s="13" t="s">
        <v>81</v>
      </c>
      <c r="AW558" s="13" t="s">
        <v>30</v>
      </c>
      <c r="AX558" s="13" t="s">
        <v>73</v>
      </c>
      <c r="AY558" s="219" t="s">
        <v>118</v>
      </c>
    </row>
    <row r="559" spans="2:51" s="14" customFormat="1" ht="11.25">
      <c r="B559" s="220"/>
      <c r="C559" s="221"/>
      <c r="D559" s="200" t="s">
        <v>179</v>
      </c>
      <c r="E559" s="222" t="s">
        <v>1</v>
      </c>
      <c r="F559" s="223" t="s">
        <v>662</v>
      </c>
      <c r="G559" s="221"/>
      <c r="H559" s="224">
        <v>2.28</v>
      </c>
      <c r="I559" s="225"/>
      <c r="J559" s="221"/>
      <c r="K559" s="221"/>
      <c r="L559" s="226"/>
      <c r="M559" s="227"/>
      <c r="N559" s="228"/>
      <c r="O559" s="228"/>
      <c r="P559" s="228"/>
      <c r="Q559" s="228"/>
      <c r="R559" s="228"/>
      <c r="S559" s="228"/>
      <c r="T559" s="228"/>
      <c r="U559" s="229"/>
      <c r="AT559" s="230" t="s">
        <v>179</v>
      </c>
      <c r="AU559" s="230" t="s">
        <v>81</v>
      </c>
      <c r="AV559" s="14" t="s">
        <v>83</v>
      </c>
      <c r="AW559" s="14" t="s">
        <v>30</v>
      </c>
      <c r="AX559" s="14" t="s">
        <v>73</v>
      </c>
      <c r="AY559" s="230" t="s">
        <v>118</v>
      </c>
    </row>
    <row r="560" spans="2:51" s="13" customFormat="1" ht="11.25">
      <c r="B560" s="210"/>
      <c r="C560" s="211"/>
      <c r="D560" s="200" t="s">
        <v>179</v>
      </c>
      <c r="E560" s="212" t="s">
        <v>1</v>
      </c>
      <c r="F560" s="213" t="s">
        <v>652</v>
      </c>
      <c r="G560" s="211"/>
      <c r="H560" s="212" t="s">
        <v>1</v>
      </c>
      <c r="I560" s="214"/>
      <c r="J560" s="211"/>
      <c r="K560" s="211"/>
      <c r="L560" s="215"/>
      <c r="M560" s="216"/>
      <c r="N560" s="217"/>
      <c r="O560" s="217"/>
      <c r="P560" s="217"/>
      <c r="Q560" s="217"/>
      <c r="R560" s="217"/>
      <c r="S560" s="217"/>
      <c r="T560" s="217"/>
      <c r="U560" s="218"/>
      <c r="AT560" s="219" t="s">
        <v>179</v>
      </c>
      <c r="AU560" s="219" t="s">
        <v>81</v>
      </c>
      <c r="AV560" s="13" t="s">
        <v>81</v>
      </c>
      <c r="AW560" s="13" t="s">
        <v>30</v>
      </c>
      <c r="AX560" s="13" t="s">
        <v>73</v>
      </c>
      <c r="AY560" s="219" t="s">
        <v>118</v>
      </c>
    </row>
    <row r="561" spans="2:51" s="14" customFormat="1" ht="11.25">
      <c r="B561" s="220"/>
      <c r="C561" s="221"/>
      <c r="D561" s="200" t="s">
        <v>179</v>
      </c>
      <c r="E561" s="222" t="s">
        <v>1</v>
      </c>
      <c r="F561" s="223" t="s">
        <v>663</v>
      </c>
      <c r="G561" s="221"/>
      <c r="H561" s="224">
        <v>1.167</v>
      </c>
      <c r="I561" s="225"/>
      <c r="J561" s="221"/>
      <c r="K561" s="221"/>
      <c r="L561" s="226"/>
      <c r="M561" s="227"/>
      <c r="N561" s="228"/>
      <c r="O561" s="228"/>
      <c r="P561" s="228"/>
      <c r="Q561" s="228"/>
      <c r="R561" s="228"/>
      <c r="S561" s="228"/>
      <c r="T561" s="228"/>
      <c r="U561" s="229"/>
      <c r="AT561" s="230" t="s">
        <v>179</v>
      </c>
      <c r="AU561" s="230" t="s">
        <v>81</v>
      </c>
      <c r="AV561" s="14" t="s">
        <v>83</v>
      </c>
      <c r="AW561" s="14" t="s">
        <v>30</v>
      </c>
      <c r="AX561" s="14" t="s">
        <v>73</v>
      </c>
      <c r="AY561" s="230" t="s">
        <v>118</v>
      </c>
    </row>
    <row r="562" spans="2:51" s="13" customFormat="1" ht="11.25">
      <c r="B562" s="210"/>
      <c r="C562" s="211"/>
      <c r="D562" s="200" t="s">
        <v>179</v>
      </c>
      <c r="E562" s="212" t="s">
        <v>1</v>
      </c>
      <c r="F562" s="213" t="s">
        <v>654</v>
      </c>
      <c r="G562" s="211"/>
      <c r="H562" s="212" t="s">
        <v>1</v>
      </c>
      <c r="I562" s="214"/>
      <c r="J562" s="211"/>
      <c r="K562" s="211"/>
      <c r="L562" s="215"/>
      <c r="M562" s="216"/>
      <c r="N562" s="217"/>
      <c r="O562" s="217"/>
      <c r="P562" s="217"/>
      <c r="Q562" s="217"/>
      <c r="R562" s="217"/>
      <c r="S562" s="217"/>
      <c r="T562" s="217"/>
      <c r="U562" s="218"/>
      <c r="AT562" s="219" t="s">
        <v>179</v>
      </c>
      <c r="AU562" s="219" t="s">
        <v>81</v>
      </c>
      <c r="AV562" s="13" t="s">
        <v>81</v>
      </c>
      <c r="AW562" s="13" t="s">
        <v>30</v>
      </c>
      <c r="AX562" s="13" t="s">
        <v>73</v>
      </c>
      <c r="AY562" s="219" t="s">
        <v>118</v>
      </c>
    </row>
    <row r="563" spans="2:51" s="14" customFormat="1" ht="11.25">
      <c r="B563" s="220"/>
      <c r="C563" s="221"/>
      <c r="D563" s="200" t="s">
        <v>179</v>
      </c>
      <c r="E563" s="222" t="s">
        <v>1</v>
      </c>
      <c r="F563" s="223" t="s">
        <v>664</v>
      </c>
      <c r="G563" s="221"/>
      <c r="H563" s="224">
        <v>1.716</v>
      </c>
      <c r="I563" s="225"/>
      <c r="J563" s="221"/>
      <c r="K563" s="221"/>
      <c r="L563" s="226"/>
      <c r="M563" s="227"/>
      <c r="N563" s="228"/>
      <c r="O563" s="228"/>
      <c r="P563" s="228"/>
      <c r="Q563" s="228"/>
      <c r="R563" s="228"/>
      <c r="S563" s="228"/>
      <c r="T563" s="228"/>
      <c r="U563" s="229"/>
      <c r="AT563" s="230" t="s">
        <v>179</v>
      </c>
      <c r="AU563" s="230" t="s">
        <v>81</v>
      </c>
      <c r="AV563" s="14" t="s">
        <v>83</v>
      </c>
      <c r="AW563" s="14" t="s">
        <v>30</v>
      </c>
      <c r="AX563" s="14" t="s">
        <v>73</v>
      </c>
      <c r="AY563" s="230" t="s">
        <v>118</v>
      </c>
    </row>
    <row r="564" spans="2:51" s="15" customFormat="1" ht="11.25">
      <c r="B564" s="231"/>
      <c r="C564" s="232"/>
      <c r="D564" s="200" t="s">
        <v>179</v>
      </c>
      <c r="E564" s="233" t="s">
        <v>1</v>
      </c>
      <c r="F564" s="234" t="s">
        <v>184</v>
      </c>
      <c r="G564" s="232"/>
      <c r="H564" s="235">
        <v>5.163</v>
      </c>
      <c r="I564" s="236"/>
      <c r="J564" s="232"/>
      <c r="K564" s="232"/>
      <c r="L564" s="237"/>
      <c r="M564" s="238"/>
      <c r="N564" s="239"/>
      <c r="O564" s="239"/>
      <c r="P564" s="239"/>
      <c r="Q564" s="239"/>
      <c r="R564" s="239"/>
      <c r="S564" s="239"/>
      <c r="T564" s="239"/>
      <c r="U564" s="240"/>
      <c r="AT564" s="241" t="s">
        <v>179</v>
      </c>
      <c r="AU564" s="241" t="s">
        <v>81</v>
      </c>
      <c r="AV564" s="15" t="s">
        <v>125</v>
      </c>
      <c r="AW564" s="15" t="s">
        <v>30</v>
      </c>
      <c r="AX564" s="15" t="s">
        <v>81</v>
      </c>
      <c r="AY564" s="241" t="s">
        <v>118</v>
      </c>
    </row>
    <row r="565" spans="1:65" s="2" customFormat="1" ht="24.2" customHeight="1">
      <c r="A565" s="34"/>
      <c r="B565" s="35"/>
      <c r="C565" s="186" t="s">
        <v>665</v>
      </c>
      <c r="D565" s="186" t="s">
        <v>121</v>
      </c>
      <c r="E565" s="187" t="s">
        <v>666</v>
      </c>
      <c r="F565" s="188" t="s">
        <v>667</v>
      </c>
      <c r="G565" s="189" t="s">
        <v>187</v>
      </c>
      <c r="H565" s="190">
        <v>10.205</v>
      </c>
      <c r="I565" s="191"/>
      <c r="J565" s="192">
        <f>ROUND(I565*H565,2)</f>
        <v>0</v>
      </c>
      <c r="K565" s="193"/>
      <c r="L565" s="39"/>
      <c r="M565" s="194" t="s">
        <v>1</v>
      </c>
      <c r="N565" s="195" t="s">
        <v>38</v>
      </c>
      <c r="O565" s="71"/>
      <c r="P565" s="196">
        <f>O565*H565</f>
        <v>0</v>
      </c>
      <c r="Q565" s="196">
        <v>0</v>
      </c>
      <c r="R565" s="196">
        <f>Q565*H565</f>
        <v>0</v>
      </c>
      <c r="S565" s="196">
        <v>0</v>
      </c>
      <c r="T565" s="196">
        <f>S565*H565</f>
        <v>0</v>
      </c>
      <c r="U565" s="197" t="s">
        <v>1</v>
      </c>
      <c r="V565" s="34"/>
      <c r="W565" s="34"/>
      <c r="X565" s="34"/>
      <c r="Y565" s="34"/>
      <c r="Z565" s="34"/>
      <c r="AA565" s="34"/>
      <c r="AB565" s="34"/>
      <c r="AC565" s="34"/>
      <c r="AD565" s="34"/>
      <c r="AE565" s="34"/>
      <c r="AR565" s="198" t="s">
        <v>125</v>
      </c>
      <c r="AT565" s="198" t="s">
        <v>121</v>
      </c>
      <c r="AU565" s="198" t="s">
        <v>81</v>
      </c>
      <c r="AY565" s="17" t="s">
        <v>118</v>
      </c>
      <c r="BE565" s="199">
        <f>IF(N565="základní",J565,0)</f>
        <v>0</v>
      </c>
      <c r="BF565" s="199">
        <f>IF(N565="snížená",J565,0)</f>
        <v>0</v>
      </c>
      <c r="BG565" s="199">
        <f>IF(N565="zákl. přenesená",J565,0)</f>
        <v>0</v>
      </c>
      <c r="BH565" s="199">
        <f>IF(N565="sníž. přenesená",J565,0)</f>
        <v>0</v>
      </c>
      <c r="BI565" s="199">
        <f>IF(N565="nulová",J565,0)</f>
        <v>0</v>
      </c>
      <c r="BJ565" s="17" t="s">
        <v>81</v>
      </c>
      <c r="BK565" s="199">
        <f>ROUND(I565*H565,2)</f>
        <v>0</v>
      </c>
      <c r="BL565" s="17" t="s">
        <v>125</v>
      </c>
      <c r="BM565" s="198" t="s">
        <v>668</v>
      </c>
    </row>
    <row r="566" spans="1:47" s="2" customFormat="1" ht="19.5">
      <c r="A566" s="34"/>
      <c r="B566" s="35"/>
      <c r="C566" s="36"/>
      <c r="D566" s="200" t="s">
        <v>127</v>
      </c>
      <c r="E566" s="36"/>
      <c r="F566" s="201" t="s">
        <v>667</v>
      </c>
      <c r="G566" s="36"/>
      <c r="H566" s="36"/>
      <c r="I566" s="202"/>
      <c r="J566" s="36"/>
      <c r="K566" s="36"/>
      <c r="L566" s="39"/>
      <c r="M566" s="203"/>
      <c r="N566" s="204"/>
      <c r="O566" s="71"/>
      <c r="P566" s="71"/>
      <c r="Q566" s="71"/>
      <c r="R566" s="71"/>
      <c r="S566" s="71"/>
      <c r="T566" s="71"/>
      <c r="U566" s="72"/>
      <c r="V566" s="34"/>
      <c r="W566" s="34"/>
      <c r="X566" s="34"/>
      <c r="Y566" s="34"/>
      <c r="Z566" s="34"/>
      <c r="AA566" s="34"/>
      <c r="AB566" s="34"/>
      <c r="AC566" s="34"/>
      <c r="AD566" s="34"/>
      <c r="AE566" s="34"/>
      <c r="AT566" s="17" t="s">
        <v>127</v>
      </c>
      <c r="AU566" s="17" t="s">
        <v>81</v>
      </c>
    </row>
    <row r="567" spans="2:51" s="13" customFormat="1" ht="22.5">
      <c r="B567" s="210"/>
      <c r="C567" s="211"/>
      <c r="D567" s="200" t="s">
        <v>179</v>
      </c>
      <c r="E567" s="212" t="s">
        <v>1</v>
      </c>
      <c r="F567" s="213" t="s">
        <v>669</v>
      </c>
      <c r="G567" s="211"/>
      <c r="H567" s="212" t="s">
        <v>1</v>
      </c>
      <c r="I567" s="214"/>
      <c r="J567" s="211"/>
      <c r="K567" s="211"/>
      <c r="L567" s="215"/>
      <c r="M567" s="216"/>
      <c r="N567" s="217"/>
      <c r="O567" s="217"/>
      <c r="P567" s="217"/>
      <c r="Q567" s="217"/>
      <c r="R567" s="217"/>
      <c r="S567" s="217"/>
      <c r="T567" s="217"/>
      <c r="U567" s="218"/>
      <c r="AT567" s="219" t="s">
        <v>179</v>
      </c>
      <c r="AU567" s="219" t="s">
        <v>81</v>
      </c>
      <c r="AV567" s="13" t="s">
        <v>81</v>
      </c>
      <c r="AW567" s="13" t="s">
        <v>30</v>
      </c>
      <c r="AX567" s="13" t="s">
        <v>73</v>
      </c>
      <c r="AY567" s="219" t="s">
        <v>118</v>
      </c>
    </row>
    <row r="568" spans="2:51" s="14" customFormat="1" ht="11.25">
      <c r="B568" s="220"/>
      <c r="C568" s="221"/>
      <c r="D568" s="200" t="s">
        <v>179</v>
      </c>
      <c r="E568" s="222" t="s">
        <v>1</v>
      </c>
      <c r="F568" s="223" t="s">
        <v>670</v>
      </c>
      <c r="G568" s="221"/>
      <c r="H568" s="224">
        <v>9.106</v>
      </c>
      <c r="I568" s="225"/>
      <c r="J568" s="221"/>
      <c r="K568" s="221"/>
      <c r="L568" s="226"/>
      <c r="M568" s="227"/>
      <c r="N568" s="228"/>
      <c r="O568" s="228"/>
      <c r="P568" s="228"/>
      <c r="Q568" s="228"/>
      <c r="R568" s="228"/>
      <c r="S568" s="228"/>
      <c r="T568" s="228"/>
      <c r="U568" s="229"/>
      <c r="AT568" s="230" t="s">
        <v>179</v>
      </c>
      <c r="AU568" s="230" t="s">
        <v>81</v>
      </c>
      <c r="AV568" s="14" t="s">
        <v>83</v>
      </c>
      <c r="AW568" s="14" t="s">
        <v>30</v>
      </c>
      <c r="AX568" s="14" t="s">
        <v>73</v>
      </c>
      <c r="AY568" s="230" t="s">
        <v>118</v>
      </c>
    </row>
    <row r="569" spans="2:51" s="14" customFormat="1" ht="11.25">
      <c r="B569" s="220"/>
      <c r="C569" s="221"/>
      <c r="D569" s="200" t="s">
        <v>179</v>
      </c>
      <c r="E569" s="222" t="s">
        <v>1</v>
      </c>
      <c r="F569" s="223" t="s">
        <v>671</v>
      </c>
      <c r="G569" s="221"/>
      <c r="H569" s="224">
        <v>1.099</v>
      </c>
      <c r="I569" s="225"/>
      <c r="J569" s="221"/>
      <c r="K569" s="221"/>
      <c r="L569" s="226"/>
      <c r="M569" s="227"/>
      <c r="N569" s="228"/>
      <c r="O569" s="228"/>
      <c r="P569" s="228"/>
      <c r="Q569" s="228"/>
      <c r="R569" s="228"/>
      <c r="S569" s="228"/>
      <c r="T569" s="228"/>
      <c r="U569" s="229"/>
      <c r="AT569" s="230" t="s">
        <v>179</v>
      </c>
      <c r="AU569" s="230" t="s">
        <v>81</v>
      </c>
      <c r="AV569" s="14" t="s">
        <v>83</v>
      </c>
      <c r="AW569" s="14" t="s">
        <v>30</v>
      </c>
      <c r="AX569" s="14" t="s">
        <v>73</v>
      </c>
      <c r="AY569" s="230" t="s">
        <v>118</v>
      </c>
    </row>
    <row r="570" spans="2:51" s="15" customFormat="1" ht="11.25">
      <c r="B570" s="231"/>
      <c r="C570" s="232"/>
      <c r="D570" s="200" t="s">
        <v>179</v>
      </c>
      <c r="E570" s="233" t="s">
        <v>1</v>
      </c>
      <c r="F570" s="234" t="s">
        <v>184</v>
      </c>
      <c r="G570" s="232"/>
      <c r="H570" s="235">
        <v>10.205</v>
      </c>
      <c r="I570" s="236"/>
      <c r="J570" s="232"/>
      <c r="K570" s="232"/>
      <c r="L570" s="237"/>
      <c r="M570" s="238"/>
      <c r="N570" s="239"/>
      <c r="O570" s="239"/>
      <c r="P570" s="239"/>
      <c r="Q570" s="239"/>
      <c r="R570" s="239"/>
      <c r="S570" s="239"/>
      <c r="T570" s="239"/>
      <c r="U570" s="240"/>
      <c r="AT570" s="241" t="s">
        <v>179</v>
      </c>
      <c r="AU570" s="241" t="s">
        <v>81</v>
      </c>
      <c r="AV570" s="15" t="s">
        <v>125</v>
      </c>
      <c r="AW570" s="15" t="s">
        <v>30</v>
      </c>
      <c r="AX570" s="15" t="s">
        <v>81</v>
      </c>
      <c r="AY570" s="241" t="s">
        <v>118</v>
      </c>
    </row>
    <row r="571" spans="1:65" s="2" customFormat="1" ht="14.45" customHeight="1">
      <c r="A571" s="34"/>
      <c r="B571" s="35"/>
      <c r="C571" s="186" t="s">
        <v>672</v>
      </c>
      <c r="D571" s="186" t="s">
        <v>121</v>
      </c>
      <c r="E571" s="187" t="s">
        <v>673</v>
      </c>
      <c r="F571" s="188" t="s">
        <v>674</v>
      </c>
      <c r="G571" s="189" t="s">
        <v>279</v>
      </c>
      <c r="H571" s="190">
        <v>3</v>
      </c>
      <c r="I571" s="191"/>
      <c r="J571" s="192">
        <f>ROUND(I571*H571,2)</f>
        <v>0</v>
      </c>
      <c r="K571" s="193"/>
      <c r="L571" s="39"/>
      <c r="M571" s="194" t="s">
        <v>1</v>
      </c>
      <c r="N571" s="195" t="s">
        <v>38</v>
      </c>
      <c r="O571" s="71"/>
      <c r="P571" s="196">
        <f>O571*H571</f>
        <v>0</v>
      </c>
      <c r="Q571" s="196">
        <v>0</v>
      </c>
      <c r="R571" s="196">
        <f>Q571*H571</f>
        <v>0</v>
      </c>
      <c r="S571" s="196">
        <v>0</v>
      </c>
      <c r="T571" s="196">
        <f>S571*H571</f>
        <v>0</v>
      </c>
      <c r="U571" s="197" t="s">
        <v>1</v>
      </c>
      <c r="V571" s="34"/>
      <c r="W571" s="34"/>
      <c r="X571" s="34"/>
      <c r="Y571" s="34"/>
      <c r="Z571" s="34"/>
      <c r="AA571" s="34"/>
      <c r="AB571" s="34"/>
      <c r="AC571" s="34"/>
      <c r="AD571" s="34"/>
      <c r="AE571" s="34"/>
      <c r="AR571" s="198" t="s">
        <v>125</v>
      </c>
      <c r="AT571" s="198" t="s">
        <v>121</v>
      </c>
      <c r="AU571" s="198" t="s">
        <v>81</v>
      </c>
      <c r="AY571" s="17" t="s">
        <v>118</v>
      </c>
      <c r="BE571" s="199">
        <f>IF(N571="základní",J571,0)</f>
        <v>0</v>
      </c>
      <c r="BF571" s="199">
        <f>IF(N571="snížená",J571,0)</f>
        <v>0</v>
      </c>
      <c r="BG571" s="199">
        <f>IF(N571="zákl. přenesená",J571,0)</f>
        <v>0</v>
      </c>
      <c r="BH571" s="199">
        <f>IF(N571="sníž. přenesená",J571,0)</f>
        <v>0</v>
      </c>
      <c r="BI571" s="199">
        <f>IF(N571="nulová",J571,0)</f>
        <v>0</v>
      </c>
      <c r="BJ571" s="17" t="s">
        <v>81</v>
      </c>
      <c r="BK571" s="199">
        <f>ROUND(I571*H571,2)</f>
        <v>0</v>
      </c>
      <c r="BL571" s="17" t="s">
        <v>125</v>
      </c>
      <c r="BM571" s="198" t="s">
        <v>675</v>
      </c>
    </row>
    <row r="572" spans="1:47" s="2" customFormat="1" ht="19.5">
      <c r="A572" s="34"/>
      <c r="B572" s="35"/>
      <c r="C572" s="36"/>
      <c r="D572" s="200" t="s">
        <v>127</v>
      </c>
      <c r="E572" s="36"/>
      <c r="F572" s="201" t="s">
        <v>676</v>
      </c>
      <c r="G572" s="36"/>
      <c r="H572" s="36"/>
      <c r="I572" s="202"/>
      <c r="J572" s="36"/>
      <c r="K572" s="36"/>
      <c r="L572" s="39"/>
      <c r="M572" s="203"/>
      <c r="N572" s="204"/>
      <c r="O572" s="71"/>
      <c r="P572" s="71"/>
      <c r="Q572" s="71"/>
      <c r="R572" s="71"/>
      <c r="S572" s="71"/>
      <c r="T572" s="71"/>
      <c r="U572" s="72"/>
      <c r="V572" s="34"/>
      <c r="W572" s="34"/>
      <c r="X572" s="34"/>
      <c r="Y572" s="34"/>
      <c r="Z572" s="34"/>
      <c r="AA572" s="34"/>
      <c r="AB572" s="34"/>
      <c r="AC572" s="34"/>
      <c r="AD572" s="34"/>
      <c r="AE572" s="34"/>
      <c r="AT572" s="17" t="s">
        <v>127</v>
      </c>
      <c r="AU572" s="17" t="s">
        <v>81</v>
      </c>
    </row>
    <row r="573" spans="1:65" s="2" customFormat="1" ht="14.45" customHeight="1">
      <c r="A573" s="34"/>
      <c r="B573" s="35"/>
      <c r="C573" s="242" t="s">
        <v>677</v>
      </c>
      <c r="D573" s="242" t="s">
        <v>216</v>
      </c>
      <c r="E573" s="243" t="s">
        <v>678</v>
      </c>
      <c r="F573" s="244" t="s">
        <v>679</v>
      </c>
      <c r="G573" s="245" t="s">
        <v>279</v>
      </c>
      <c r="H573" s="246">
        <v>3</v>
      </c>
      <c r="I573" s="247"/>
      <c r="J573" s="248">
        <f>ROUND(I573*H573,2)</f>
        <v>0</v>
      </c>
      <c r="K573" s="249"/>
      <c r="L573" s="250"/>
      <c r="M573" s="251" t="s">
        <v>1</v>
      </c>
      <c r="N573" s="252" t="s">
        <v>38</v>
      </c>
      <c r="O573" s="71"/>
      <c r="P573" s="196">
        <f>O573*H573</f>
        <v>0</v>
      </c>
      <c r="Q573" s="196">
        <v>0</v>
      </c>
      <c r="R573" s="196">
        <f>Q573*H573</f>
        <v>0</v>
      </c>
      <c r="S573" s="196">
        <v>0</v>
      </c>
      <c r="T573" s="196">
        <f>S573*H573</f>
        <v>0</v>
      </c>
      <c r="U573" s="197" t="s">
        <v>1</v>
      </c>
      <c r="V573" s="34"/>
      <c r="W573" s="34"/>
      <c r="X573" s="34"/>
      <c r="Y573" s="34"/>
      <c r="Z573" s="34"/>
      <c r="AA573" s="34"/>
      <c r="AB573" s="34"/>
      <c r="AC573" s="34"/>
      <c r="AD573" s="34"/>
      <c r="AE573" s="34"/>
      <c r="AR573" s="198" t="s">
        <v>219</v>
      </c>
      <c r="AT573" s="198" t="s">
        <v>216</v>
      </c>
      <c r="AU573" s="198" t="s">
        <v>81</v>
      </c>
      <c r="AY573" s="17" t="s">
        <v>118</v>
      </c>
      <c r="BE573" s="199">
        <f>IF(N573="základní",J573,0)</f>
        <v>0</v>
      </c>
      <c r="BF573" s="199">
        <f>IF(N573="snížená",J573,0)</f>
        <v>0</v>
      </c>
      <c r="BG573" s="199">
        <f>IF(N573="zákl. přenesená",J573,0)</f>
        <v>0</v>
      </c>
      <c r="BH573" s="199">
        <f>IF(N573="sníž. přenesená",J573,0)</f>
        <v>0</v>
      </c>
      <c r="BI573" s="199">
        <f>IF(N573="nulová",J573,0)</f>
        <v>0</v>
      </c>
      <c r="BJ573" s="17" t="s">
        <v>81</v>
      </c>
      <c r="BK573" s="199">
        <f>ROUND(I573*H573,2)</f>
        <v>0</v>
      </c>
      <c r="BL573" s="17" t="s">
        <v>125</v>
      </c>
      <c r="BM573" s="198" t="s">
        <v>680</v>
      </c>
    </row>
    <row r="574" spans="1:47" s="2" customFormat="1" ht="11.25">
      <c r="A574" s="34"/>
      <c r="B574" s="35"/>
      <c r="C574" s="36"/>
      <c r="D574" s="200" t="s">
        <v>127</v>
      </c>
      <c r="E574" s="36"/>
      <c r="F574" s="201" t="s">
        <v>679</v>
      </c>
      <c r="G574" s="36"/>
      <c r="H574" s="36"/>
      <c r="I574" s="202"/>
      <c r="J574" s="36"/>
      <c r="K574" s="36"/>
      <c r="L574" s="39"/>
      <c r="M574" s="203"/>
      <c r="N574" s="204"/>
      <c r="O574" s="71"/>
      <c r="P574" s="71"/>
      <c r="Q574" s="71"/>
      <c r="R574" s="71"/>
      <c r="S574" s="71"/>
      <c r="T574" s="71"/>
      <c r="U574" s="72"/>
      <c r="V574" s="34"/>
      <c r="W574" s="34"/>
      <c r="X574" s="34"/>
      <c r="Y574" s="34"/>
      <c r="Z574" s="34"/>
      <c r="AA574" s="34"/>
      <c r="AB574" s="34"/>
      <c r="AC574" s="34"/>
      <c r="AD574" s="34"/>
      <c r="AE574" s="34"/>
      <c r="AT574" s="17" t="s">
        <v>127</v>
      </c>
      <c r="AU574" s="17" t="s">
        <v>81</v>
      </c>
    </row>
    <row r="575" spans="1:65" s="2" customFormat="1" ht="14.45" customHeight="1">
      <c r="A575" s="34"/>
      <c r="B575" s="35"/>
      <c r="C575" s="186" t="s">
        <v>681</v>
      </c>
      <c r="D575" s="186" t="s">
        <v>121</v>
      </c>
      <c r="E575" s="187" t="s">
        <v>682</v>
      </c>
      <c r="F575" s="188" t="s">
        <v>683</v>
      </c>
      <c r="G575" s="189" t="s">
        <v>279</v>
      </c>
      <c r="H575" s="190">
        <v>1</v>
      </c>
      <c r="I575" s="191"/>
      <c r="J575" s="192">
        <f>ROUND(I575*H575,2)</f>
        <v>0</v>
      </c>
      <c r="K575" s="193"/>
      <c r="L575" s="39"/>
      <c r="M575" s="194" t="s">
        <v>1</v>
      </c>
      <c r="N575" s="195" t="s">
        <v>38</v>
      </c>
      <c r="O575" s="71"/>
      <c r="P575" s="196">
        <f>O575*H575</f>
        <v>0</v>
      </c>
      <c r="Q575" s="196">
        <v>0</v>
      </c>
      <c r="R575" s="196">
        <f>Q575*H575</f>
        <v>0</v>
      </c>
      <c r="S575" s="196">
        <v>0</v>
      </c>
      <c r="T575" s="196">
        <f>S575*H575</f>
        <v>0</v>
      </c>
      <c r="U575" s="197" t="s">
        <v>1</v>
      </c>
      <c r="V575" s="34"/>
      <c r="W575" s="34"/>
      <c r="X575" s="34"/>
      <c r="Y575" s="34"/>
      <c r="Z575" s="34"/>
      <c r="AA575" s="34"/>
      <c r="AB575" s="34"/>
      <c r="AC575" s="34"/>
      <c r="AD575" s="34"/>
      <c r="AE575" s="34"/>
      <c r="AR575" s="198" t="s">
        <v>125</v>
      </c>
      <c r="AT575" s="198" t="s">
        <v>121</v>
      </c>
      <c r="AU575" s="198" t="s">
        <v>81</v>
      </c>
      <c r="AY575" s="17" t="s">
        <v>118</v>
      </c>
      <c r="BE575" s="199">
        <f>IF(N575="základní",J575,0)</f>
        <v>0</v>
      </c>
      <c r="BF575" s="199">
        <f>IF(N575="snížená",J575,0)</f>
        <v>0</v>
      </c>
      <c r="BG575" s="199">
        <f>IF(N575="zákl. přenesená",J575,0)</f>
        <v>0</v>
      </c>
      <c r="BH575" s="199">
        <f>IF(N575="sníž. přenesená",J575,0)</f>
        <v>0</v>
      </c>
      <c r="BI575" s="199">
        <f>IF(N575="nulová",J575,0)</f>
        <v>0</v>
      </c>
      <c r="BJ575" s="17" t="s">
        <v>81</v>
      </c>
      <c r="BK575" s="199">
        <f>ROUND(I575*H575,2)</f>
        <v>0</v>
      </c>
      <c r="BL575" s="17" t="s">
        <v>125</v>
      </c>
      <c r="BM575" s="198" t="s">
        <v>684</v>
      </c>
    </row>
    <row r="576" spans="1:47" s="2" customFormat="1" ht="19.5">
      <c r="A576" s="34"/>
      <c r="B576" s="35"/>
      <c r="C576" s="36"/>
      <c r="D576" s="200" t="s">
        <v>127</v>
      </c>
      <c r="E576" s="36"/>
      <c r="F576" s="201" t="s">
        <v>685</v>
      </c>
      <c r="G576" s="36"/>
      <c r="H576" s="36"/>
      <c r="I576" s="202"/>
      <c r="J576" s="36"/>
      <c r="K576" s="36"/>
      <c r="L576" s="39"/>
      <c r="M576" s="203"/>
      <c r="N576" s="204"/>
      <c r="O576" s="71"/>
      <c r="P576" s="71"/>
      <c r="Q576" s="71"/>
      <c r="R576" s="71"/>
      <c r="S576" s="71"/>
      <c r="T576" s="71"/>
      <c r="U576" s="72"/>
      <c r="V576" s="34"/>
      <c r="W576" s="34"/>
      <c r="X576" s="34"/>
      <c r="Y576" s="34"/>
      <c r="Z576" s="34"/>
      <c r="AA576" s="34"/>
      <c r="AB576" s="34"/>
      <c r="AC576" s="34"/>
      <c r="AD576" s="34"/>
      <c r="AE576" s="34"/>
      <c r="AT576" s="17" t="s">
        <v>127</v>
      </c>
      <c r="AU576" s="17" t="s">
        <v>81</v>
      </c>
    </row>
    <row r="577" spans="1:65" s="2" customFormat="1" ht="14.45" customHeight="1">
      <c r="A577" s="34"/>
      <c r="B577" s="35"/>
      <c r="C577" s="242" t="s">
        <v>686</v>
      </c>
      <c r="D577" s="242" t="s">
        <v>216</v>
      </c>
      <c r="E577" s="243" t="s">
        <v>687</v>
      </c>
      <c r="F577" s="244" t="s">
        <v>688</v>
      </c>
      <c r="G577" s="245" t="s">
        <v>279</v>
      </c>
      <c r="H577" s="246">
        <v>1</v>
      </c>
      <c r="I577" s="247"/>
      <c r="J577" s="248">
        <f>ROUND(I577*H577,2)</f>
        <v>0</v>
      </c>
      <c r="K577" s="249"/>
      <c r="L577" s="250"/>
      <c r="M577" s="251" t="s">
        <v>1</v>
      </c>
      <c r="N577" s="252" t="s">
        <v>38</v>
      </c>
      <c r="O577" s="71"/>
      <c r="P577" s="196">
        <f>O577*H577</f>
        <v>0</v>
      </c>
      <c r="Q577" s="196">
        <v>0</v>
      </c>
      <c r="R577" s="196">
        <f>Q577*H577</f>
        <v>0</v>
      </c>
      <c r="S577" s="196">
        <v>0</v>
      </c>
      <c r="T577" s="196">
        <f>S577*H577</f>
        <v>0</v>
      </c>
      <c r="U577" s="197" t="s">
        <v>1</v>
      </c>
      <c r="V577" s="34"/>
      <c r="W577" s="34"/>
      <c r="X577" s="34"/>
      <c r="Y577" s="34"/>
      <c r="Z577" s="34"/>
      <c r="AA577" s="34"/>
      <c r="AB577" s="34"/>
      <c r="AC577" s="34"/>
      <c r="AD577" s="34"/>
      <c r="AE577" s="34"/>
      <c r="AR577" s="198" t="s">
        <v>219</v>
      </c>
      <c r="AT577" s="198" t="s">
        <v>216</v>
      </c>
      <c r="AU577" s="198" t="s">
        <v>81</v>
      </c>
      <c r="AY577" s="17" t="s">
        <v>118</v>
      </c>
      <c r="BE577" s="199">
        <f>IF(N577="základní",J577,0)</f>
        <v>0</v>
      </c>
      <c r="BF577" s="199">
        <f>IF(N577="snížená",J577,0)</f>
        <v>0</v>
      </c>
      <c r="BG577" s="199">
        <f>IF(N577="zákl. přenesená",J577,0)</f>
        <v>0</v>
      </c>
      <c r="BH577" s="199">
        <f>IF(N577="sníž. přenesená",J577,0)</f>
        <v>0</v>
      </c>
      <c r="BI577" s="199">
        <f>IF(N577="nulová",J577,0)</f>
        <v>0</v>
      </c>
      <c r="BJ577" s="17" t="s">
        <v>81</v>
      </c>
      <c r="BK577" s="199">
        <f>ROUND(I577*H577,2)</f>
        <v>0</v>
      </c>
      <c r="BL577" s="17" t="s">
        <v>125</v>
      </c>
      <c r="BM577" s="198" t="s">
        <v>689</v>
      </c>
    </row>
    <row r="578" spans="1:47" s="2" customFormat="1" ht="11.25">
      <c r="A578" s="34"/>
      <c r="B578" s="35"/>
      <c r="C578" s="36"/>
      <c r="D578" s="200" t="s">
        <v>127</v>
      </c>
      <c r="E578" s="36"/>
      <c r="F578" s="201" t="s">
        <v>688</v>
      </c>
      <c r="G578" s="36"/>
      <c r="H578" s="36"/>
      <c r="I578" s="202"/>
      <c r="J578" s="36"/>
      <c r="K578" s="36"/>
      <c r="L578" s="39"/>
      <c r="M578" s="203"/>
      <c r="N578" s="204"/>
      <c r="O578" s="71"/>
      <c r="P578" s="71"/>
      <c r="Q578" s="71"/>
      <c r="R578" s="71"/>
      <c r="S578" s="71"/>
      <c r="T578" s="71"/>
      <c r="U578" s="72"/>
      <c r="V578" s="34"/>
      <c r="W578" s="34"/>
      <c r="X578" s="34"/>
      <c r="Y578" s="34"/>
      <c r="Z578" s="34"/>
      <c r="AA578" s="34"/>
      <c r="AB578" s="34"/>
      <c r="AC578" s="34"/>
      <c r="AD578" s="34"/>
      <c r="AE578" s="34"/>
      <c r="AT578" s="17" t="s">
        <v>127</v>
      </c>
      <c r="AU578" s="17" t="s">
        <v>81</v>
      </c>
    </row>
    <row r="579" spans="1:65" s="2" customFormat="1" ht="24.2" customHeight="1">
      <c r="A579" s="34"/>
      <c r="B579" s="35"/>
      <c r="C579" s="186" t="s">
        <v>690</v>
      </c>
      <c r="D579" s="186" t="s">
        <v>121</v>
      </c>
      <c r="E579" s="187" t="s">
        <v>691</v>
      </c>
      <c r="F579" s="188" t="s">
        <v>692</v>
      </c>
      <c r="G579" s="189" t="s">
        <v>148</v>
      </c>
      <c r="H579" s="205"/>
      <c r="I579" s="191"/>
      <c r="J579" s="192">
        <f>ROUND(I579*H579,2)</f>
        <v>0</v>
      </c>
      <c r="K579" s="193"/>
      <c r="L579" s="39"/>
      <c r="M579" s="194" t="s">
        <v>1</v>
      </c>
      <c r="N579" s="195" t="s">
        <v>38</v>
      </c>
      <c r="O579" s="71"/>
      <c r="P579" s="196">
        <f>O579*H579</f>
        <v>0</v>
      </c>
      <c r="Q579" s="196">
        <v>0</v>
      </c>
      <c r="R579" s="196">
        <f>Q579*H579</f>
        <v>0</v>
      </c>
      <c r="S579" s="196">
        <v>0</v>
      </c>
      <c r="T579" s="196">
        <f>S579*H579</f>
        <v>0</v>
      </c>
      <c r="U579" s="197" t="s">
        <v>1</v>
      </c>
      <c r="V579" s="34"/>
      <c r="W579" s="34"/>
      <c r="X579" s="34"/>
      <c r="Y579" s="34"/>
      <c r="Z579" s="34"/>
      <c r="AA579" s="34"/>
      <c r="AB579" s="34"/>
      <c r="AC579" s="34"/>
      <c r="AD579" s="34"/>
      <c r="AE579" s="34"/>
      <c r="AR579" s="198" t="s">
        <v>125</v>
      </c>
      <c r="AT579" s="198" t="s">
        <v>121</v>
      </c>
      <c r="AU579" s="198" t="s">
        <v>81</v>
      </c>
      <c r="AY579" s="17" t="s">
        <v>118</v>
      </c>
      <c r="BE579" s="199">
        <f>IF(N579="základní",J579,0)</f>
        <v>0</v>
      </c>
      <c r="BF579" s="199">
        <f>IF(N579="snížená",J579,0)</f>
        <v>0</v>
      </c>
      <c r="BG579" s="199">
        <f>IF(N579="zákl. přenesená",J579,0)</f>
        <v>0</v>
      </c>
      <c r="BH579" s="199">
        <f>IF(N579="sníž. přenesená",J579,0)</f>
        <v>0</v>
      </c>
      <c r="BI579" s="199">
        <f>IF(N579="nulová",J579,0)</f>
        <v>0</v>
      </c>
      <c r="BJ579" s="17" t="s">
        <v>81</v>
      </c>
      <c r="BK579" s="199">
        <f>ROUND(I579*H579,2)</f>
        <v>0</v>
      </c>
      <c r="BL579" s="17" t="s">
        <v>125</v>
      </c>
      <c r="BM579" s="198" t="s">
        <v>693</v>
      </c>
    </row>
    <row r="580" spans="1:47" s="2" customFormat="1" ht="11.25">
      <c r="A580" s="34"/>
      <c r="B580" s="35"/>
      <c r="C580" s="36"/>
      <c r="D580" s="200" t="s">
        <v>127</v>
      </c>
      <c r="E580" s="36"/>
      <c r="F580" s="201" t="s">
        <v>692</v>
      </c>
      <c r="G580" s="36"/>
      <c r="H580" s="36"/>
      <c r="I580" s="202"/>
      <c r="J580" s="36"/>
      <c r="K580" s="36"/>
      <c r="L580" s="39"/>
      <c r="M580" s="203"/>
      <c r="N580" s="204"/>
      <c r="O580" s="71"/>
      <c r="P580" s="71"/>
      <c r="Q580" s="71"/>
      <c r="R580" s="71"/>
      <c r="S580" s="71"/>
      <c r="T580" s="71"/>
      <c r="U580" s="72"/>
      <c r="V580" s="34"/>
      <c r="W580" s="34"/>
      <c r="X580" s="34"/>
      <c r="Y580" s="34"/>
      <c r="Z580" s="34"/>
      <c r="AA580" s="34"/>
      <c r="AB580" s="34"/>
      <c r="AC580" s="34"/>
      <c r="AD580" s="34"/>
      <c r="AE580" s="34"/>
      <c r="AT580" s="17" t="s">
        <v>127</v>
      </c>
      <c r="AU580" s="17" t="s">
        <v>81</v>
      </c>
    </row>
    <row r="581" spans="2:63" s="12" customFormat="1" ht="25.9" customHeight="1">
      <c r="B581" s="170"/>
      <c r="C581" s="171"/>
      <c r="D581" s="172" t="s">
        <v>72</v>
      </c>
      <c r="E581" s="173" t="s">
        <v>694</v>
      </c>
      <c r="F581" s="173" t="s">
        <v>695</v>
      </c>
      <c r="G581" s="171"/>
      <c r="H581" s="171"/>
      <c r="I581" s="174"/>
      <c r="J581" s="175">
        <f>BK581</f>
        <v>0</v>
      </c>
      <c r="K581" s="171"/>
      <c r="L581" s="176"/>
      <c r="M581" s="177"/>
      <c r="N581" s="178"/>
      <c r="O581" s="178"/>
      <c r="P581" s="179">
        <f>SUM(P582:P640)</f>
        <v>0</v>
      </c>
      <c r="Q581" s="178"/>
      <c r="R581" s="179">
        <f>SUM(R582:R640)</f>
        <v>0</v>
      </c>
      <c r="S581" s="178"/>
      <c r="T581" s="179">
        <f>SUM(T582:T640)</f>
        <v>0</v>
      </c>
      <c r="U581" s="180"/>
      <c r="AR581" s="181" t="s">
        <v>81</v>
      </c>
      <c r="AT581" s="182" t="s">
        <v>72</v>
      </c>
      <c r="AU581" s="182" t="s">
        <v>73</v>
      </c>
      <c r="AY581" s="181" t="s">
        <v>118</v>
      </c>
      <c r="BK581" s="183">
        <f>SUM(BK582:BK640)</f>
        <v>0</v>
      </c>
    </row>
    <row r="582" spans="1:65" s="2" customFormat="1" ht="24.2" customHeight="1">
      <c r="A582" s="34"/>
      <c r="B582" s="35"/>
      <c r="C582" s="186" t="s">
        <v>696</v>
      </c>
      <c r="D582" s="186" t="s">
        <v>121</v>
      </c>
      <c r="E582" s="187" t="s">
        <v>697</v>
      </c>
      <c r="F582" s="188" t="s">
        <v>698</v>
      </c>
      <c r="G582" s="189" t="s">
        <v>279</v>
      </c>
      <c r="H582" s="190">
        <v>11</v>
      </c>
      <c r="I582" s="191"/>
      <c r="J582" s="192">
        <f>ROUND(I582*H582,2)</f>
        <v>0</v>
      </c>
      <c r="K582" s="193"/>
      <c r="L582" s="39"/>
      <c r="M582" s="194" t="s">
        <v>1</v>
      </c>
      <c r="N582" s="195" t="s">
        <v>38</v>
      </c>
      <c r="O582" s="71"/>
      <c r="P582" s="196">
        <f>O582*H582</f>
        <v>0</v>
      </c>
      <c r="Q582" s="196">
        <v>0</v>
      </c>
      <c r="R582" s="196">
        <f>Q582*H582</f>
        <v>0</v>
      </c>
      <c r="S582" s="196">
        <v>0</v>
      </c>
      <c r="T582" s="196">
        <f>S582*H582</f>
        <v>0</v>
      </c>
      <c r="U582" s="197" t="s">
        <v>1</v>
      </c>
      <c r="V582" s="34"/>
      <c r="W582" s="34"/>
      <c r="X582" s="34"/>
      <c r="Y582" s="34"/>
      <c r="Z582" s="34"/>
      <c r="AA582" s="34"/>
      <c r="AB582" s="34"/>
      <c r="AC582" s="34"/>
      <c r="AD582" s="34"/>
      <c r="AE582" s="34"/>
      <c r="AR582" s="198" t="s">
        <v>125</v>
      </c>
      <c r="AT582" s="198" t="s">
        <v>121</v>
      </c>
      <c r="AU582" s="198" t="s">
        <v>81</v>
      </c>
      <c r="AY582" s="17" t="s">
        <v>118</v>
      </c>
      <c r="BE582" s="199">
        <f>IF(N582="základní",J582,0)</f>
        <v>0</v>
      </c>
      <c r="BF582" s="199">
        <f>IF(N582="snížená",J582,0)</f>
        <v>0</v>
      </c>
      <c r="BG582" s="199">
        <f>IF(N582="zákl. přenesená",J582,0)</f>
        <v>0</v>
      </c>
      <c r="BH582" s="199">
        <f>IF(N582="sníž. přenesená",J582,0)</f>
        <v>0</v>
      </c>
      <c r="BI582" s="199">
        <f>IF(N582="nulová",J582,0)</f>
        <v>0</v>
      </c>
      <c r="BJ582" s="17" t="s">
        <v>81</v>
      </c>
      <c r="BK582" s="199">
        <f>ROUND(I582*H582,2)</f>
        <v>0</v>
      </c>
      <c r="BL582" s="17" t="s">
        <v>125</v>
      </c>
      <c r="BM582" s="198" t="s">
        <v>699</v>
      </c>
    </row>
    <row r="583" spans="1:47" s="2" customFormat="1" ht="11.25">
      <c r="A583" s="34"/>
      <c r="B583" s="35"/>
      <c r="C583" s="36"/>
      <c r="D583" s="200" t="s">
        <v>127</v>
      </c>
      <c r="E583" s="36"/>
      <c r="F583" s="201" t="s">
        <v>698</v>
      </c>
      <c r="G583" s="36"/>
      <c r="H583" s="36"/>
      <c r="I583" s="202"/>
      <c r="J583" s="36"/>
      <c r="K583" s="36"/>
      <c r="L583" s="39"/>
      <c r="M583" s="203"/>
      <c r="N583" s="204"/>
      <c r="O583" s="71"/>
      <c r="P583" s="71"/>
      <c r="Q583" s="71"/>
      <c r="R583" s="71"/>
      <c r="S583" s="71"/>
      <c r="T583" s="71"/>
      <c r="U583" s="72"/>
      <c r="V583" s="34"/>
      <c r="W583" s="34"/>
      <c r="X583" s="34"/>
      <c r="Y583" s="34"/>
      <c r="Z583" s="34"/>
      <c r="AA583" s="34"/>
      <c r="AB583" s="34"/>
      <c r="AC583" s="34"/>
      <c r="AD583" s="34"/>
      <c r="AE583" s="34"/>
      <c r="AT583" s="17" t="s">
        <v>127</v>
      </c>
      <c r="AU583" s="17" t="s">
        <v>81</v>
      </c>
    </row>
    <row r="584" spans="2:51" s="13" customFormat="1" ht="11.25">
      <c r="B584" s="210"/>
      <c r="C584" s="211"/>
      <c r="D584" s="200" t="s">
        <v>179</v>
      </c>
      <c r="E584" s="212" t="s">
        <v>1</v>
      </c>
      <c r="F584" s="213" t="s">
        <v>356</v>
      </c>
      <c r="G584" s="211"/>
      <c r="H584" s="212" t="s">
        <v>1</v>
      </c>
      <c r="I584" s="214"/>
      <c r="J584" s="211"/>
      <c r="K584" s="211"/>
      <c r="L584" s="215"/>
      <c r="M584" s="216"/>
      <c r="N584" s="217"/>
      <c r="O584" s="217"/>
      <c r="P584" s="217"/>
      <c r="Q584" s="217"/>
      <c r="R584" s="217"/>
      <c r="S584" s="217"/>
      <c r="T584" s="217"/>
      <c r="U584" s="218"/>
      <c r="AT584" s="219" t="s">
        <v>179</v>
      </c>
      <c r="AU584" s="219" t="s">
        <v>81</v>
      </c>
      <c r="AV584" s="13" t="s">
        <v>81</v>
      </c>
      <c r="AW584" s="13" t="s">
        <v>30</v>
      </c>
      <c r="AX584" s="13" t="s">
        <v>73</v>
      </c>
      <c r="AY584" s="219" t="s">
        <v>118</v>
      </c>
    </row>
    <row r="585" spans="2:51" s="14" customFormat="1" ht="11.25">
      <c r="B585" s="220"/>
      <c r="C585" s="221"/>
      <c r="D585" s="200" t="s">
        <v>179</v>
      </c>
      <c r="E585" s="222" t="s">
        <v>1</v>
      </c>
      <c r="F585" s="223" t="s">
        <v>83</v>
      </c>
      <c r="G585" s="221"/>
      <c r="H585" s="224">
        <v>2</v>
      </c>
      <c r="I585" s="225"/>
      <c r="J585" s="221"/>
      <c r="K585" s="221"/>
      <c r="L585" s="226"/>
      <c r="M585" s="227"/>
      <c r="N585" s="228"/>
      <c r="O585" s="228"/>
      <c r="P585" s="228"/>
      <c r="Q585" s="228"/>
      <c r="R585" s="228"/>
      <c r="S585" s="228"/>
      <c r="T585" s="228"/>
      <c r="U585" s="229"/>
      <c r="AT585" s="230" t="s">
        <v>179</v>
      </c>
      <c r="AU585" s="230" t="s">
        <v>81</v>
      </c>
      <c r="AV585" s="14" t="s">
        <v>83</v>
      </c>
      <c r="AW585" s="14" t="s">
        <v>30</v>
      </c>
      <c r="AX585" s="14" t="s">
        <v>73</v>
      </c>
      <c r="AY585" s="230" t="s">
        <v>118</v>
      </c>
    </row>
    <row r="586" spans="2:51" s="13" customFormat="1" ht="11.25">
      <c r="B586" s="210"/>
      <c r="C586" s="211"/>
      <c r="D586" s="200" t="s">
        <v>179</v>
      </c>
      <c r="E586" s="212" t="s">
        <v>1</v>
      </c>
      <c r="F586" s="213" t="s">
        <v>361</v>
      </c>
      <c r="G586" s="211"/>
      <c r="H586" s="212" t="s">
        <v>1</v>
      </c>
      <c r="I586" s="214"/>
      <c r="J586" s="211"/>
      <c r="K586" s="211"/>
      <c r="L586" s="215"/>
      <c r="M586" s="216"/>
      <c r="N586" s="217"/>
      <c r="O586" s="217"/>
      <c r="P586" s="217"/>
      <c r="Q586" s="217"/>
      <c r="R586" s="217"/>
      <c r="S586" s="217"/>
      <c r="T586" s="217"/>
      <c r="U586" s="218"/>
      <c r="AT586" s="219" t="s">
        <v>179</v>
      </c>
      <c r="AU586" s="219" t="s">
        <v>81</v>
      </c>
      <c r="AV586" s="13" t="s">
        <v>81</v>
      </c>
      <c r="AW586" s="13" t="s">
        <v>30</v>
      </c>
      <c r="AX586" s="13" t="s">
        <v>73</v>
      </c>
      <c r="AY586" s="219" t="s">
        <v>118</v>
      </c>
    </row>
    <row r="587" spans="2:51" s="14" customFormat="1" ht="11.25">
      <c r="B587" s="220"/>
      <c r="C587" s="221"/>
      <c r="D587" s="200" t="s">
        <v>179</v>
      </c>
      <c r="E587" s="222" t="s">
        <v>1</v>
      </c>
      <c r="F587" s="223" t="s">
        <v>83</v>
      </c>
      <c r="G587" s="221"/>
      <c r="H587" s="224">
        <v>2</v>
      </c>
      <c r="I587" s="225"/>
      <c r="J587" s="221"/>
      <c r="K587" s="221"/>
      <c r="L587" s="226"/>
      <c r="M587" s="227"/>
      <c r="N587" s="228"/>
      <c r="O587" s="228"/>
      <c r="P587" s="228"/>
      <c r="Q587" s="228"/>
      <c r="R587" s="228"/>
      <c r="S587" s="228"/>
      <c r="T587" s="228"/>
      <c r="U587" s="229"/>
      <c r="AT587" s="230" t="s">
        <v>179</v>
      </c>
      <c r="AU587" s="230" t="s">
        <v>81</v>
      </c>
      <c r="AV587" s="14" t="s">
        <v>83</v>
      </c>
      <c r="AW587" s="14" t="s">
        <v>30</v>
      </c>
      <c r="AX587" s="14" t="s">
        <v>73</v>
      </c>
      <c r="AY587" s="230" t="s">
        <v>118</v>
      </c>
    </row>
    <row r="588" spans="2:51" s="13" customFormat="1" ht="11.25">
      <c r="B588" s="210"/>
      <c r="C588" s="211"/>
      <c r="D588" s="200" t="s">
        <v>179</v>
      </c>
      <c r="E588" s="212" t="s">
        <v>1</v>
      </c>
      <c r="F588" s="213" t="s">
        <v>376</v>
      </c>
      <c r="G588" s="211"/>
      <c r="H588" s="212" t="s">
        <v>1</v>
      </c>
      <c r="I588" s="214"/>
      <c r="J588" s="211"/>
      <c r="K588" s="211"/>
      <c r="L588" s="215"/>
      <c r="M588" s="216"/>
      <c r="N588" s="217"/>
      <c r="O588" s="217"/>
      <c r="P588" s="217"/>
      <c r="Q588" s="217"/>
      <c r="R588" s="217"/>
      <c r="S588" s="217"/>
      <c r="T588" s="217"/>
      <c r="U588" s="218"/>
      <c r="AT588" s="219" t="s">
        <v>179</v>
      </c>
      <c r="AU588" s="219" t="s">
        <v>81</v>
      </c>
      <c r="AV588" s="13" t="s">
        <v>81</v>
      </c>
      <c r="AW588" s="13" t="s">
        <v>30</v>
      </c>
      <c r="AX588" s="13" t="s">
        <v>73</v>
      </c>
      <c r="AY588" s="219" t="s">
        <v>118</v>
      </c>
    </row>
    <row r="589" spans="2:51" s="14" customFormat="1" ht="11.25">
      <c r="B589" s="220"/>
      <c r="C589" s="221"/>
      <c r="D589" s="200" t="s">
        <v>179</v>
      </c>
      <c r="E589" s="222" t="s">
        <v>1</v>
      </c>
      <c r="F589" s="223" t="s">
        <v>83</v>
      </c>
      <c r="G589" s="221"/>
      <c r="H589" s="224">
        <v>2</v>
      </c>
      <c r="I589" s="225"/>
      <c r="J589" s="221"/>
      <c r="K589" s="221"/>
      <c r="L589" s="226"/>
      <c r="M589" s="227"/>
      <c r="N589" s="228"/>
      <c r="O589" s="228"/>
      <c r="P589" s="228"/>
      <c r="Q589" s="228"/>
      <c r="R589" s="228"/>
      <c r="S589" s="228"/>
      <c r="T589" s="228"/>
      <c r="U589" s="229"/>
      <c r="AT589" s="230" t="s">
        <v>179</v>
      </c>
      <c r="AU589" s="230" t="s">
        <v>81</v>
      </c>
      <c r="AV589" s="14" t="s">
        <v>83</v>
      </c>
      <c r="AW589" s="14" t="s">
        <v>30</v>
      </c>
      <c r="AX589" s="14" t="s">
        <v>73</v>
      </c>
      <c r="AY589" s="230" t="s">
        <v>118</v>
      </c>
    </row>
    <row r="590" spans="2:51" s="13" customFormat="1" ht="11.25">
      <c r="B590" s="210"/>
      <c r="C590" s="211"/>
      <c r="D590" s="200" t="s">
        <v>179</v>
      </c>
      <c r="E590" s="212" t="s">
        <v>1</v>
      </c>
      <c r="F590" s="213" t="s">
        <v>364</v>
      </c>
      <c r="G590" s="211"/>
      <c r="H590" s="212" t="s">
        <v>1</v>
      </c>
      <c r="I590" s="214"/>
      <c r="J590" s="211"/>
      <c r="K590" s="211"/>
      <c r="L590" s="215"/>
      <c r="M590" s="216"/>
      <c r="N590" s="217"/>
      <c r="O590" s="217"/>
      <c r="P590" s="217"/>
      <c r="Q590" s="217"/>
      <c r="R590" s="217"/>
      <c r="S590" s="217"/>
      <c r="T590" s="217"/>
      <c r="U590" s="218"/>
      <c r="AT590" s="219" t="s">
        <v>179</v>
      </c>
      <c r="AU590" s="219" t="s">
        <v>81</v>
      </c>
      <c r="AV590" s="13" t="s">
        <v>81</v>
      </c>
      <c r="AW590" s="13" t="s">
        <v>30</v>
      </c>
      <c r="AX590" s="13" t="s">
        <v>73</v>
      </c>
      <c r="AY590" s="219" t="s">
        <v>118</v>
      </c>
    </row>
    <row r="591" spans="2:51" s="14" customFormat="1" ht="11.25">
      <c r="B591" s="220"/>
      <c r="C591" s="221"/>
      <c r="D591" s="200" t="s">
        <v>179</v>
      </c>
      <c r="E591" s="222" t="s">
        <v>1</v>
      </c>
      <c r="F591" s="223" t="s">
        <v>141</v>
      </c>
      <c r="G591" s="221"/>
      <c r="H591" s="224">
        <v>5</v>
      </c>
      <c r="I591" s="225"/>
      <c r="J591" s="221"/>
      <c r="K591" s="221"/>
      <c r="L591" s="226"/>
      <c r="M591" s="227"/>
      <c r="N591" s="228"/>
      <c r="O591" s="228"/>
      <c r="P591" s="228"/>
      <c r="Q591" s="228"/>
      <c r="R591" s="228"/>
      <c r="S591" s="228"/>
      <c r="T591" s="228"/>
      <c r="U591" s="229"/>
      <c r="AT591" s="230" t="s">
        <v>179</v>
      </c>
      <c r="AU591" s="230" t="s">
        <v>81</v>
      </c>
      <c r="AV591" s="14" t="s">
        <v>83</v>
      </c>
      <c r="AW591" s="14" t="s">
        <v>30</v>
      </c>
      <c r="AX591" s="14" t="s">
        <v>73</v>
      </c>
      <c r="AY591" s="230" t="s">
        <v>118</v>
      </c>
    </row>
    <row r="592" spans="2:51" s="15" customFormat="1" ht="11.25">
      <c r="B592" s="231"/>
      <c r="C592" s="232"/>
      <c r="D592" s="200" t="s">
        <v>179</v>
      </c>
      <c r="E592" s="233" t="s">
        <v>1</v>
      </c>
      <c r="F592" s="234" t="s">
        <v>184</v>
      </c>
      <c r="G592" s="232"/>
      <c r="H592" s="235">
        <v>11</v>
      </c>
      <c r="I592" s="236"/>
      <c r="J592" s="232"/>
      <c r="K592" s="232"/>
      <c r="L592" s="237"/>
      <c r="M592" s="238"/>
      <c r="N592" s="239"/>
      <c r="O592" s="239"/>
      <c r="P592" s="239"/>
      <c r="Q592" s="239"/>
      <c r="R592" s="239"/>
      <c r="S592" s="239"/>
      <c r="T592" s="239"/>
      <c r="U592" s="240"/>
      <c r="AT592" s="241" t="s">
        <v>179</v>
      </c>
      <c r="AU592" s="241" t="s">
        <v>81</v>
      </c>
      <c r="AV592" s="15" t="s">
        <v>125</v>
      </c>
      <c r="AW592" s="15" t="s">
        <v>30</v>
      </c>
      <c r="AX592" s="15" t="s">
        <v>81</v>
      </c>
      <c r="AY592" s="241" t="s">
        <v>118</v>
      </c>
    </row>
    <row r="593" spans="1:65" s="2" customFormat="1" ht="24.2" customHeight="1">
      <c r="A593" s="34"/>
      <c r="B593" s="35"/>
      <c r="C593" s="186" t="s">
        <v>700</v>
      </c>
      <c r="D593" s="186" t="s">
        <v>121</v>
      </c>
      <c r="E593" s="187" t="s">
        <v>701</v>
      </c>
      <c r="F593" s="188" t="s">
        <v>702</v>
      </c>
      <c r="G593" s="189" t="s">
        <v>279</v>
      </c>
      <c r="H593" s="190">
        <v>8</v>
      </c>
      <c r="I593" s="191"/>
      <c r="J593" s="192">
        <f>ROUND(I593*H593,2)</f>
        <v>0</v>
      </c>
      <c r="K593" s="193"/>
      <c r="L593" s="39"/>
      <c r="M593" s="194" t="s">
        <v>1</v>
      </c>
      <c r="N593" s="195" t="s">
        <v>38</v>
      </c>
      <c r="O593" s="71"/>
      <c r="P593" s="196">
        <f>O593*H593</f>
        <v>0</v>
      </c>
      <c r="Q593" s="196">
        <v>0</v>
      </c>
      <c r="R593" s="196">
        <f>Q593*H593</f>
        <v>0</v>
      </c>
      <c r="S593" s="196">
        <v>0</v>
      </c>
      <c r="T593" s="196">
        <f>S593*H593</f>
        <v>0</v>
      </c>
      <c r="U593" s="197" t="s">
        <v>1</v>
      </c>
      <c r="V593" s="34"/>
      <c r="W593" s="34"/>
      <c r="X593" s="34"/>
      <c r="Y593" s="34"/>
      <c r="Z593" s="34"/>
      <c r="AA593" s="34"/>
      <c r="AB593" s="34"/>
      <c r="AC593" s="34"/>
      <c r="AD593" s="34"/>
      <c r="AE593" s="34"/>
      <c r="AR593" s="198" t="s">
        <v>125</v>
      </c>
      <c r="AT593" s="198" t="s">
        <v>121</v>
      </c>
      <c r="AU593" s="198" t="s">
        <v>81</v>
      </c>
      <c r="AY593" s="17" t="s">
        <v>118</v>
      </c>
      <c r="BE593" s="199">
        <f>IF(N593="základní",J593,0)</f>
        <v>0</v>
      </c>
      <c r="BF593" s="199">
        <f>IF(N593="snížená",J593,0)</f>
        <v>0</v>
      </c>
      <c r="BG593" s="199">
        <f>IF(N593="zákl. přenesená",J593,0)</f>
        <v>0</v>
      </c>
      <c r="BH593" s="199">
        <f>IF(N593="sníž. přenesená",J593,0)</f>
        <v>0</v>
      </c>
      <c r="BI593" s="199">
        <f>IF(N593="nulová",J593,0)</f>
        <v>0</v>
      </c>
      <c r="BJ593" s="17" t="s">
        <v>81</v>
      </c>
      <c r="BK593" s="199">
        <f>ROUND(I593*H593,2)</f>
        <v>0</v>
      </c>
      <c r="BL593" s="17" t="s">
        <v>125</v>
      </c>
      <c r="BM593" s="198" t="s">
        <v>703</v>
      </c>
    </row>
    <row r="594" spans="1:47" s="2" customFormat="1" ht="11.25">
      <c r="A594" s="34"/>
      <c r="B594" s="35"/>
      <c r="C594" s="36"/>
      <c r="D594" s="200" t="s">
        <v>127</v>
      </c>
      <c r="E594" s="36"/>
      <c r="F594" s="201" t="s">
        <v>702</v>
      </c>
      <c r="G594" s="36"/>
      <c r="H594" s="36"/>
      <c r="I594" s="202"/>
      <c r="J594" s="36"/>
      <c r="K594" s="36"/>
      <c r="L594" s="39"/>
      <c r="M594" s="203"/>
      <c r="N594" s="204"/>
      <c r="O594" s="71"/>
      <c r="P594" s="71"/>
      <c r="Q594" s="71"/>
      <c r="R594" s="71"/>
      <c r="S594" s="71"/>
      <c r="T594" s="71"/>
      <c r="U594" s="72"/>
      <c r="V594" s="34"/>
      <c r="W594" s="34"/>
      <c r="X594" s="34"/>
      <c r="Y594" s="34"/>
      <c r="Z594" s="34"/>
      <c r="AA594" s="34"/>
      <c r="AB594" s="34"/>
      <c r="AC594" s="34"/>
      <c r="AD594" s="34"/>
      <c r="AE594" s="34"/>
      <c r="AT594" s="17" t="s">
        <v>127</v>
      </c>
      <c r="AU594" s="17" t="s">
        <v>81</v>
      </c>
    </row>
    <row r="595" spans="2:51" s="13" customFormat="1" ht="11.25">
      <c r="B595" s="210"/>
      <c r="C595" s="211"/>
      <c r="D595" s="200" t="s">
        <v>179</v>
      </c>
      <c r="E595" s="212" t="s">
        <v>1</v>
      </c>
      <c r="F595" s="213" t="s">
        <v>361</v>
      </c>
      <c r="G595" s="211"/>
      <c r="H595" s="212" t="s">
        <v>1</v>
      </c>
      <c r="I595" s="214"/>
      <c r="J595" s="211"/>
      <c r="K595" s="211"/>
      <c r="L595" s="215"/>
      <c r="M595" s="216"/>
      <c r="N595" s="217"/>
      <c r="O595" s="217"/>
      <c r="P595" s="217"/>
      <c r="Q595" s="217"/>
      <c r="R595" s="217"/>
      <c r="S595" s="217"/>
      <c r="T595" s="217"/>
      <c r="U595" s="218"/>
      <c r="AT595" s="219" t="s">
        <v>179</v>
      </c>
      <c r="AU595" s="219" t="s">
        <v>81</v>
      </c>
      <c r="AV595" s="13" t="s">
        <v>81</v>
      </c>
      <c r="AW595" s="13" t="s">
        <v>30</v>
      </c>
      <c r="AX595" s="13" t="s">
        <v>73</v>
      </c>
      <c r="AY595" s="219" t="s">
        <v>118</v>
      </c>
    </row>
    <row r="596" spans="2:51" s="14" customFormat="1" ht="11.25">
      <c r="B596" s="220"/>
      <c r="C596" s="221"/>
      <c r="D596" s="200" t="s">
        <v>179</v>
      </c>
      <c r="E596" s="222" t="s">
        <v>1</v>
      </c>
      <c r="F596" s="223" t="s">
        <v>73</v>
      </c>
      <c r="G596" s="221"/>
      <c r="H596" s="224">
        <v>0</v>
      </c>
      <c r="I596" s="225"/>
      <c r="J596" s="221"/>
      <c r="K596" s="221"/>
      <c r="L596" s="226"/>
      <c r="M596" s="227"/>
      <c r="N596" s="228"/>
      <c r="O596" s="228"/>
      <c r="P596" s="228"/>
      <c r="Q596" s="228"/>
      <c r="R596" s="228"/>
      <c r="S596" s="228"/>
      <c r="T596" s="228"/>
      <c r="U596" s="229"/>
      <c r="AT596" s="230" t="s">
        <v>179</v>
      </c>
      <c r="AU596" s="230" t="s">
        <v>81</v>
      </c>
      <c r="AV596" s="14" t="s">
        <v>83</v>
      </c>
      <c r="AW596" s="14" t="s">
        <v>30</v>
      </c>
      <c r="AX596" s="14" t="s">
        <v>73</v>
      </c>
      <c r="AY596" s="230" t="s">
        <v>118</v>
      </c>
    </row>
    <row r="597" spans="2:51" s="13" customFormat="1" ht="11.25">
      <c r="B597" s="210"/>
      <c r="C597" s="211"/>
      <c r="D597" s="200" t="s">
        <v>179</v>
      </c>
      <c r="E597" s="212" t="s">
        <v>1</v>
      </c>
      <c r="F597" s="213" t="s">
        <v>376</v>
      </c>
      <c r="G597" s="211"/>
      <c r="H597" s="212" t="s">
        <v>1</v>
      </c>
      <c r="I597" s="214"/>
      <c r="J597" s="211"/>
      <c r="K597" s="211"/>
      <c r="L597" s="215"/>
      <c r="M597" s="216"/>
      <c r="N597" s="217"/>
      <c r="O597" s="217"/>
      <c r="P597" s="217"/>
      <c r="Q597" s="217"/>
      <c r="R597" s="217"/>
      <c r="S597" s="217"/>
      <c r="T597" s="217"/>
      <c r="U597" s="218"/>
      <c r="AT597" s="219" t="s">
        <v>179</v>
      </c>
      <c r="AU597" s="219" t="s">
        <v>81</v>
      </c>
      <c r="AV597" s="13" t="s">
        <v>81</v>
      </c>
      <c r="AW597" s="13" t="s">
        <v>30</v>
      </c>
      <c r="AX597" s="13" t="s">
        <v>73</v>
      </c>
      <c r="AY597" s="219" t="s">
        <v>118</v>
      </c>
    </row>
    <row r="598" spans="2:51" s="14" customFormat="1" ht="11.25">
      <c r="B598" s="220"/>
      <c r="C598" s="221"/>
      <c r="D598" s="200" t="s">
        <v>179</v>
      </c>
      <c r="E598" s="222" t="s">
        <v>1</v>
      </c>
      <c r="F598" s="223" t="s">
        <v>567</v>
      </c>
      <c r="G598" s="221"/>
      <c r="H598" s="224">
        <v>2</v>
      </c>
      <c r="I598" s="225"/>
      <c r="J598" s="221"/>
      <c r="K598" s="221"/>
      <c r="L598" s="226"/>
      <c r="M598" s="227"/>
      <c r="N598" s="228"/>
      <c r="O598" s="228"/>
      <c r="P598" s="228"/>
      <c r="Q598" s="228"/>
      <c r="R598" s="228"/>
      <c r="S598" s="228"/>
      <c r="T598" s="228"/>
      <c r="U598" s="229"/>
      <c r="AT598" s="230" t="s">
        <v>179</v>
      </c>
      <c r="AU598" s="230" t="s">
        <v>81</v>
      </c>
      <c r="AV598" s="14" t="s">
        <v>83</v>
      </c>
      <c r="AW598" s="14" t="s">
        <v>30</v>
      </c>
      <c r="AX598" s="14" t="s">
        <v>73</v>
      </c>
      <c r="AY598" s="230" t="s">
        <v>118</v>
      </c>
    </row>
    <row r="599" spans="2:51" s="13" customFormat="1" ht="11.25">
      <c r="B599" s="210"/>
      <c r="C599" s="211"/>
      <c r="D599" s="200" t="s">
        <v>179</v>
      </c>
      <c r="E599" s="212" t="s">
        <v>1</v>
      </c>
      <c r="F599" s="213" t="s">
        <v>364</v>
      </c>
      <c r="G599" s="211"/>
      <c r="H599" s="212" t="s">
        <v>1</v>
      </c>
      <c r="I599" s="214"/>
      <c r="J599" s="211"/>
      <c r="K599" s="211"/>
      <c r="L599" s="215"/>
      <c r="M599" s="216"/>
      <c r="N599" s="217"/>
      <c r="O599" s="217"/>
      <c r="P599" s="217"/>
      <c r="Q599" s="217"/>
      <c r="R599" s="217"/>
      <c r="S599" s="217"/>
      <c r="T599" s="217"/>
      <c r="U599" s="218"/>
      <c r="AT599" s="219" t="s">
        <v>179</v>
      </c>
      <c r="AU599" s="219" t="s">
        <v>81</v>
      </c>
      <c r="AV599" s="13" t="s">
        <v>81</v>
      </c>
      <c r="AW599" s="13" t="s">
        <v>30</v>
      </c>
      <c r="AX599" s="13" t="s">
        <v>73</v>
      </c>
      <c r="AY599" s="219" t="s">
        <v>118</v>
      </c>
    </row>
    <row r="600" spans="2:51" s="14" customFormat="1" ht="11.25">
      <c r="B600" s="220"/>
      <c r="C600" s="221"/>
      <c r="D600" s="200" t="s">
        <v>179</v>
      </c>
      <c r="E600" s="222" t="s">
        <v>1</v>
      </c>
      <c r="F600" s="223" t="s">
        <v>704</v>
      </c>
      <c r="G600" s="221"/>
      <c r="H600" s="224">
        <v>6</v>
      </c>
      <c r="I600" s="225"/>
      <c r="J600" s="221"/>
      <c r="K600" s="221"/>
      <c r="L600" s="226"/>
      <c r="M600" s="227"/>
      <c r="N600" s="228"/>
      <c r="O600" s="228"/>
      <c r="P600" s="228"/>
      <c r="Q600" s="228"/>
      <c r="R600" s="228"/>
      <c r="S600" s="228"/>
      <c r="T600" s="228"/>
      <c r="U600" s="229"/>
      <c r="AT600" s="230" t="s">
        <v>179</v>
      </c>
      <c r="AU600" s="230" t="s">
        <v>81</v>
      </c>
      <c r="AV600" s="14" t="s">
        <v>83</v>
      </c>
      <c r="AW600" s="14" t="s">
        <v>30</v>
      </c>
      <c r="AX600" s="14" t="s">
        <v>73</v>
      </c>
      <c r="AY600" s="230" t="s">
        <v>118</v>
      </c>
    </row>
    <row r="601" spans="2:51" s="15" customFormat="1" ht="11.25">
      <c r="B601" s="231"/>
      <c r="C601" s="232"/>
      <c r="D601" s="200" t="s">
        <v>179</v>
      </c>
      <c r="E601" s="233" t="s">
        <v>1</v>
      </c>
      <c r="F601" s="234" t="s">
        <v>184</v>
      </c>
      <c r="G601" s="232"/>
      <c r="H601" s="235">
        <v>8</v>
      </c>
      <c r="I601" s="236"/>
      <c r="J601" s="232"/>
      <c r="K601" s="232"/>
      <c r="L601" s="237"/>
      <c r="M601" s="238"/>
      <c r="N601" s="239"/>
      <c r="O601" s="239"/>
      <c r="P601" s="239"/>
      <c r="Q601" s="239"/>
      <c r="R601" s="239"/>
      <c r="S601" s="239"/>
      <c r="T601" s="239"/>
      <c r="U601" s="240"/>
      <c r="AT601" s="241" t="s">
        <v>179</v>
      </c>
      <c r="AU601" s="241" t="s">
        <v>81</v>
      </c>
      <c r="AV601" s="15" t="s">
        <v>125</v>
      </c>
      <c r="AW601" s="15" t="s">
        <v>30</v>
      </c>
      <c r="AX601" s="15" t="s">
        <v>81</v>
      </c>
      <c r="AY601" s="241" t="s">
        <v>118</v>
      </c>
    </row>
    <row r="602" spans="1:65" s="2" customFormat="1" ht="14.45" customHeight="1">
      <c r="A602" s="34"/>
      <c r="B602" s="35"/>
      <c r="C602" s="186" t="s">
        <v>705</v>
      </c>
      <c r="D602" s="186" t="s">
        <v>121</v>
      </c>
      <c r="E602" s="187" t="s">
        <v>706</v>
      </c>
      <c r="F602" s="188" t="s">
        <v>707</v>
      </c>
      <c r="G602" s="189" t="s">
        <v>279</v>
      </c>
      <c r="H602" s="190">
        <v>1</v>
      </c>
      <c r="I602" s="191"/>
      <c r="J602" s="192">
        <f>ROUND(I602*H602,2)</f>
        <v>0</v>
      </c>
      <c r="K602" s="193"/>
      <c r="L602" s="39"/>
      <c r="M602" s="194" t="s">
        <v>1</v>
      </c>
      <c r="N602" s="195" t="s">
        <v>38</v>
      </c>
      <c r="O602" s="71"/>
      <c r="P602" s="196">
        <f>O602*H602</f>
        <v>0</v>
      </c>
      <c r="Q602" s="196">
        <v>0</v>
      </c>
      <c r="R602" s="196">
        <f>Q602*H602</f>
        <v>0</v>
      </c>
      <c r="S602" s="196">
        <v>0</v>
      </c>
      <c r="T602" s="196">
        <f>S602*H602</f>
        <v>0</v>
      </c>
      <c r="U602" s="197" t="s">
        <v>1</v>
      </c>
      <c r="V602" s="34"/>
      <c r="W602" s="34"/>
      <c r="X602" s="34"/>
      <c r="Y602" s="34"/>
      <c r="Z602" s="34"/>
      <c r="AA602" s="34"/>
      <c r="AB602" s="34"/>
      <c r="AC602" s="34"/>
      <c r="AD602" s="34"/>
      <c r="AE602" s="34"/>
      <c r="AR602" s="198" t="s">
        <v>125</v>
      </c>
      <c r="AT602" s="198" t="s">
        <v>121</v>
      </c>
      <c r="AU602" s="198" t="s">
        <v>81</v>
      </c>
      <c r="AY602" s="17" t="s">
        <v>118</v>
      </c>
      <c r="BE602" s="199">
        <f>IF(N602="základní",J602,0)</f>
        <v>0</v>
      </c>
      <c r="BF602" s="199">
        <f>IF(N602="snížená",J602,0)</f>
        <v>0</v>
      </c>
      <c r="BG602" s="199">
        <f>IF(N602="zákl. přenesená",J602,0)</f>
        <v>0</v>
      </c>
      <c r="BH602" s="199">
        <f>IF(N602="sníž. přenesená",J602,0)</f>
        <v>0</v>
      </c>
      <c r="BI602" s="199">
        <f>IF(N602="nulová",J602,0)</f>
        <v>0</v>
      </c>
      <c r="BJ602" s="17" t="s">
        <v>81</v>
      </c>
      <c r="BK602" s="199">
        <f>ROUND(I602*H602,2)</f>
        <v>0</v>
      </c>
      <c r="BL602" s="17" t="s">
        <v>125</v>
      </c>
      <c r="BM602" s="198" t="s">
        <v>708</v>
      </c>
    </row>
    <row r="603" spans="1:47" s="2" customFormat="1" ht="11.25">
      <c r="A603" s="34"/>
      <c r="B603" s="35"/>
      <c r="C603" s="36"/>
      <c r="D603" s="200" t="s">
        <v>127</v>
      </c>
      <c r="E603" s="36"/>
      <c r="F603" s="201" t="s">
        <v>707</v>
      </c>
      <c r="G603" s="36"/>
      <c r="H603" s="36"/>
      <c r="I603" s="202"/>
      <c r="J603" s="36"/>
      <c r="K603" s="36"/>
      <c r="L603" s="39"/>
      <c r="M603" s="203"/>
      <c r="N603" s="204"/>
      <c r="O603" s="71"/>
      <c r="P603" s="71"/>
      <c r="Q603" s="71"/>
      <c r="R603" s="71"/>
      <c r="S603" s="71"/>
      <c r="T603" s="71"/>
      <c r="U603" s="72"/>
      <c r="V603" s="34"/>
      <c r="W603" s="34"/>
      <c r="X603" s="34"/>
      <c r="Y603" s="34"/>
      <c r="Z603" s="34"/>
      <c r="AA603" s="34"/>
      <c r="AB603" s="34"/>
      <c r="AC603" s="34"/>
      <c r="AD603" s="34"/>
      <c r="AE603" s="34"/>
      <c r="AT603" s="17" t="s">
        <v>127</v>
      </c>
      <c r="AU603" s="17" t="s">
        <v>81</v>
      </c>
    </row>
    <row r="604" spans="1:65" s="2" customFormat="1" ht="24.2" customHeight="1">
      <c r="A604" s="34"/>
      <c r="B604" s="35"/>
      <c r="C604" s="186" t="s">
        <v>709</v>
      </c>
      <c r="D604" s="186" t="s">
        <v>121</v>
      </c>
      <c r="E604" s="187" t="s">
        <v>710</v>
      </c>
      <c r="F604" s="188" t="s">
        <v>711</v>
      </c>
      <c r="G604" s="189" t="s">
        <v>279</v>
      </c>
      <c r="H604" s="190">
        <v>5</v>
      </c>
      <c r="I604" s="191"/>
      <c r="J604" s="192">
        <f>ROUND(I604*H604,2)</f>
        <v>0</v>
      </c>
      <c r="K604" s="193"/>
      <c r="L604" s="39"/>
      <c r="M604" s="194" t="s">
        <v>1</v>
      </c>
      <c r="N604" s="195" t="s">
        <v>38</v>
      </c>
      <c r="O604" s="71"/>
      <c r="P604" s="196">
        <f>O604*H604</f>
        <v>0</v>
      </c>
      <c r="Q604" s="196">
        <v>0</v>
      </c>
      <c r="R604" s="196">
        <f>Q604*H604</f>
        <v>0</v>
      </c>
      <c r="S604" s="196">
        <v>0</v>
      </c>
      <c r="T604" s="196">
        <f>S604*H604</f>
        <v>0</v>
      </c>
      <c r="U604" s="197" t="s">
        <v>1</v>
      </c>
      <c r="V604" s="34"/>
      <c r="W604" s="34"/>
      <c r="X604" s="34"/>
      <c r="Y604" s="34"/>
      <c r="Z604" s="34"/>
      <c r="AA604" s="34"/>
      <c r="AB604" s="34"/>
      <c r="AC604" s="34"/>
      <c r="AD604" s="34"/>
      <c r="AE604" s="34"/>
      <c r="AR604" s="198" t="s">
        <v>125</v>
      </c>
      <c r="AT604" s="198" t="s">
        <v>121</v>
      </c>
      <c r="AU604" s="198" t="s">
        <v>81</v>
      </c>
      <c r="AY604" s="17" t="s">
        <v>118</v>
      </c>
      <c r="BE604" s="199">
        <f>IF(N604="základní",J604,0)</f>
        <v>0</v>
      </c>
      <c r="BF604" s="199">
        <f>IF(N604="snížená",J604,0)</f>
        <v>0</v>
      </c>
      <c r="BG604" s="199">
        <f>IF(N604="zákl. přenesená",J604,0)</f>
        <v>0</v>
      </c>
      <c r="BH604" s="199">
        <f>IF(N604="sníž. přenesená",J604,0)</f>
        <v>0</v>
      </c>
      <c r="BI604" s="199">
        <f>IF(N604="nulová",J604,0)</f>
        <v>0</v>
      </c>
      <c r="BJ604" s="17" t="s">
        <v>81</v>
      </c>
      <c r="BK604" s="199">
        <f>ROUND(I604*H604,2)</f>
        <v>0</v>
      </c>
      <c r="BL604" s="17" t="s">
        <v>125</v>
      </c>
      <c r="BM604" s="198" t="s">
        <v>712</v>
      </c>
    </row>
    <row r="605" spans="1:47" s="2" customFormat="1" ht="19.5">
      <c r="A605" s="34"/>
      <c r="B605" s="35"/>
      <c r="C605" s="36"/>
      <c r="D605" s="200" t="s">
        <v>127</v>
      </c>
      <c r="E605" s="36"/>
      <c r="F605" s="201" t="s">
        <v>711</v>
      </c>
      <c r="G605" s="36"/>
      <c r="H605" s="36"/>
      <c r="I605" s="202"/>
      <c r="J605" s="36"/>
      <c r="K605" s="36"/>
      <c r="L605" s="39"/>
      <c r="M605" s="203"/>
      <c r="N605" s="204"/>
      <c r="O605" s="71"/>
      <c r="P605" s="71"/>
      <c r="Q605" s="71"/>
      <c r="R605" s="71"/>
      <c r="S605" s="71"/>
      <c r="T605" s="71"/>
      <c r="U605" s="72"/>
      <c r="V605" s="34"/>
      <c r="W605" s="34"/>
      <c r="X605" s="34"/>
      <c r="Y605" s="34"/>
      <c r="Z605" s="34"/>
      <c r="AA605" s="34"/>
      <c r="AB605" s="34"/>
      <c r="AC605" s="34"/>
      <c r="AD605" s="34"/>
      <c r="AE605" s="34"/>
      <c r="AT605" s="17" t="s">
        <v>127</v>
      </c>
      <c r="AU605" s="17" t="s">
        <v>81</v>
      </c>
    </row>
    <row r="606" spans="2:51" s="13" customFormat="1" ht="11.25">
      <c r="B606" s="210"/>
      <c r="C606" s="211"/>
      <c r="D606" s="200" t="s">
        <v>179</v>
      </c>
      <c r="E606" s="212" t="s">
        <v>1</v>
      </c>
      <c r="F606" s="213" t="s">
        <v>364</v>
      </c>
      <c r="G606" s="211"/>
      <c r="H606" s="212" t="s">
        <v>1</v>
      </c>
      <c r="I606" s="214"/>
      <c r="J606" s="211"/>
      <c r="K606" s="211"/>
      <c r="L606" s="215"/>
      <c r="M606" s="216"/>
      <c r="N606" s="217"/>
      <c r="O606" s="217"/>
      <c r="P606" s="217"/>
      <c r="Q606" s="217"/>
      <c r="R606" s="217"/>
      <c r="S606" s="217"/>
      <c r="T606" s="217"/>
      <c r="U606" s="218"/>
      <c r="AT606" s="219" t="s">
        <v>179</v>
      </c>
      <c r="AU606" s="219" t="s">
        <v>81</v>
      </c>
      <c r="AV606" s="13" t="s">
        <v>81</v>
      </c>
      <c r="AW606" s="13" t="s">
        <v>30</v>
      </c>
      <c r="AX606" s="13" t="s">
        <v>73</v>
      </c>
      <c r="AY606" s="219" t="s">
        <v>118</v>
      </c>
    </row>
    <row r="607" spans="2:51" s="14" customFormat="1" ht="11.25">
      <c r="B607" s="220"/>
      <c r="C607" s="221"/>
      <c r="D607" s="200" t="s">
        <v>179</v>
      </c>
      <c r="E607" s="222" t="s">
        <v>1</v>
      </c>
      <c r="F607" s="223" t="s">
        <v>141</v>
      </c>
      <c r="G607" s="221"/>
      <c r="H607" s="224">
        <v>5</v>
      </c>
      <c r="I607" s="225"/>
      <c r="J607" s="221"/>
      <c r="K607" s="221"/>
      <c r="L607" s="226"/>
      <c r="M607" s="227"/>
      <c r="N607" s="228"/>
      <c r="O607" s="228"/>
      <c r="P607" s="228"/>
      <c r="Q607" s="228"/>
      <c r="R607" s="228"/>
      <c r="S607" s="228"/>
      <c r="T607" s="228"/>
      <c r="U607" s="229"/>
      <c r="AT607" s="230" t="s">
        <v>179</v>
      </c>
      <c r="AU607" s="230" t="s">
        <v>81</v>
      </c>
      <c r="AV607" s="14" t="s">
        <v>83</v>
      </c>
      <c r="AW607" s="14" t="s">
        <v>30</v>
      </c>
      <c r="AX607" s="14" t="s">
        <v>73</v>
      </c>
      <c r="AY607" s="230" t="s">
        <v>118</v>
      </c>
    </row>
    <row r="608" spans="2:51" s="15" customFormat="1" ht="11.25">
      <c r="B608" s="231"/>
      <c r="C608" s="232"/>
      <c r="D608" s="200" t="s">
        <v>179</v>
      </c>
      <c r="E608" s="233" t="s">
        <v>1</v>
      </c>
      <c r="F608" s="234" t="s">
        <v>184</v>
      </c>
      <c r="G608" s="232"/>
      <c r="H608" s="235">
        <v>5</v>
      </c>
      <c r="I608" s="236"/>
      <c r="J608" s="232"/>
      <c r="K608" s="232"/>
      <c r="L608" s="237"/>
      <c r="M608" s="238"/>
      <c r="N608" s="239"/>
      <c r="O608" s="239"/>
      <c r="P608" s="239"/>
      <c r="Q608" s="239"/>
      <c r="R608" s="239"/>
      <c r="S608" s="239"/>
      <c r="T608" s="239"/>
      <c r="U608" s="240"/>
      <c r="AT608" s="241" t="s">
        <v>179</v>
      </c>
      <c r="AU608" s="241" t="s">
        <v>81</v>
      </c>
      <c r="AV608" s="15" t="s">
        <v>125</v>
      </c>
      <c r="AW608" s="15" t="s">
        <v>30</v>
      </c>
      <c r="AX608" s="15" t="s">
        <v>81</v>
      </c>
      <c r="AY608" s="241" t="s">
        <v>118</v>
      </c>
    </row>
    <row r="609" spans="1:65" s="2" customFormat="1" ht="37.9" customHeight="1">
      <c r="A609" s="34"/>
      <c r="B609" s="35"/>
      <c r="C609" s="186" t="s">
        <v>713</v>
      </c>
      <c r="D609" s="186" t="s">
        <v>121</v>
      </c>
      <c r="E609" s="187" t="s">
        <v>714</v>
      </c>
      <c r="F609" s="188" t="s">
        <v>715</v>
      </c>
      <c r="G609" s="189" t="s">
        <v>279</v>
      </c>
      <c r="H609" s="190">
        <v>1</v>
      </c>
      <c r="I609" s="191"/>
      <c r="J609" s="192">
        <f>ROUND(I609*H609,2)</f>
        <v>0</v>
      </c>
      <c r="K609" s="193"/>
      <c r="L609" s="39"/>
      <c r="M609" s="194" t="s">
        <v>1</v>
      </c>
      <c r="N609" s="195" t="s">
        <v>38</v>
      </c>
      <c r="O609" s="71"/>
      <c r="P609" s="196">
        <f>O609*H609</f>
        <v>0</v>
      </c>
      <c r="Q609" s="196">
        <v>0</v>
      </c>
      <c r="R609" s="196">
        <f>Q609*H609</f>
        <v>0</v>
      </c>
      <c r="S609" s="196">
        <v>0</v>
      </c>
      <c r="T609" s="196">
        <f>S609*H609</f>
        <v>0</v>
      </c>
      <c r="U609" s="197" t="s">
        <v>1</v>
      </c>
      <c r="V609" s="34"/>
      <c r="W609" s="34"/>
      <c r="X609" s="34"/>
      <c r="Y609" s="34"/>
      <c r="Z609" s="34"/>
      <c r="AA609" s="34"/>
      <c r="AB609" s="34"/>
      <c r="AC609" s="34"/>
      <c r="AD609" s="34"/>
      <c r="AE609" s="34"/>
      <c r="AR609" s="198" t="s">
        <v>125</v>
      </c>
      <c r="AT609" s="198" t="s">
        <v>121</v>
      </c>
      <c r="AU609" s="198" t="s">
        <v>81</v>
      </c>
      <c r="AY609" s="17" t="s">
        <v>118</v>
      </c>
      <c r="BE609" s="199">
        <f>IF(N609="základní",J609,0)</f>
        <v>0</v>
      </c>
      <c r="BF609" s="199">
        <f>IF(N609="snížená",J609,0)</f>
        <v>0</v>
      </c>
      <c r="BG609" s="199">
        <f>IF(N609="zákl. přenesená",J609,0)</f>
        <v>0</v>
      </c>
      <c r="BH609" s="199">
        <f>IF(N609="sníž. přenesená",J609,0)</f>
        <v>0</v>
      </c>
      <c r="BI609" s="199">
        <f>IF(N609="nulová",J609,0)</f>
        <v>0</v>
      </c>
      <c r="BJ609" s="17" t="s">
        <v>81</v>
      </c>
      <c r="BK609" s="199">
        <f>ROUND(I609*H609,2)</f>
        <v>0</v>
      </c>
      <c r="BL609" s="17" t="s">
        <v>125</v>
      </c>
      <c r="BM609" s="198" t="s">
        <v>716</v>
      </c>
    </row>
    <row r="610" spans="1:47" s="2" customFormat="1" ht="29.25">
      <c r="A610" s="34"/>
      <c r="B610" s="35"/>
      <c r="C610" s="36"/>
      <c r="D610" s="200" t="s">
        <v>127</v>
      </c>
      <c r="E610" s="36"/>
      <c r="F610" s="201" t="s">
        <v>717</v>
      </c>
      <c r="G610" s="36"/>
      <c r="H610" s="36"/>
      <c r="I610" s="202"/>
      <c r="J610" s="36"/>
      <c r="K610" s="36"/>
      <c r="L610" s="39"/>
      <c r="M610" s="203"/>
      <c r="N610" s="204"/>
      <c r="O610" s="71"/>
      <c r="P610" s="71"/>
      <c r="Q610" s="71"/>
      <c r="R610" s="71"/>
      <c r="S610" s="71"/>
      <c r="T610" s="71"/>
      <c r="U610" s="72"/>
      <c r="V610" s="34"/>
      <c r="W610" s="34"/>
      <c r="X610" s="34"/>
      <c r="Y610" s="34"/>
      <c r="Z610" s="34"/>
      <c r="AA610" s="34"/>
      <c r="AB610" s="34"/>
      <c r="AC610" s="34"/>
      <c r="AD610" s="34"/>
      <c r="AE610" s="34"/>
      <c r="AT610" s="17" t="s">
        <v>127</v>
      </c>
      <c r="AU610" s="17" t="s">
        <v>81</v>
      </c>
    </row>
    <row r="611" spans="2:51" s="14" customFormat="1" ht="11.25">
      <c r="B611" s="220"/>
      <c r="C611" s="221"/>
      <c r="D611" s="200" t="s">
        <v>179</v>
      </c>
      <c r="E611" s="222" t="s">
        <v>1</v>
      </c>
      <c r="F611" s="223" t="s">
        <v>81</v>
      </c>
      <c r="G611" s="221"/>
      <c r="H611" s="224">
        <v>1</v>
      </c>
      <c r="I611" s="225"/>
      <c r="J611" s="221"/>
      <c r="K611" s="221"/>
      <c r="L611" s="226"/>
      <c r="M611" s="227"/>
      <c r="N611" s="228"/>
      <c r="O611" s="228"/>
      <c r="P611" s="228"/>
      <c r="Q611" s="228"/>
      <c r="R611" s="228"/>
      <c r="S611" s="228"/>
      <c r="T611" s="228"/>
      <c r="U611" s="229"/>
      <c r="AT611" s="230" t="s">
        <v>179</v>
      </c>
      <c r="AU611" s="230" t="s">
        <v>81</v>
      </c>
      <c r="AV611" s="14" t="s">
        <v>83</v>
      </c>
      <c r="AW611" s="14" t="s">
        <v>30</v>
      </c>
      <c r="AX611" s="14" t="s">
        <v>73</v>
      </c>
      <c r="AY611" s="230" t="s">
        <v>118</v>
      </c>
    </row>
    <row r="612" spans="2:51" s="15" customFormat="1" ht="11.25">
      <c r="B612" s="231"/>
      <c r="C612" s="232"/>
      <c r="D612" s="200" t="s">
        <v>179</v>
      </c>
      <c r="E612" s="233" t="s">
        <v>1</v>
      </c>
      <c r="F612" s="234" t="s">
        <v>184</v>
      </c>
      <c r="G612" s="232"/>
      <c r="H612" s="235">
        <v>1</v>
      </c>
      <c r="I612" s="236"/>
      <c r="J612" s="232"/>
      <c r="K612" s="232"/>
      <c r="L612" s="237"/>
      <c r="M612" s="238"/>
      <c r="N612" s="239"/>
      <c r="O612" s="239"/>
      <c r="P612" s="239"/>
      <c r="Q612" s="239"/>
      <c r="R612" s="239"/>
      <c r="S612" s="239"/>
      <c r="T612" s="239"/>
      <c r="U612" s="240"/>
      <c r="AT612" s="241" t="s">
        <v>179</v>
      </c>
      <c r="AU612" s="241" t="s">
        <v>81</v>
      </c>
      <c r="AV612" s="15" t="s">
        <v>125</v>
      </c>
      <c r="AW612" s="15" t="s">
        <v>30</v>
      </c>
      <c r="AX612" s="15" t="s">
        <v>81</v>
      </c>
      <c r="AY612" s="241" t="s">
        <v>118</v>
      </c>
    </row>
    <row r="613" spans="1:65" s="2" customFormat="1" ht="37.9" customHeight="1">
      <c r="A613" s="34"/>
      <c r="B613" s="35"/>
      <c r="C613" s="186" t="s">
        <v>718</v>
      </c>
      <c r="D613" s="186" t="s">
        <v>121</v>
      </c>
      <c r="E613" s="187" t="s">
        <v>719</v>
      </c>
      <c r="F613" s="188" t="s">
        <v>720</v>
      </c>
      <c r="G613" s="189" t="s">
        <v>279</v>
      </c>
      <c r="H613" s="190">
        <v>1</v>
      </c>
      <c r="I613" s="191"/>
      <c r="J613" s="192">
        <f>ROUND(I613*H613,2)</f>
        <v>0</v>
      </c>
      <c r="K613" s="193"/>
      <c r="L613" s="39"/>
      <c r="M613" s="194" t="s">
        <v>1</v>
      </c>
      <c r="N613" s="195" t="s">
        <v>38</v>
      </c>
      <c r="O613" s="71"/>
      <c r="P613" s="196">
        <f>O613*H613</f>
        <v>0</v>
      </c>
      <c r="Q613" s="196">
        <v>0</v>
      </c>
      <c r="R613" s="196">
        <f>Q613*H613</f>
        <v>0</v>
      </c>
      <c r="S613" s="196">
        <v>0</v>
      </c>
      <c r="T613" s="196">
        <f>S613*H613</f>
        <v>0</v>
      </c>
      <c r="U613" s="197" t="s">
        <v>1</v>
      </c>
      <c r="V613" s="34"/>
      <c r="W613" s="34"/>
      <c r="X613" s="34"/>
      <c r="Y613" s="34"/>
      <c r="Z613" s="34"/>
      <c r="AA613" s="34"/>
      <c r="AB613" s="34"/>
      <c r="AC613" s="34"/>
      <c r="AD613" s="34"/>
      <c r="AE613" s="34"/>
      <c r="AR613" s="198" t="s">
        <v>125</v>
      </c>
      <c r="AT613" s="198" t="s">
        <v>121</v>
      </c>
      <c r="AU613" s="198" t="s">
        <v>81</v>
      </c>
      <c r="AY613" s="17" t="s">
        <v>118</v>
      </c>
      <c r="BE613" s="199">
        <f>IF(N613="základní",J613,0)</f>
        <v>0</v>
      </c>
      <c r="BF613" s="199">
        <f>IF(N613="snížená",J613,0)</f>
        <v>0</v>
      </c>
      <c r="BG613" s="199">
        <f>IF(N613="zákl. přenesená",J613,0)</f>
        <v>0</v>
      </c>
      <c r="BH613" s="199">
        <f>IF(N613="sníž. přenesená",J613,0)</f>
        <v>0</v>
      </c>
      <c r="BI613" s="199">
        <f>IF(N613="nulová",J613,0)</f>
        <v>0</v>
      </c>
      <c r="BJ613" s="17" t="s">
        <v>81</v>
      </c>
      <c r="BK613" s="199">
        <f>ROUND(I613*H613,2)</f>
        <v>0</v>
      </c>
      <c r="BL613" s="17" t="s">
        <v>125</v>
      </c>
      <c r="BM613" s="198" t="s">
        <v>721</v>
      </c>
    </row>
    <row r="614" spans="1:47" s="2" customFormat="1" ht="29.25">
      <c r="A614" s="34"/>
      <c r="B614" s="35"/>
      <c r="C614" s="36"/>
      <c r="D614" s="200" t="s">
        <v>127</v>
      </c>
      <c r="E614" s="36"/>
      <c r="F614" s="201" t="s">
        <v>722</v>
      </c>
      <c r="G614" s="36"/>
      <c r="H614" s="36"/>
      <c r="I614" s="202"/>
      <c r="J614" s="36"/>
      <c r="K614" s="36"/>
      <c r="L614" s="39"/>
      <c r="M614" s="203"/>
      <c r="N614" s="204"/>
      <c r="O614" s="71"/>
      <c r="P614" s="71"/>
      <c r="Q614" s="71"/>
      <c r="R614" s="71"/>
      <c r="S614" s="71"/>
      <c r="T614" s="71"/>
      <c r="U614" s="72"/>
      <c r="V614" s="34"/>
      <c r="W614" s="34"/>
      <c r="X614" s="34"/>
      <c r="Y614" s="34"/>
      <c r="Z614" s="34"/>
      <c r="AA614" s="34"/>
      <c r="AB614" s="34"/>
      <c r="AC614" s="34"/>
      <c r="AD614" s="34"/>
      <c r="AE614" s="34"/>
      <c r="AT614" s="17" t="s">
        <v>127</v>
      </c>
      <c r="AU614" s="17" t="s">
        <v>81</v>
      </c>
    </row>
    <row r="615" spans="2:51" s="14" customFormat="1" ht="11.25">
      <c r="B615" s="220"/>
      <c r="C615" s="221"/>
      <c r="D615" s="200" t="s">
        <v>179</v>
      </c>
      <c r="E615" s="222" t="s">
        <v>1</v>
      </c>
      <c r="F615" s="223" t="s">
        <v>81</v>
      </c>
      <c r="G615" s="221"/>
      <c r="H615" s="224">
        <v>1</v>
      </c>
      <c r="I615" s="225"/>
      <c r="J615" s="221"/>
      <c r="K615" s="221"/>
      <c r="L615" s="226"/>
      <c r="M615" s="227"/>
      <c r="N615" s="228"/>
      <c r="O615" s="228"/>
      <c r="P615" s="228"/>
      <c r="Q615" s="228"/>
      <c r="R615" s="228"/>
      <c r="S615" s="228"/>
      <c r="T615" s="228"/>
      <c r="U615" s="229"/>
      <c r="AT615" s="230" t="s">
        <v>179</v>
      </c>
      <c r="AU615" s="230" t="s">
        <v>81</v>
      </c>
      <c r="AV615" s="14" t="s">
        <v>83</v>
      </c>
      <c r="AW615" s="14" t="s">
        <v>30</v>
      </c>
      <c r="AX615" s="14" t="s">
        <v>73</v>
      </c>
      <c r="AY615" s="230" t="s">
        <v>118</v>
      </c>
    </row>
    <row r="616" spans="2:51" s="15" customFormat="1" ht="11.25">
      <c r="B616" s="231"/>
      <c r="C616" s="232"/>
      <c r="D616" s="200" t="s">
        <v>179</v>
      </c>
      <c r="E616" s="233" t="s">
        <v>1</v>
      </c>
      <c r="F616" s="234" t="s">
        <v>184</v>
      </c>
      <c r="G616" s="232"/>
      <c r="H616" s="235">
        <v>1</v>
      </c>
      <c r="I616" s="236"/>
      <c r="J616" s="232"/>
      <c r="K616" s="232"/>
      <c r="L616" s="237"/>
      <c r="M616" s="238"/>
      <c r="N616" s="239"/>
      <c r="O616" s="239"/>
      <c r="P616" s="239"/>
      <c r="Q616" s="239"/>
      <c r="R616" s="239"/>
      <c r="S616" s="239"/>
      <c r="T616" s="239"/>
      <c r="U616" s="240"/>
      <c r="AT616" s="241" t="s">
        <v>179</v>
      </c>
      <c r="AU616" s="241" t="s">
        <v>81</v>
      </c>
      <c r="AV616" s="15" t="s">
        <v>125</v>
      </c>
      <c r="AW616" s="15" t="s">
        <v>30</v>
      </c>
      <c r="AX616" s="15" t="s">
        <v>81</v>
      </c>
      <c r="AY616" s="241" t="s">
        <v>118</v>
      </c>
    </row>
    <row r="617" spans="1:65" s="2" customFormat="1" ht="37.9" customHeight="1">
      <c r="A617" s="34"/>
      <c r="B617" s="35"/>
      <c r="C617" s="186" t="s">
        <v>723</v>
      </c>
      <c r="D617" s="186" t="s">
        <v>121</v>
      </c>
      <c r="E617" s="187" t="s">
        <v>724</v>
      </c>
      <c r="F617" s="188" t="s">
        <v>725</v>
      </c>
      <c r="G617" s="189" t="s">
        <v>279</v>
      </c>
      <c r="H617" s="190">
        <v>1</v>
      </c>
      <c r="I617" s="191"/>
      <c r="J617" s="192">
        <f>ROUND(I617*H617,2)</f>
        <v>0</v>
      </c>
      <c r="K617" s="193"/>
      <c r="L617" s="39"/>
      <c r="M617" s="194" t="s">
        <v>1</v>
      </c>
      <c r="N617" s="195" t="s">
        <v>38</v>
      </c>
      <c r="O617" s="71"/>
      <c r="P617" s="196">
        <f>O617*H617</f>
        <v>0</v>
      </c>
      <c r="Q617" s="196">
        <v>0</v>
      </c>
      <c r="R617" s="196">
        <f>Q617*H617</f>
        <v>0</v>
      </c>
      <c r="S617" s="196">
        <v>0</v>
      </c>
      <c r="T617" s="196">
        <f>S617*H617</f>
        <v>0</v>
      </c>
      <c r="U617" s="197" t="s">
        <v>1</v>
      </c>
      <c r="V617" s="34"/>
      <c r="W617" s="34"/>
      <c r="X617" s="34"/>
      <c r="Y617" s="34"/>
      <c r="Z617" s="34"/>
      <c r="AA617" s="34"/>
      <c r="AB617" s="34"/>
      <c r="AC617" s="34"/>
      <c r="AD617" s="34"/>
      <c r="AE617" s="34"/>
      <c r="AR617" s="198" t="s">
        <v>125</v>
      </c>
      <c r="AT617" s="198" t="s">
        <v>121</v>
      </c>
      <c r="AU617" s="198" t="s">
        <v>81</v>
      </c>
      <c r="AY617" s="17" t="s">
        <v>118</v>
      </c>
      <c r="BE617" s="199">
        <f>IF(N617="základní",J617,0)</f>
        <v>0</v>
      </c>
      <c r="BF617" s="199">
        <f>IF(N617="snížená",J617,0)</f>
        <v>0</v>
      </c>
      <c r="BG617" s="199">
        <f>IF(N617="zákl. přenesená",J617,0)</f>
        <v>0</v>
      </c>
      <c r="BH617" s="199">
        <f>IF(N617="sníž. přenesená",J617,0)</f>
        <v>0</v>
      </c>
      <c r="BI617" s="199">
        <f>IF(N617="nulová",J617,0)</f>
        <v>0</v>
      </c>
      <c r="BJ617" s="17" t="s">
        <v>81</v>
      </c>
      <c r="BK617" s="199">
        <f>ROUND(I617*H617,2)</f>
        <v>0</v>
      </c>
      <c r="BL617" s="17" t="s">
        <v>125</v>
      </c>
      <c r="BM617" s="198" t="s">
        <v>726</v>
      </c>
    </row>
    <row r="618" spans="1:47" s="2" customFormat="1" ht="29.25">
      <c r="A618" s="34"/>
      <c r="B618" s="35"/>
      <c r="C618" s="36"/>
      <c r="D618" s="200" t="s">
        <v>127</v>
      </c>
      <c r="E618" s="36"/>
      <c r="F618" s="201" t="s">
        <v>727</v>
      </c>
      <c r="G618" s="36"/>
      <c r="H618" s="36"/>
      <c r="I618" s="202"/>
      <c r="J618" s="36"/>
      <c r="K618" s="36"/>
      <c r="L618" s="39"/>
      <c r="M618" s="203"/>
      <c r="N618" s="204"/>
      <c r="O618" s="71"/>
      <c r="P618" s="71"/>
      <c r="Q618" s="71"/>
      <c r="R618" s="71"/>
      <c r="S618" s="71"/>
      <c r="T618" s="71"/>
      <c r="U618" s="72"/>
      <c r="V618" s="34"/>
      <c r="W618" s="34"/>
      <c r="X618" s="34"/>
      <c r="Y618" s="34"/>
      <c r="Z618" s="34"/>
      <c r="AA618" s="34"/>
      <c r="AB618" s="34"/>
      <c r="AC618" s="34"/>
      <c r="AD618" s="34"/>
      <c r="AE618" s="34"/>
      <c r="AT618" s="17" t="s">
        <v>127</v>
      </c>
      <c r="AU618" s="17" t="s">
        <v>81</v>
      </c>
    </row>
    <row r="619" spans="2:51" s="13" customFormat="1" ht="11.25">
      <c r="B619" s="210"/>
      <c r="C619" s="211"/>
      <c r="D619" s="200" t="s">
        <v>179</v>
      </c>
      <c r="E619" s="212" t="s">
        <v>1</v>
      </c>
      <c r="F619" s="213" t="s">
        <v>728</v>
      </c>
      <c r="G619" s="211"/>
      <c r="H619" s="212" t="s">
        <v>1</v>
      </c>
      <c r="I619" s="214"/>
      <c r="J619" s="211"/>
      <c r="K619" s="211"/>
      <c r="L619" s="215"/>
      <c r="M619" s="216"/>
      <c r="N619" s="217"/>
      <c r="O619" s="217"/>
      <c r="P619" s="217"/>
      <c r="Q619" s="217"/>
      <c r="R619" s="217"/>
      <c r="S619" s="217"/>
      <c r="T619" s="217"/>
      <c r="U619" s="218"/>
      <c r="AT619" s="219" t="s">
        <v>179</v>
      </c>
      <c r="AU619" s="219" t="s">
        <v>81</v>
      </c>
      <c r="AV619" s="13" t="s">
        <v>81</v>
      </c>
      <c r="AW619" s="13" t="s">
        <v>30</v>
      </c>
      <c r="AX619" s="13" t="s">
        <v>73</v>
      </c>
      <c r="AY619" s="219" t="s">
        <v>118</v>
      </c>
    </row>
    <row r="620" spans="2:51" s="14" customFormat="1" ht="11.25">
      <c r="B620" s="220"/>
      <c r="C620" s="221"/>
      <c r="D620" s="200" t="s">
        <v>179</v>
      </c>
      <c r="E620" s="222" t="s">
        <v>1</v>
      </c>
      <c r="F620" s="223" t="s">
        <v>81</v>
      </c>
      <c r="G620" s="221"/>
      <c r="H620" s="224">
        <v>1</v>
      </c>
      <c r="I620" s="225"/>
      <c r="J620" s="221"/>
      <c r="K620" s="221"/>
      <c r="L620" s="226"/>
      <c r="M620" s="227"/>
      <c r="N620" s="228"/>
      <c r="O620" s="228"/>
      <c r="P620" s="228"/>
      <c r="Q620" s="228"/>
      <c r="R620" s="228"/>
      <c r="S620" s="228"/>
      <c r="T620" s="228"/>
      <c r="U620" s="229"/>
      <c r="AT620" s="230" t="s">
        <v>179</v>
      </c>
      <c r="AU620" s="230" t="s">
        <v>81</v>
      </c>
      <c r="AV620" s="14" t="s">
        <v>83</v>
      </c>
      <c r="AW620" s="14" t="s">
        <v>30</v>
      </c>
      <c r="AX620" s="14" t="s">
        <v>73</v>
      </c>
      <c r="AY620" s="230" t="s">
        <v>118</v>
      </c>
    </row>
    <row r="621" spans="2:51" s="15" customFormat="1" ht="11.25">
      <c r="B621" s="231"/>
      <c r="C621" s="232"/>
      <c r="D621" s="200" t="s">
        <v>179</v>
      </c>
      <c r="E621" s="233" t="s">
        <v>1</v>
      </c>
      <c r="F621" s="234" t="s">
        <v>184</v>
      </c>
      <c r="G621" s="232"/>
      <c r="H621" s="235">
        <v>1</v>
      </c>
      <c r="I621" s="236"/>
      <c r="J621" s="232"/>
      <c r="K621" s="232"/>
      <c r="L621" s="237"/>
      <c r="M621" s="238"/>
      <c r="N621" s="239"/>
      <c r="O621" s="239"/>
      <c r="P621" s="239"/>
      <c r="Q621" s="239"/>
      <c r="R621" s="239"/>
      <c r="S621" s="239"/>
      <c r="T621" s="239"/>
      <c r="U621" s="240"/>
      <c r="AT621" s="241" t="s">
        <v>179</v>
      </c>
      <c r="AU621" s="241" t="s">
        <v>81</v>
      </c>
      <c r="AV621" s="15" t="s">
        <v>125</v>
      </c>
      <c r="AW621" s="15" t="s">
        <v>30</v>
      </c>
      <c r="AX621" s="15" t="s">
        <v>81</v>
      </c>
      <c r="AY621" s="241" t="s">
        <v>118</v>
      </c>
    </row>
    <row r="622" spans="1:65" s="2" customFormat="1" ht="24.2" customHeight="1">
      <c r="A622" s="34"/>
      <c r="B622" s="35"/>
      <c r="C622" s="186" t="s">
        <v>729</v>
      </c>
      <c r="D622" s="186" t="s">
        <v>121</v>
      </c>
      <c r="E622" s="187" t="s">
        <v>730</v>
      </c>
      <c r="F622" s="188" t="s">
        <v>731</v>
      </c>
      <c r="G622" s="189" t="s">
        <v>279</v>
      </c>
      <c r="H622" s="190">
        <v>1</v>
      </c>
      <c r="I622" s="191"/>
      <c r="J622" s="192">
        <f>ROUND(I622*H622,2)</f>
        <v>0</v>
      </c>
      <c r="K622" s="193"/>
      <c r="L622" s="39"/>
      <c r="M622" s="194" t="s">
        <v>1</v>
      </c>
      <c r="N622" s="195" t="s">
        <v>38</v>
      </c>
      <c r="O622" s="71"/>
      <c r="P622" s="196">
        <f>O622*H622</f>
        <v>0</v>
      </c>
      <c r="Q622" s="196">
        <v>0</v>
      </c>
      <c r="R622" s="196">
        <f>Q622*H622</f>
        <v>0</v>
      </c>
      <c r="S622" s="196">
        <v>0</v>
      </c>
      <c r="T622" s="196">
        <f>S622*H622</f>
        <v>0</v>
      </c>
      <c r="U622" s="197" t="s">
        <v>1</v>
      </c>
      <c r="V622" s="34"/>
      <c r="W622" s="34"/>
      <c r="X622" s="34"/>
      <c r="Y622" s="34"/>
      <c r="Z622" s="34"/>
      <c r="AA622" s="34"/>
      <c r="AB622" s="34"/>
      <c r="AC622" s="34"/>
      <c r="AD622" s="34"/>
      <c r="AE622" s="34"/>
      <c r="AR622" s="198" t="s">
        <v>125</v>
      </c>
      <c r="AT622" s="198" t="s">
        <v>121</v>
      </c>
      <c r="AU622" s="198" t="s">
        <v>81</v>
      </c>
      <c r="AY622" s="17" t="s">
        <v>118</v>
      </c>
      <c r="BE622" s="199">
        <f>IF(N622="základní",J622,0)</f>
        <v>0</v>
      </c>
      <c r="BF622" s="199">
        <f>IF(N622="snížená",J622,0)</f>
        <v>0</v>
      </c>
      <c r="BG622" s="199">
        <f>IF(N622="zákl. přenesená",J622,0)</f>
        <v>0</v>
      </c>
      <c r="BH622" s="199">
        <f>IF(N622="sníž. přenesená",J622,0)</f>
        <v>0</v>
      </c>
      <c r="BI622" s="199">
        <f>IF(N622="nulová",J622,0)</f>
        <v>0</v>
      </c>
      <c r="BJ622" s="17" t="s">
        <v>81</v>
      </c>
      <c r="BK622" s="199">
        <f>ROUND(I622*H622,2)</f>
        <v>0</v>
      </c>
      <c r="BL622" s="17" t="s">
        <v>125</v>
      </c>
      <c r="BM622" s="198" t="s">
        <v>732</v>
      </c>
    </row>
    <row r="623" spans="1:47" s="2" customFormat="1" ht="29.25">
      <c r="A623" s="34"/>
      <c r="B623" s="35"/>
      <c r="C623" s="36"/>
      <c r="D623" s="200" t="s">
        <v>127</v>
      </c>
      <c r="E623" s="36"/>
      <c r="F623" s="201" t="s">
        <v>733</v>
      </c>
      <c r="G623" s="36"/>
      <c r="H623" s="36"/>
      <c r="I623" s="202"/>
      <c r="J623" s="36"/>
      <c r="K623" s="36"/>
      <c r="L623" s="39"/>
      <c r="M623" s="203"/>
      <c r="N623" s="204"/>
      <c r="O623" s="71"/>
      <c r="P623" s="71"/>
      <c r="Q623" s="71"/>
      <c r="R623" s="71"/>
      <c r="S623" s="71"/>
      <c r="T623" s="71"/>
      <c r="U623" s="72"/>
      <c r="V623" s="34"/>
      <c r="W623" s="34"/>
      <c r="X623" s="34"/>
      <c r="Y623" s="34"/>
      <c r="Z623" s="34"/>
      <c r="AA623" s="34"/>
      <c r="AB623" s="34"/>
      <c r="AC623" s="34"/>
      <c r="AD623" s="34"/>
      <c r="AE623" s="34"/>
      <c r="AT623" s="17" t="s">
        <v>127</v>
      </c>
      <c r="AU623" s="17" t="s">
        <v>81</v>
      </c>
    </row>
    <row r="624" spans="1:65" s="2" customFormat="1" ht="37.9" customHeight="1">
      <c r="A624" s="34"/>
      <c r="B624" s="35"/>
      <c r="C624" s="186" t="s">
        <v>734</v>
      </c>
      <c r="D624" s="186" t="s">
        <v>121</v>
      </c>
      <c r="E624" s="187" t="s">
        <v>735</v>
      </c>
      <c r="F624" s="188" t="s">
        <v>736</v>
      </c>
      <c r="G624" s="189" t="s">
        <v>279</v>
      </c>
      <c r="H624" s="190">
        <v>1</v>
      </c>
      <c r="I624" s="191"/>
      <c r="J624" s="192">
        <f>ROUND(I624*H624,2)</f>
        <v>0</v>
      </c>
      <c r="K624" s="193"/>
      <c r="L624" s="39"/>
      <c r="M624" s="194" t="s">
        <v>1</v>
      </c>
      <c r="N624" s="195" t="s">
        <v>38</v>
      </c>
      <c r="O624" s="71"/>
      <c r="P624" s="196">
        <f>O624*H624</f>
        <v>0</v>
      </c>
      <c r="Q624" s="196">
        <v>0</v>
      </c>
      <c r="R624" s="196">
        <f>Q624*H624</f>
        <v>0</v>
      </c>
      <c r="S624" s="196">
        <v>0</v>
      </c>
      <c r="T624" s="196">
        <f>S624*H624</f>
        <v>0</v>
      </c>
      <c r="U624" s="197" t="s">
        <v>1</v>
      </c>
      <c r="V624" s="34"/>
      <c r="W624" s="34"/>
      <c r="X624" s="34"/>
      <c r="Y624" s="34"/>
      <c r="Z624" s="34"/>
      <c r="AA624" s="34"/>
      <c r="AB624" s="34"/>
      <c r="AC624" s="34"/>
      <c r="AD624" s="34"/>
      <c r="AE624" s="34"/>
      <c r="AR624" s="198" t="s">
        <v>125</v>
      </c>
      <c r="AT624" s="198" t="s">
        <v>121</v>
      </c>
      <c r="AU624" s="198" t="s">
        <v>81</v>
      </c>
      <c r="AY624" s="17" t="s">
        <v>118</v>
      </c>
      <c r="BE624" s="199">
        <f>IF(N624="základní",J624,0)</f>
        <v>0</v>
      </c>
      <c r="BF624" s="199">
        <f>IF(N624="snížená",J624,0)</f>
        <v>0</v>
      </c>
      <c r="BG624" s="199">
        <f>IF(N624="zákl. přenesená",J624,0)</f>
        <v>0</v>
      </c>
      <c r="BH624" s="199">
        <f>IF(N624="sníž. přenesená",J624,0)</f>
        <v>0</v>
      </c>
      <c r="BI624" s="199">
        <f>IF(N624="nulová",J624,0)</f>
        <v>0</v>
      </c>
      <c r="BJ624" s="17" t="s">
        <v>81</v>
      </c>
      <c r="BK624" s="199">
        <f>ROUND(I624*H624,2)</f>
        <v>0</v>
      </c>
      <c r="BL624" s="17" t="s">
        <v>125</v>
      </c>
      <c r="BM624" s="198" t="s">
        <v>737</v>
      </c>
    </row>
    <row r="625" spans="1:47" s="2" customFormat="1" ht="29.25">
      <c r="A625" s="34"/>
      <c r="B625" s="35"/>
      <c r="C625" s="36"/>
      <c r="D625" s="200" t="s">
        <v>127</v>
      </c>
      <c r="E625" s="36"/>
      <c r="F625" s="201" t="s">
        <v>738</v>
      </c>
      <c r="G625" s="36"/>
      <c r="H625" s="36"/>
      <c r="I625" s="202"/>
      <c r="J625" s="36"/>
      <c r="K625" s="36"/>
      <c r="L625" s="39"/>
      <c r="M625" s="203"/>
      <c r="N625" s="204"/>
      <c r="O625" s="71"/>
      <c r="P625" s="71"/>
      <c r="Q625" s="71"/>
      <c r="R625" s="71"/>
      <c r="S625" s="71"/>
      <c r="T625" s="71"/>
      <c r="U625" s="72"/>
      <c r="V625" s="34"/>
      <c r="W625" s="34"/>
      <c r="X625" s="34"/>
      <c r="Y625" s="34"/>
      <c r="Z625" s="34"/>
      <c r="AA625" s="34"/>
      <c r="AB625" s="34"/>
      <c r="AC625" s="34"/>
      <c r="AD625" s="34"/>
      <c r="AE625" s="34"/>
      <c r="AT625" s="17" t="s">
        <v>127</v>
      </c>
      <c r="AU625" s="17" t="s">
        <v>81</v>
      </c>
    </row>
    <row r="626" spans="2:51" s="14" customFormat="1" ht="11.25">
      <c r="B626" s="220"/>
      <c r="C626" s="221"/>
      <c r="D626" s="200" t="s">
        <v>179</v>
      </c>
      <c r="E626" s="222" t="s">
        <v>1</v>
      </c>
      <c r="F626" s="223" t="s">
        <v>81</v>
      </c>
      <c r="G626" s="221"/>
      <c r="H626" s="224">
        <v>1</v>
      </c>
      <c r="I626" s="225"/>
      <c r="J626" s="221"/>
      <c r="K626" s="221"/>
      <c r="L626" s="226"/>
      <c r="M626" s="227"/>
      <c r="N626" s="228"/>
      <c r="O626" s="228"/>
      <c r="P626" s="228"/>
      <c r="Q626" s="228"/>
      <c r="R626" s="228"/>
      <c r="S626" s="228"/>
      <c r="T626" s="228"/>
      <c r="U626" s="229"/>
      <c r="AT626" s="230" t="s">
        <v>179</v>
      </c>
      <c r="AU626" s="230" t="s">
        <v>81</v>
      </c>
      <c r="AV626" s="14" t="s">
        <v>83</v>
      </c>
      <c r="AW626" s="14" t="s">
        <v>30</v>
      </c>
      <c r="AX626" s="14" t="s">
        <v>73</v>
      </c>
      <c r="AY626" s="230" t="s">
        <v>118</v>
      </c>
    </row>
    <row r="627" spans="2:51" s="15" customFormat="1" ht="11.25">
      <c r="B627" s="231"/>
      <c r="C627" s="232"/>
      <c r="D627" s="200" t="s">
        <v>179</v>
      </c>
      <c r="E627" s="233" t="s">
        <v>1</v>
      </c>
      <c r="F627" s="234" t="s">
        <v>184</v>
      </c>
      <c r="G627" s="232"/>
      <c r="H627" s="235">
        <v>1</v>
      </c>
      <c r="I627" s="236"/>
      <c r="J627" s="232"/>
      <c r="K627" s="232"/>
      <c r="L627" s="237"/>
      <c r="M627" s="238"/>
      <c r="N627" s="239"/>
      <c r="O627" s="239"/>
      <c r="P627" s="239"/>
      <c r="Q627" s="239"/>
      <c r="R627" s="239"/>
      <c r="S627" s="239"/>
      <c r="T627" s="239"/>
      <c r="U627" s="240"/>
      <c r="AT627" s="241" t="s">
        <v>179</v>
      </c>
      <c r="AU627" s="241" t="s">
        <v>81</v>
      </c>
      <c r="AV627" s="15" t="s">
        <v>125</v>
      </c>
      <c r="AW627" s="15" t="s">
        <v>30</v>
      </c>
      <c r="AX627" s="15" t="s">
        <v>81</v>
      </c>
      <c r="AY627" s="241" t="s">
        <v>118</v>
      </c>
    </row>
    <row r="628" spans="1:65" s="2" customFormat="1" ht="37.9" customHeight="1">
      <c r="A628" s="34"/>
      <c r="B628" s="35"/>
      <c r="C628" s="186" t="s">
        <v>739</v>
      </c>
      <c r="D628" s="186" t="s">
        <v>121</v>
      </c>
      <c r="E628" s="187" t="s">
        <v>740</v>
      </c>
      <c r="F628" s="188" t="s">
        <v>741</v>
      </c>
      <c r="G628" s="189" t="s">
        <v>279</v>
      </c>
      <c r="H628" s="190">
        <v>1</v>
      </c>
      <c r="I628" s="191"/>
      <c r="J628" s="192">
        <f>ROUND(I628*H628,2)</f>
        <v>0</v>
      </c>
      <c r="K628" s="193"/>
      <c r="L628" s="39"/>
      <c r="M628" s="194" t="s">
        <v>1</v>
      </c>
      <c r="N628" s="195" t="s">
        <v>38</v>
      </c>
      <c r="O628" s="71"/>
      <c r="P628" s="196">
        <f>O628*H628</f>
        <v>0</v>
      </c>
      <c r="Q628" s="196">
        <v>0</v>
      </c>
      <c r="R628" s="196">
        <f>Q628*H628</f>
        <v>0</v>
      </c>
      <c r="S628" s="196">
        <v>0</v>
      </c>
      <c r="T628" s="196">
        <f>S628*H628</f>
        <v>0</v>
      </c>
      <c r="U628" s="197" t="s">
        <v>1</v>
      </c>
      <c r="V628" s="34"/>
      <c r="W628" s="34"/>
      <c r="X628" s="34"/>
      <c r="Y628" s="34"/>
      <c r="Z628" s="34"/>
      <c r="AA628" s="34"/>
      <c r="AB628" s="34"/>
      <c r="AC628" s="34"/>
      <c r="AD628" s="34"/>
      <c r="AE628" s="34"/>
      <c r="AR628" s="198" t="s">
        <v>125</v>
      </c>
      <c r="AT628" s="198" t="s">
        <v>121</v>
      </c>
      <c r="AU628" s="198" t="s">
        <v>81</v>
      </c>
      <c r="AY628" s="17" t="s">
        <v>118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17" t="s">
        <v>81</v>
      </c>
      <c r="BK628" s="199">
        <f>ROUND(I628*H628,2)</f>
        <v>0</v>
      </c>
      <c r="BL628" s="17" t="s">
        <v>125</v>
      </c>
      <c r="BM628" s="198" t="s">
        <v>742</v>
      </c>
    </row>
    <row r="629" spans="1:47" s="2" customFormat="1" ht="29.25">
      <c r="A629" s="34"/>
      <c r="B629" s="35"/>
      <c r="C629" s="36"/>
      <c r="D629" s="200" t="s">
        <v>127</v>
      </c>
      <c r="E629" s="36"/>
      <c r="F629" s="201" t="s">
        <v>743</v>
      </c>
      <c r="G629" s="36"/>
      <c r="H629" s="36"/>
      <c r="I629" s="202"/>
      <c r="J629" s="36"/>
      <c r="K629" s="36"/>
      <c r="L629" s="39"/>
      <c r="M629" s="203"/>
      <c r="N629" s="204"/>
      <c r="O629" s="71"/>
      <c r="P629" s="71"/>
      <c r="Q629" s="71"/>
      <c r="R629" s="71"/>
      <c r="S629" s="71"/>
      <c r="T629" s="71"/>
      <c r="U629" s="72"/>
      <c r="V629" s="34"/>
      <c r="W629" s="34"/>
      <c r="X629" s="34"/>
      <c r="Y629" s="34"/>
      <c r="Z629" s="34"/>
      <c r="AA629" s="34"/>
      <c r="AB629" s="34"/>
      <c r="AC629" s="34"/>
      <c r="AD629" s="34"/>
      <c r="AE629" s="34"/>
      <c r="AT629" s="17" t="s">
        <v>127</v>
      </c>
      <c r="AU629" s="17" t="s">
        <v>81</v>
      </c>
    </row>
    <row r="630" spans="2:51" s="13" customFormat="1" ht="11.25">
      <c r="B630" s="210"/>
      <c r="C630" s="211"/>
      <c r="D630" s="200" t="s">
        <v>179</v>
      </c>
      <c r="E630" s="212" t="s">
        <v>1</v>
      </c>
      <c r="F630" s="213" t="s">
        <v>744</v>
      </c>
      <c r="G630" s="211"/>
      <c r="H630" s="212" t="s">
        <v>1</v>
      </c>
      <c r="I630" s="214"/>
      <c r="J630" s="211"/>
      <c r="K630" s="211"/>
      <c r="L630" s="215"/>
      <c r="M630" s="216"/>
      <c r="N630" s="217"/>
      <c r="O630" s="217"/>
      <c r="P630" s="217"/>
      <c r="Q630" s="217"/>
      <c r="R630" s="217"/>
      <c r="S630" s="217"/>
      <c r="T630" s="217"/>
      <c r="U630" s="218"/>
      <c r="AT630" s="219" t="s">
        <v>179</v>
      </c>
      <c r="AU630" s="219" t="s">
        <v>81</v>
      </c>
      <c r="AV630" s="13" t="s">
        <v>81</v>
      </c>
      <c r="AW630" s="13" t="s">
        <v>30</v>
      </c>
      <c r="AX630" s="13" t="s">
        <v>73</v>
      </c>
      <c r="AY630" s="219" t="s">
        <v>118</v>
      </c>
    </row>
    <row r="631" spans="2:51" s="14" customFormat="1" ht="11.25">
      <c r="B631" s="220"/>
      <c r="C631" s="221"/>
      <c r="D631" s="200" t="s">
        <v>179</v>
      </c>
      <c r="E631" s="222" t="s">
        <v>1</v>
      </c>
      <c r="F631" s="223" t="s">
        <v>81</v>
      </c>
      <c r="G631" s="221"/>
      <c r="H631" s="224">
        <v>1</v>
      </c>
      <c r="I631" s="225"/>
      <c r="J631" s="221"/>
      <c r="K631" s="221"/>
      <c r="L631" s="226"/>
      <c r="M631" s="227"/>
      <c r="N631" s="228"/>
      <c r="O631" s="228"/>
      <c r="P631" s="228"/>
      <c r="Q631" s="228"/>
      <c r="R631" s="228"/>
      <c r="S631" s="228"/>
      <c r="T631" s="228"/>
      <c r="U631" s="229"/>
      <c r="AT631" s="230" t="s">
        <v>179</v>
      </c>
      <c r="AU631" s="230" t="s">
        <v>81</v>
      </c>
      <c r="AV631" s="14" t="s">
        <v>83</v>
      </c>
      <c r="AW631" s="14" t="s">
        <v>30</v>
      </c>
      <c r="AX631" s="14" t="s">
        <v>73</v>
      </c>
      <c r="AY631" s="230" t="s">
        <v>118</v>
      </c>
    </row>
    <row r="632" spans="2:51" s="15" customFormat="1" ht="11.25">
      <c r="B632" s="231"/>
      <c r="C632" s="232"/>
      <c r="D632" s="200" t="s">
        <v>179</v>
      </c>
      <c r="E632" s="233" t="s">
        <v>1</v>
      </c>
      <c r="F632" s="234" t="s">
        <v>184</v>
      </c>
      <c r="G632" s="232"/>
      <c r="H632" s="235">
        <v>1</v>
      </c>
      <c r="I632" s="236"/>
      <c r="J632" s="232"/>
      <c r="K632" s="232"/>
      <c r="L632" s="237"/>
      <c r="M632" s="238"/>
      <c r="N632" s="239"/>
      <c r="O632" s="239"/>
      <c r="P632" s="239"/>
      <c r="Q632" s="239"/>
      <c r="R632" s="239"/>
      <c r="S632" s="239"/>
      <c r="T632" s="239"/>
      <c r="U632" s="240"/>
      <c r="AT632" s="241" t="s">
        <v>179</v>
      </c>
      <c r="AU632" s="241" t="s">
        <v>81</v>
      </c>
      <c r="AV632" s="15" t="s">
        <v>125</v>
      </c>
      <c r="AW632" s="15" t="s">
        <v>30</v>
      </c>
      <c r="AX632" s="15" t="s">
        <v>81</v>
      </c>
      <c r="AY632" s="241" t="s">
        <v>118</v>
      </c>
    </row>
    <row r="633" spans="1:65" s="2" customFormat="1" ht="24.2" customHeight="1">
      <c r="A633" s="34"/>
      <c r="B633" s="35"/>
      <c r="C633" s="186" t="s">
        <v>745</v>
      </c>
      <c r="D633" s="186" t="s">
        <v>121</v>
      </c>
      <c r="E633" s="187" t="s">
        <v>746</v>
      </c>
      <c r="F633" s="188" t="s">
        <v>747</v>
      </c>
      <c r="G633" s="189" t="s">
        <v>279</v>
      </c>
      <c r="H633" s="190">
        <v>2</v>
      </c>
      <c r="I633" s="191"/>
      <c r="J633" s="192">
        <f>ROUND(I633*H633,2)</f>
        <v>0</v>
      </c>
      <c r="K633" s="193"/>
      <c r="L633" s="39"/>
      <c r="M633" s="194" t="s">
        <v>1</v>
      </c>
      <c r="N633" s="195" t="s">
        <v>38</v>
      </c>
      <c r="O633" s="71"/>
      <c r="P633" s="196">
        <f>O633*H633</f>
        <v>0</v>
      </c>
      <c r="Q633" s="196">
        <v>0</v>
      </c>
      <c r="R633" s="196">
        <f>Q633*H633</f>
        <v>0</v>
      </c>
      <c r="S633" s="196">
        <v>0</v>
      </c>
      <c r="T633" s="196">
        <f>S633*H633</f>
        <v>0</v>
      </c>
      <c r="U633" s="197" t="s">
        <v>1</v>
      </c>
      <c r="V633" s="34"/>
      <c r="W633" s="34"/>
      <c r="X633" s="34"/>
      <c r="Y633" s="34"/>
      <c r="Z633" s="34"/>
      <c r="AA633" s="34"/>
      <c r="AB633" s="34"/>
      <c r="AC633" s="34"/>
      <c r="AD633" s="34"/>
      <c r="AE633" s="34"/>
      <c r="AR633" s="198" t="s">
        <v>125</v>
      </c>
      <c r="AT633" s="198" t="s">
        <v>121</v>
      </c>
      <c r="AU633" s="198" t="s">
        <v>81</v>
      </c>
      <c r="AY633" s="17" t="s">
        <v>118</v>
      </c>
      <c r="BE633" s="199">
        <f>IF(N633="základní",J633,0)</f>
        <v>0</v>
      </c>
      <c r="BF633" s="199">
        <f>IF(N633="snížená",J633,0)</f>
        <v>0</v>
      </c>
      <c r="BG633" s="199">
        <f>IF(N633="zákl. přenesená",J633,0)</f>
        <v>0</v>
      </c>
      <c r="BH633" s="199">
        <f>IF(N633="sníž. přenesená",J633,0)</f>
        <v>0</v>
      </c>
      <c r="BI633" s="199">
        <f>IF(N633="nulová",J633,0)</f>
        <v>0</v>
      </c>
      <c r="BJ633" s="17" t="s">
        <v>81</v>
      </c>
      <c r="BK633" s="199">
        <f>ROUND(I633*H633,2)</f>
        <v>0</v>
      </c>
      <c r="BL633" s="17" t="s">
        <v>125</v>
      </c>
      <c r="BM633" s="198" t="s">
        <v>748</v>
      </c>
    </row>
    <row r="634" spans="1:47" s="2" customFormat="1" ht="29.25">
      <c r="A634" s="34"/>
      <c r="B634" s="35"/>
      <c r="C634" s="36"/>
      <c r="D634" s="200" t="s">
        <v>127</v>
      </c>
      <c r="E634" s="36"/>
      <c r="F634" s="201" t="s">
        <v>717</v>
      </c>
      <c r="G634" s="36"/>
      <c r="H634" s="36"/>
      <c r="I634" s="202"/>
      <c r="J634" s="36"/>
      <c r="K634" s="36"/>
      <c r="L634" s="39"/>
      <c r="M634" s="203"/>
      <c r="N634" s="204"/>
      <c r="O634" s="71"/>
      <c r="P634" s="71"/>
      <c r="Q634" s="71"/>
      <c r="R634" s="71"/>
      <c r="S634" s="71"/>
      <c r="T634" s="71"/>
      <c r="U634" s="72"/>
      <c r="V634" s="34"/>
      <c r="W634" s="34"/>
      <c r="X634" s="34"/>
      <c r="Y634" s="34"/>
      <c r="Z634" s="34"/>
      <c r="AA634" s="34"/>
      <c r="AB634" s="34"/>
      <c r="AC634" s="34"/>
      <c r="AD634" s="34"/>
      <c r="AE634" s="34"/>
      <c r="AT634" s="17" t="s">
        <v>127</v>
      </c>
      <c r="AU634" s="17" t="s">
        <v>81</v>
      </c>
    </row>
    <row r="635" spans="1:65" s="2" customFormat="1" ht="37.9" customHeight="1">
      <c r="A635" s="34"/>
      <c r="B635" s="35"/>
      <c r="C635" s="186" t="s">
        <v>749</v>
      </c>
      <c r="D635" s="186" t="s">
        <v>121</v>
      </c>
      <c r="E635" s="187" t="s">
        <v>750</v>
      </c>
      <c r="F635" s="188" t="s">
        <v>751</v>
      </c>
      <c r="G635" s="189" t="s">
        <v>279</v>
      </c>
      <c r="H635" s="190">
        <v>1</v>
      </c>
      <c r="I635" s="191"/>
      <c r="J635" s="192">
        <f>ROUND(I635*H635,2)</f>
        <v>0</v>
      </c>
      <c r="K635" s="193"/>
      <c r="L635" s="39"/>
      <c r="M635" s="194" t="s">
        <v>1</v>
      </c>
      <c r="N635" s="195" t="s">
        <v>38</v>
      </c>
      <c r="O635" s="71"/>
      <c r="P635" s="196">
        <f>O635*H635</f>
        <v>0</v>
      </c>
      <c r="Q635" s="196">
        <v>0</v>
      </c>
      <c r="R635" s="196">
        <f>Q635*H635</f>
        <v>0</v>
      </c>
      <c r="S635" s="196">
        <v>0</v>
      </c>
      <c r="T635" s="196">
        <f>S635*H635</f>
        <v>0</v>
      </c>
      <c r="U635" s="197" t="s">
        <v>1</v>
      </c>
      <c r="V635" s="34"/>
      <c r="W635" s="34"/>
      <c r="X635" s="34"/>
      <c r="Y635" s="34"/>
      <c r="Z635" s="34"/>
      <c r="AA635" s="34"/>
      <c r="AB635" s="34"/>
      <c r="AC635" s="34"/>
      <c r="AD635" s="34"/>
      <c r="AE635" s="34"/>
      <c r="AR635" s="198" t="s">
        <v>125</v>
      </c>
      <c r="AT635" s="198" t="s">
        <v>121</v>
      </c>
      <c r="AU635" s="198" t="s">
        <v>81</v>
      </c>
      <c r="AY635" s="17" t="s">
        <v>118</v>
      </c>
      <c r="BE635" s="199">
        <f>IF(N635="základní",J635,0)</f>
        <v>0</v>
      </c>
      <c r="BF635" s="199">
        <f>IF(N635="snížená",J635,0)</f>
        <v>0</v>
      </c>
      <c r="BG635" s="199">
        <f>IF(N635="zákl. přenesená",J635,0)</f>
        <v>0</v>
      </c>
      <c r="BH635" s="199">
        <f>IF(N635="sníž. přenesená",J635,0)</f>
        <v>0</v>
      </c>
      <c r="BI635" s="199">
        <f>IF(N635="nulová",J635,0)</f>
        <v>0</v>
      </c>
      <c r="BJ635" s="17" t="s">
        <v>81</v>
      </c>
      <c r="BK635" s="199">
        <f>ROUND(I635*H635,2)</f>
        <v>0</v>
      </c>
      <c r="BL635" s="17" t="s">
        <v>125</v>
      </c>
      <c r="BM635" s="198" t="s">
        <v>752</v>
      </c>
    </row>
    <row r="636" spans="1:47" s="2" customFormat="1" ht="29.25">
      <c r="A636" s="34"/>
      <c r="B636" s="35"/>
      <c r="C636" s="36"/>
      <c r="D636" s="200" t="s">
        <v>127</v>
      </c>
      <c r="E636" s="36"/>
      <c r="F636" s="201" t="s">
        <v>722</v>
      </c>
      <c r="G636" s="36"/>
      <c r="H636" s="36"/>
      <c r="I636" s="202"/>
      <c r="J636" s="36"/>
      <c r="K636" s="36"/>
      <c r="L636" s="39"/>
      <c r="M636" s="203"/>
      <c r="N636" s="204"/>
      <c r="O636" s="71"/>
      <c r="P636" s="71"/>
      <c r="Q636" s="71"/>
      <c r="R636" s="71"/>
      <c r="S636" s="71"/>
      <c r="T636" s="71"/>
      <c r="U636" s="72"/>
      <c r="V636" s="34"/>
      <c r="W636" s="34"/>
      <c r="X636" s="34"/>
      <c r="Y636" s="34"/>
      <c r="Z636" s="34"/>
      <c r="AA636" s="34"/>
      <c r="AB636" s="34"/>
      <c r="AC636" s="34"/>
      <c r="AD636" s="34"/>
      <c r="AE636" s="34"/>
      <c r="AT636" s="17" t="s">
        <v>127</v>
      </c>
      <c r="AU636" s="17" t="s">
        <v>81</v>
      </c>
    </row>
    <row r="637" spans="2:51" s="14" customFormat="1" ht="11.25">
      <c r="B637" s="220"/>
      <c r="C637" s="221"/>
      <c r="D637" s="200" t="s">
        <v>179</v>
      </c>
      <c r="E637" s="222" t="s">
        <v>1</v>
      </c>
      <c r="F637" s="223" t="s">
        <v>81</v>
      </c>
      <c r="G637" s="221"/>
      <c r="H637" s="224">
        <v>1</v>
      </c>
      <c r="I637" s="225"/>
      <c r="J637" s="221"/>
      <c r="K637" s="221"/>
      <c r="L637" s="226"/>
      <c r="M637" s="227"/>
      <c r="N637" s="228"/>
      <c r="O637" s="228"/>
      <c r="P637" s="228"/>
      <c r="Q637" s="228"/>
      <c r="R637" s="228"/>
      <c r="S637" s="228"/>
      <c r="T637" s="228"/>
      <c r="U637" s="229"/>
      <c r="AT637" s="230" t="s">
        <v>179</v>
      </c>
      <c r="AU637" s="230" t="s">
        <v>81</v>
      </c>
      <c r="AV637" s="14" t="s">
        <v>83</v>
      </c>
      <c r="AW637" s="14" t="s">
        <v>30</v>
      </c>
      <c r="AX637" s="14" t="s">
        <v>73</v>
      </c>
      <c r="AY637" s="230" t="s">
        <v>118</v>
      </c>
    </row>
    <row r="638" spans="2:51" s="15" customFormat="1" ht="11.25">
      <c r="B638" s="231"/>
      <c r="C638" s="232"/>
      <c r="D638" s="200" t="s">
        <v>179</v>
      </c>
      <c r="E638" s="233" t="s">
        <v>1</v>
      </c>
      <c r="F638" s="234" t="s">
        <v>184</v>
      </c>
      <c r="G638" s="232"/>
      <c r="H638" s="235">
        <v>1</v>
      </c>
      <c r="I638" s="236"/>
      <c r="J638" s="232"/>
      <c r="K638" s="232"/>
      <c r="L638" s="237"/>
      <c r="M638" s="238"/>
      <c r="N638" s="239"/>
      <c r="O638" s="239"/>
      <c r="P638" s="239"/>
      <c r="Q638" s="239"/>
      <c r="R638" s="239"/>
      <c r="S638" s="239"/>
      <c r="T638" s="239"/>
      <c r="U638" s="240"/>
      <c r="AT638" s="241" t="s">
        <v>179</v>
      </c>
      <c r="AU638" s="241" t="s">
        <v>81</v>
      </c>
      <c r="AV638" s="15" t="s">
        <v>125</v>
      </c>
      <c r="AW638" s="15" t="s">
        <v>30</v>
      </c>
      <c r="AX638" s="15" t="s">
        <v>81</v>
      </c>
      <c r="AY638" s="241" t="s">
        <v>118</v>
      </c>
    </row>
    <row r="639" spans="1:65" s="2" customFormat="1" ht="24.2" customHeight="1">
      <c r="A639" s="34"/>
      <c r="B639" s="35"/>
      <c r="C639" s="186" t="s">
        <v>753</v>
      </c>
      <c r="D639" s="186" t="s">
        <v>121</v>
      </c>
      <c r="E639" s="187" t="s">
        <v>754</v>
      </c>
      <c r="F639" s="188" t="s">
        <v>755</v>
      </c>
      <c r="G639" s="189" t="s">
        <v>148</v>
      </c>
      <c r="H639" s="205"/>
      <c r="I639" s="191"/>
      <c r="J639" s="192">
        <f>ROUND(I639*H639,2)</f>
        <v>0</v>
      </c>
      <c r="K639" s="193"/>
      <c r="L639" s="39"/>
      <c r="M639" s="194" t="s">
        <v>1</v>
      </c>
      <c r="N639" s="195" t="s">
        <v>38</v>
      </c>
      <c r="O639" s="71"/>
      <c r="P639" s="196">
        <f>O639*H639</f>
        <v>0</v>
      </c>
      <c r="Q639" s="196">
        <v>0</v>
      </c>
      <c r="R639" s="196">
        <f>Q639*H639</f>
        <v>0</v>
      </c>
      <c r="S639" s="196">
        <v>0</v>
      </c>
      <c r="T639" s="196">
        <f>S639*H639</f>
        <v>0</v>
      </c>
      <c r="U639" s="197" t="s">
        <v>1</v>
      </c>
      <c r="V639" s="34"/>
      <c r="W639" s="34"/>
      <c r="X639" s="34"/>
      <c r="Y639" s="34"/>
      <c r="Z639" s="34"/>
      <c r="AA639" s="34"/>
      <c r="AB639" s="34"/>
      <c r="AC639" s="34"/>
      <c r="AD639" s="34"/>
      <c r="AE639" s="34"/>
      <c r="AR639" s="198" t="s">
        <v>125</v>
      </c>
      <c r="AT639" s="198" t="s">
        <v>121</v>
      </c>
      <c r="AU639" s="198" t="s">
        <v>81</v>
      </c>
      <c r="AY639" s="17" t="s">
        <v>118</v>
      </c>
      <c r="BE639" s="199">
        <f>IF(N639="základní",J639,0)</f>
        <v>0</v>
      </c>
      <c r="BF639" s="199">
        <f>IF(N639="snížená",J639,0)</f>
        <v>0</v>
      </c>
      <c r="BG639" s="199">
        <f>IF(N639="zákl. přenesená",J639,0)</f>
        <v>0</v>
      </c>
      <c r="BH639" s="199">
        <f>IF(N639="sníž. přenesená",J639,0)</f>
        <v>0</v>
      </c>
      <c r="BI639" s="199">
        <f>IF(N639="nulová",J639,0)</f>
        <v>0</v>
      </c>
      <c r="BJ639" s="17" t="s">
        <v>81</v>
      </c>
      <c r="BK639" s="199">
        <f>ROUND(I639*H639,2)</f>
        <v>0</v>
      </c>
      <c r="BL639" s="17" t="s">
        <v>125</v>
      </c>
      <c r="BM639" s="198" t="s">
        <v>756</v>
      </c>
    </row>
    <row r="640" spans="1:47" s="2" customFormat="1" ht="19.5">
      <c r="A640" s="34"/>
      <c r="B640" s="35"/>
      <c r="C640" s="36"/>
      <c r="D640" s="200" t="s">
        <v>127</v>
      </c>
      <c r="E640" s="36"/>
      <c r="F640" s="201" t="s">
        <v>755</v>
      </c>
      <c r="G640" s="36"/>
      <c r="H640" s="36"/>
      <c r="I640" s="202"/>
      <c r="J640" s="36"/>
      <c r="K640" s="36"/>
      <c r="L640" s="39"/>
      <c r="M640" s="203"/>
      <c r="N640" s="204"/>
      <c r="O640" s="71"/>
      <c r="P640" s="71"/>
      <c r="Q640" s="71"/>
      <c r="R640" s="71"/>
      <c r="S640" s="71"/>
      <c r="T640" s="71"/>
      <c r="U640" s="72"/>
      <c r="V640" s="34"/>
      <c r="W640" s="34"/>
      <c r="X640" s="34"/>
      <c r="Y640" s="34"/>
      <c r="Z640" s="34"/>
      <c r="AA640" s="34"/>
      <c r="AB640" s="34"/>
      <c r="AC640" s="34"/>
      <c r="AD640" s="34"/>
      <c r="AE640" s="34"/>
      <c r="AT640" s="17" t="s">
        <v>127</v>
      </c>
      <c r="AU640" s="17" t="s">
        <v>81</v>
      </c>
    </row>
    <row r="641" spans="2:63" s="12" customFormat="1" ht="25.9" customHeight="1">
      <c r="B641" s="170"/>
      <c r="C641" s="171"/>
      <c r="D641" s="172" t="s">
        <v>72</v>
      </c>
      <c r="E641" s="173" t="s">
        <v>757</v>
      </c>
      <c r="F641" s="173" t="s">
        <v>758</v>
      </c>
      <c r="G641" s="171"/>
      <c r="H641" s="171"/>
      <c r="I641" s="174"/>
      <c r="J641" s="175">
        <f>BK641</f>
        <v>0</v>
      </c>
      <c r="K641" s="171"/>
      <c r="L641" s="176"/>
      <c r="M641" s="177"/>
      <c r="N641" s="178"/>
      <c r="O641" s="178"/>
      <c r="P641" s="179">
        <f>SUM(P642:P727)</f>
        <v>0</v>
      </c>
      <c r="Q641" s="178"/>
      <c r="R641" s="179">
        <f>SUM(R642:R727)</f>
        <v>0</v>
      </c>
      <c r="S641" s="178"/>
      <c r="T641" s="179">
        <f>SUM(T642:T727)</f>
        <v>0</v>
      </c>
      <c r="U641" s="180"/>
      <c r="AR641" s="181" t="s">
        <v>81</v>
      </c>
      <c r="AT641" s="182" t="s">
        <v>72</v>
      </c>
      <c r="AU641" s="182" t="s">
        <v>73</v>
      </c>
      <c r="AY641" s="181" t="s">
        <v>118</v>
      </c>
      <c r="BK641" s="183">
        <f>SUM(BK642:BK727)</f>
        <v>0</v>
      </c>
    </row>
    <row r="642" spans="1:65" s="2" customFormat="1" ht="24.2" customHeight="1">
      <c r="A642" s="34"/>
      <c r="B642" s="35"/>
      <c r="C642" s="186" t="s">
        <v>759</v>
      </c>
      <c r="D642" s="186" t="s">
        <v>121</v>
      </c>
      <c r="E642" s="187" t="s">
        <v>760</v>
      </c>
      <c r="F642" s="188" t="s">
        <v>761</v>
      </c>
      <c r="G642" s="189" t="s">
        <v>187</v>
      </c>
      <c r="H642" s="190">
        <v>19.097</v>
      </c>
      <c r="I642" s="191"/>
      <c r="J642" s="192">
        <f>ROUND(I642*H642,2)</f>
        <v>0</v>
      </c>
      <c r="K642" s="193"/>
      <c r="L642" s="39"/>
      <c r="M642" s="194" t="s">
        <v>1</v>
      </c>
      <c r="N642" s="195" t="s">
        <v>38</v>
      </c>
      <c r="O642" s="71"/>
      <c r="P642" s="196">
        <f>O642*H642</f>
        <v>0</v>
      </c>
      <c r="Q642" s="196">
        <v>0</v>
      </c>
      <c r="R642" s="196">
        <f>Q642*H642</f>
        <v>0</v>
      </c>
      <c r="S642" s="196">
        <v>0</v>
      </c>
      <c r="T642" s="196">
        <f>S642*H642</f>
        <v>0</v>
      </c>
      <c r="U642" s="197" t="s">
        <v>1</v>
      </c>
      <c r="V642" s="34"/>
      <c r="W642" s="34"/>
      <c r="X642" s="34"/>
      <c r="Y642" s="34"/>
      <c r="Z642" s="34"/>
      <c r="AA642" s="34"/>
      <c r="AB642" s="34"/>
      <c r="AC642" s="34"/>
      <c r="AD642" s="34"/>
      <c r="AE642" s="34"/>
      <c r="AR642" s="198" t="s">
        <v>125</v>
      </c>
      <c r="AT642" s="198" t="s">
        <v>121</v>
      </c>
      <c r="AU642" s="198" t="s">
        <v>81</v>
      </c>
      <c r="AY642" s="17" t="s">
        <v>118</v>
      </c>
      <c r="BE642" s="199">
        <f>IF(N642="základní",J642,0)</f>
        <v>0</v>
      </c>
      <c r="BF642" s="199">
        <f>IF(N642="snížená",J642,0)</f>
        <v>0</v>
      </c>
      <c r="BG642" s="199">
        <f>IF(N642="zákl. přenesená",J642,0)</f>
        <v>0</v>
      </c>
      <c r="BH642" s="199">
        <f>IF(N642="sníž. přenesená",J642,0)</f>
        <v>0</v>
      </c>
      <c r="BI642" s="199">
        <f>IF(N642="nulová",J642,0)</f>
        <v>0</v>
      </c>
      <c r="BJ642" s="17" t="s">
        <v>81</v>
      </c>
      <c r="BK642" s="199">
        <f>ROUND(I642*H642,2)</f>
        <v>0</v>
      </c>
      <c r="BL642" s="17" t="s">
        <v>125</v>
      </c>
      <c r="BM642" s="198" t="s">
        <v>762</v>
      </c>
    </row>
    <row r="643" spans="1:47" s="2" customFormat="1" ht="11.25">
      <c r="A643" s="34"/>
      <c r="B643" s="35"/>
      <c r="C643" s="36"/>
      <c r="D643" s="200" t="s">
        <v>127</v>
      </c>
      <c r="E643" s="36"/>
      <c r="F643" s="201" t="s">
        <v>761</v>
      </c>
      <c r="G643" s="36"/>
      <c r="H643" s="36"/>
      <c r="I643" s="202"/>
      <c r="J643" s="36"/>
      <c r="K643" s="36"/>
      <c r="L643" s="39"/>
      <c r="M643" s="203"/>
      <c r="N643" s="204"/>
      <c r="O643" s="71"/>
      <c r="P643" s="71"/>
      <c r="Q643" s="71"/>
      <c r="R643" s="71"/>
      <c r="S643" s="71"/>
      <c r="T643" s="71"/>
      <c r="U643" s="72"/>
      <c r="V643" s="34"/>
      <c r="W643" s="34"/>
      <c r="X643" s="34"/>
      <c r="Y643" s="34"/>
      <c r="Z643" s="34"/>
      <c r="AA643" s="34"/>
      <c r="AB643" s="34"/>
      <c r="AC643" s="34"/>
      <c r="AD643" s="34"/>
      <c r="AE643" s="34"/>
      <c r="AT643" s="17" t="s">
        <v>127</v>
      </c>
      <c r="AU643" s="17" t="s">
        <v>81</v>
      </c>
    </row>
    <row r="644" spans="2:51" s="13" customFormat="1" ht="11.25">
      <c r="B644" s="210"/>
      <c r="C644" s="211"/>
      <c r="D644" s="200" t="s">
        <v>179</v>
      </c>
      <c r="E644" s="212" t="s">
        <v>1</v>
      </c>
      <c r="F644" s="213" t="s">
        <v>763</v>
      </c>
      <c r="G644" s="211"/>
      <c r="H644" s="212" t="s">
        <v>1</v>
      </c>
      <c r="I644" s="214"/>
      <c r="J644" s="211"/>
      <c r="K644" s="211"/>
      <c r="L644" s="215"/>
      <c r="M644" s="216"/>
      <c r="N644" s="217"/>
      <c r="O644" s="217"/>
      <c r="P644" s="217"/>
      <c r="Q644" s="217"/>
      <c r="R644" s="217"/>
      <c r="S644" s="217"/>
      <c r="T644" s="217"/>
      <c r="U644" s="218"/>
      <c r="AT644" s="219" t="s">
        <v>179</v>
      </c>
      <c r="AU644" s="219" t="s">
        <v>81</v>
      </c>
      <c r="AV644" s="13" t="s">
        <v>81</v>
      </c>
      <c r="AW644" s="13" t="s">
        <v>30</v>
      </c>
      <c r="AX644" s="13" t="s">
        <v>73</v>
      </c>
      <c r="AY644" s="219" t="s">
        <v>118</v>
      </c>
    </row>
    <row r="645" spans="2:51" s="14" customFormat="1" ht="11.25">
      <c r="B645" s="220"/>
      <c r="C645" s="221"/>
      <c r="D645" s="200" t="s">
        <v>179</v>
      </c>
      <c r="E645" s="222" t="s">
        <v>1</v>
      </c>
      <c r="F645" s="223" t="s">
        <v>764</v>
      </c>
      <c r="G645" s="221"/>
      <c r="H645" s="224">
        <v>14.704</v>
      </c>
      <c r="I645" s="225"/>
      <c r="J645" s="221"/>
      <c r="K645" s="221"/>
      <c r="L645" s="226"/>
      <c r="M645" s="227"/>
      <c r="N645" s="228"/>
      <c r="O645" s="228"/>
      <c r="P645" s="228"/>
      <c r="Q645" s="228"/>
      <c r="R645" s="228"/>
      <c r="S645" s="228"/>
      <c r="T645" s="228"/>
      <c r="U645" s="229"/>
      <c r="AT645" s="230" t="s">
        <v>179</v>
      </c>
      <c r="AU645" s="230" t="s">
        <v>81</v>
      </c>
      <c r="AV645" s="14" t="s">
        <v>83</v>
      </c>
      <c r="AW645" s="14" t="s">
        <v>30</v>
      </c>
      <c r="AX645" s="14" t="s">
        <v>73</v>
      </c>
      <c r="AY645" s="230" t="s">
        <v>118</v>
      </c>
    </row>
    <row r="646" spans="2:51" s="14" customFormat="1" ht="11.25">
      <c r="B646" s="220"/>
      <c r="C646" s="221"/>
      <c r="D646" s="200" t="s">
        <v>179</v>
      </c>
      <c r="E646" s="222" t="s">
        <v>1</v>
      </c>
      <c r="F646" s="223" t="s">
        <v>765</v>
      </c>
      <c r="G646" s="221"/>
      <c r="H646" s="224">
        <v>4.393</v>
      </c>
      <c r="I646" s="225"/>
      <c r="J646" s="221"/>
      <c r="K646" s="221"/>
      <c r="L646" s="226"/>
      <c r="M646" s="227"/>
      <c r="N646" s="228"/>
      <c r="O646" s="228"/>
      <c r="P646" s="228"/>
      <c r="Q646" s="228"/>
      <c r="R646" s="228"/>
      <c r="S646" s="228"/>
      <c r="T646" s="228"/>
      <c r="U646" s="229"/>
      <c r="AT646" s="230" t="s">
        <v>179</v>
      </c>
      <c r="AU646" s="230" t="s">
        <v>81</v>
      </c>
      <c r="AV646" s="14" t="s">
        <v>83</v>
      </c>
      <c r="AW646" s="14" t="s">
        <v>30</v>
      </c>
      <c r="AX646" s="14" t="s">
        <v>73</v>
      </c>
      <c r="AY646" s="230" t="s">
        <v>118</v>
      </c>
    </row>
    <row r="647" spans="2:51" s="15" customFormat="1" ht="11.25">
      <c r="B647" s="231"/>
      <c r="C647" s="232"/>
      <c r="D647" s="200" t="s">
        <v>179</v>
      </c>
      <c r="E647" s="233" t="s">
        <v>1</v>
      </c>
      <c r="F647" s="234" t="s">
        <v>184</v>
      </c>
      <c r="G647" s="232"/>
      <c r="H647" s="235">
        <v>19.097</v>
      </c>
      <c r="I647" s="236"/>
      <c r="J647" s="232"/>
      <c r="K647" s="232"/>
      <c r="L647" s="237"/>
      <c r="M647" s="238"/>
      <c r="N647" s="239"/>
      <c r="O647" s="239"/>
      <c r="P647" s="239"/>
      <c r="Q647" s="239"/>
      <c r="R647" s="239"/>
      <c r="S647" s="239"/>
      <c r="T647" s="239"/>
      <c r="U647" s="240"/>
      <c r="AT647" s="241" t="s">
        <v>179</v>
      </c>
      <c r="AU647" s="241" t="s">
        <v>81</v>
      </c>
      <c r="AV647" s="15" t="s">
        <v>125</v>
      </c>
      <c r="AW647" s="15" t="s">
        <v>30</v>
      </c>
      <c r="AX647" s="15" t="s">
        <v>81</v>
      </c>
      <c r="AY647" s="241" t="s">
        <v>118</v>
      </c>
    </row>
    <row r="648" spans="1:65" s="2" customFormat="1" ht="24.2" customHeight="1">
      <c r="A648" s="34"/>
      <c r="B648" s="35"/>
      <c r="C648" s="186" t="s">
        <v>766</v>
      </c>
      <c r="D648" s="186" t="s">
        <v>121</v>
      </c>
      <c r="E648" s="187" t="s">
        <v>767</v>
      </c>
      <c r="F648" s="188" t="s">
        <v>768</v>
      </c>
      <c r="G648" s="189" t="s">
        <v>769</v>
      </c>
      <c r="H648" s="190">
        <v>72.694</v>
      </c>
      <c r="I648" s="191"/>
      <c r="J648" s="192">
        <f>ROUND(I648*H648,2)</f>
        <v>0</v>
      </c>
      <c r="K648" s="193"/>
      <c r="L648" s="39"/>
      <c r="M648" s="194" t="s">
        <v>1</v>
      </c>
      <c r="N648" s="195" t="s">
        <v>38</v>
      </c>
      <c r="O648" s="71"/>
      <c r="P648" s="196">
        <f>O648*H648</f>
        <v>0</v>
      </c>
      <c r="Q648" s="196">
        <v>0</v>
      </c>
      <c r="R648" s="196">
        <f>Q648*H648</f>
        <v>0</v>
      </c>
      <c r="S648" s="196">
        <v>0</v>
      </c>
      <c r="T648" s="196">
        <f>S648*H648</f>
        <v>0</v>
      </c>
      <c r="U648" s="197" t="s">
        <v>1</v>
      </c>
      <c r="V648" s="34"/>
      <c r="W648" s="34"/>
      <c r="X648" s="34"/>
      <c r="Y648" s="34"/>
      <c r="Z648" s="34"/>
      <c r="AA648" s="34"/>
      <c r="AB648" s="34"/>
      <c r="AC648" s="34"/>
      <c r="AD648" s="34"/>
      <c r="AE648" s="34"/>
      <c r="AR648" s="198" t="s">
        <v>125</v>
      </c>
      <c r="AT648" s="198" t="s">
        <v>121</v>
      </c>
      <c r="AU648" s="198" t="s">
        <v>81</v>
      </c>
      <c r="AY648" s="17" t="s">
        <v>118</v>
      </c>
      <c r="BE648" s="199">
        <f>IF(N648="základní",J648,0)</f>
        <v>0</v>
      </c>
      <c r="BF648" s="199">
        <f>IF(N648="snížená",J648,0)</f>
        <v>0</v>
      </c>
      <c r="BG648" s="199">
        <f>IF(N648="zákl. přenesená",J648,0)</f>
        <v>0</v>
      </c>
      <c r="BH648" s="199">
        <f>IF(N648="sníž. přenesená",J648,0)</f>
        <v>0</v>
      </c>
      <c r="BI648" s="199">
        <f>IF(N648="nulová",J648,0)</f>
        <v>0</v>
      </c>
      <c r="BJ648" s="17" t="s">
        <v>81</v>
      </c>
      <c r="BK648" s="199">
        <f>ROUND(I648*H648,2)</f>
        <v>0</v>
      </c>
      <c r="BL648" s="17" t="s">
        <v>125</v>
      </c>
      <c r="BM648" s="198" t="s">
        <v>770</v>
      </c>
    </row>
    <row r="649" spans="1:47" s="2" customFormat="1" ht="19.5">
      <c r="A649" s="34"/>
      <c r="B649" s="35"/>
      <c r="C649" s="36"/>
      <c r="D649" s="200" t="s">
        <v>127</v>
      </c>
      <c r="E649" s="36"/>
      <c r="F649" s="201" t="s">
        <v>768</v>
      </c>
      <c r="G649" s="36"/>
      <c r="H649" s="36"/>
      <c r="I649" s="202"/>
      <c r="J649" s="36"/>
      <c r="K649" s="36"/>
      <c r="L649" s="39"/>
      <c r="M649" s="203"/>
      <c r="N649" s="204"/>
      <c r="O649" s="71"/>
      <c r="P649" s="71"/>
      <c r="Q649" s="71"/>
      <c r="R649" s="71"/>
      <c r="S649" s="71"/>
      <c r="T649" s="71"/>
      <c r="U649" s="72"/>
      <c r="V649" s="34"/>
      <c r="W649" s="34"/>
      <c r="X649" s="34"/>
      <c r="Y649" s="34"/>
      <c r="Z649" s="34"/>
      <c r="AA649" s="34"/>
      <c r="AB649" s="34"/>
      <c r="AC649" s="34"/>
      <c r="AD649" s="34"/>
      <c r="AE649" s="34"/>
      <c r="AT649" s="17" t="s">
        <v>127</v>
      </c>
      <c r="AU649" s="17" t="s">
        <v>81</v>
      </c>
    </row>
    <row r="650" spans="2:51" s="13" customFormat="1" ht="11.25">
      <c r="B650" s="210"/>
      <c r="C650" s="211"/>
      <c r="D650" s="200" t="s">
        <v>179</v>
      </c>
      <c r="E650" s="212" t="s">
        <v>1</v>
      </c>
      <c r="F650" s="213" t="s">
        <v>771</v>
      </c>
      <c r="G650" s="211"/>
      <c r="H650" s="212" t="s">
        <v>1</v>
      </c>
      <c r="I650" s="214"/>
      <c r="J650" s="211"/>
      <c r="K650" s="211"/>
      <c r="L650" s="215"/>
      <c r="M650" s="216"/>
      <c r="N650" s="217"/>
      <c r="O650" s="217"/>
      <c r="P650" s="217"/>
      <c r="Q650" s="217"/>
      <c r="R650" s="217"/>
      <c r="S650" s="217"/>
      <c r="T650" s="217"/>
      <c r="U650" s="218"/>
      <c r="AT650" s="219" t="s">
        <v>179</v>
      </c>
      <c r="AU650" s="219" t="s">
        <v>81</v>
      </c>
      <c r="AV650" s="13" t="s">
        <v>81</v>
      </c>
      <c r="AW650" s="13" t="s">
        <v>30</v>
      </c>
      <c r="AX650" s="13" t="s">
        <v>73</v>
      </c>
      <c r="AY650" s="219" t="s">
        <v>118</v>
      </c>
    </row>
    <row r="651" spans="2:51" s="13" customFormat="1" ht="11.25">
      <c r="B651" s="210"/>
      <c r="C651" s="211"/>
      <c r="D651" s="200" t="s">
        <v>179</v>
      </c>
      <c r="E651" s="212" t="s">
        <v>1</v>
      </c>
      <c r="F651" s="213" t="s">
        <v>772</v>
      </c>
      <c r="G651" s="211"/>
      <c r="H651" s="212" t="s">
        <v>1</v>
      </c>
      <c r="I651" s="214"/>
      <c r="J651" s="211"/>
      <c r="K651" s="211"/>
      <c r="L651" s="215"/>
      <c r="M651" s="216"/>
      <c r="N651" s="217"/>
      <c r="O651" s="217"/>
      <c r="P651" s="217"/>
      <c r="Q651" s="217"/>
      <c r="R651" s="217"/>
      <c r="S651" s="217"/>
      <c r="T651" s="217"/>
      <c r="U651" s="218"/>
      <c r="AT651" s="219" t="s">
        <v>179</v>
      </c>
      <c r="AU651" s="219" t="s">
        <v>81</v>
      </c>
      <c r="AV651" s="13" t="s">
        <v>81</v>
      </c>
      <c r="AW651" s="13" t="s">
        <v>30</v>
      </c>
      <c r="AX651" s="13" t="s">
        <v>73</v>
      </c>
      <c r="AY651" s="219" t="s">
        <v>118</v>
      </c>
    </row>
    <row r="652" spans="2:51" s="14" customFormat="1" ht="11.25">
      <c r="B652" s="220"/>
      <c r="C652" s="221"/>
      <c r="D652" s="200" t="s">
        <v>179</v>
      </c>
      <c r="E652" s="222" t="s">
        <v>1</v>
      </c>
      <c r="F652" s="223" t="s">
        <v>773</v>
      </c>
      <c r="G652" s="221"/>
      <c r="H652" s="224">
        <v>43.56</v>
      </c>
      <c r="I652" s="225"/>
      <c r="J652" s="221"/>
      <c r="K652" s="221"/>
      <c r="L652" s="226"/>
      <c r="M652" s="227"/>
      <c r="N652" s="228"/>
      <c r="O652" s="228"/>
      <c r="P652" s="228"/>
      <c r="Q652" s="228"/>
      <c r="R652" s="228"/>
      <c r="S652" s="228"/>
      <c r="T652" s="228"/>
      <c r="U652" s="229"/>
      <c r="AT652" s="230" t="s">
        <v>179</v>
      </c>
      <c r="AU652" s="230" t="s">
        <v>81</v>
      </c>
      <c r="AV652" s="14" t="s">
        <v>83</v>
      </c>
      <c r="AW652" s="14" t="s">
        <v>30</v>
      </c>
      <c r="AX652" s="14" t="s">
        <v>73</v>
      </c>
      <c r="AY652" s="230" t="s">
        <v>118</v>
      </c>
    </row>
    <row r="653" spans="2:51" s="13" customFormat="1" ht="11.25">
      <c r="B653" s="210"/>
      <c r="C653" s="211"/>
      <c r="D653" s="200" t="s">
        <v>179</v>
      </c>
      <c r="E653" s="212" t="s">
        <v>1</v>
      </c>
      <c r="F653" s="213" t="s">
        <v>774</v>
      </c>
      <c r="G653" s="211"/>
      <c r="H653" s="212" t="s">
        <v>1</v>
      </c>
      <c r="I653" s="214"/>
      <c r="J653" s="211"/>
      <c r="K653" s="211"/>
      <c r="L653" s="215"/>
      <c r="M653" s="216"/>
      <c r="N653" s="217"/>
      <c r="O653" s="217"/>
      <c r="P653" s="217"/>
      <c r="Q653" s="217"/>
      <c r="R653" s="217"/>
      <c r="S653" s="217"/>
      <c r="T653" s="217"/>
      <c r="U653" s="218"/>
      <c r="AT653" s="219" t="s">
        <v>179</v>
      </c>
      <c r="AU653" s="219" t="s">
        <v>81</v>
      </c>
      <c r="AV653" s="13" t="s">
        <v>81</v>
      </c>
      <c r="AW653" s="13" t="s">
        <v>30</v>
      </c>
      <c r="AX653" s="13" t="s">
        <v>73</v>
      </c>
      <c r="AY653" s="219" t="s">
        <v>118</v>
      </c>
    </row>
    <row r="654" spans="2:51" s="13" customFormat="1" ht="11.25">
      <c r="B654" s="210"/>
      <c r="C654" s="211"/>
      <c r="D654" s="200" t="s">
        <v>179</v>
      </c>
      <c r="E654" s="212" t="s">
        <v>1</v>
      </c>
      <c r="F654" s="213" t="s">
        <v>775</v>
      </c>
      <c r="G654" s="211"/>
      <c r="H654" s="212" t="s">
        <v>1</v>
      </c>
      <c r="I654" s="214"/>
      <c r="J654" s="211"/>
      <c r="K654" s="211"/>
      <c r="L654" s="215"/>
      <c r="M654" s="216"/>
      <c r="N654" s="217"/>
      <c r="O654" s="217"/>
      <c r="P654" s="217"/>
      <c r="Q654" s="217"/>
      <c r="R654" s="217"/>
      <c r="S654" s="217"/>
      <c r="T654" s="217"/>
      <c r="U654" s="218"/>
      <c r="AT654" s="219" t="s">
        <v>179</v>
      </c>
      <c r="AU654" s="219" t="s">
        <v>81</v>
      </c>
      <c r="AV654" s="13" t="s">
        <v>81</v>
      </c>
      <c r="AW654" s="13" t="s">
        <v>30</v>
      </c>
      <c r="AX654" s="13" t="s">
        <v>73</v>
      </c>
      <c r="AY654" s="219" t="s">
        <v>118</v>
      </c>
    </row>
    <row r="655" spans="2:51" s="14" customFormat="1" ht="11.25">
      <c r="B655" s="220"/>
      <c r="C655" s="221"/>
      <c r="D655" s="200" t="s">
        <v>179</v>
      </c>
      <c r="E655" s="222" t="s">
        <v>1</v>
      </c>
      <c r="F655" s="223" t="s">
        <v>776</v>
      </c>
      <c r="G655" s="221"/>
      <c r="H655" s="224">
        <v>21.274</v>
      </c>
      <c r="I655" s="225"/>
      <c r="J655" s="221"/>
      <c r="K655" s="221"/>
      <c r="L655" s="226"/>
      <c r="M655" s="227"/>
      <c r="N655" s="228"/>
      <c r="O655" s="228"/>
      <c r="P655" s="228"/>
      <c r="Q655" s="228"/>
      <c r="R655" s="228"/>
      <c r="S655" s="228"/>
      <c r="T655" s="228"/>
      <c r="U655" s="229"/>
      <c r="AT655" s="230" t="s">
        <v>179</v>
      </c>
      <c r="AU655" s="230" t="s">
        <v>81</v>
      </c>
      <c r="AV655" s="14" t="s">
        <v>83</v>
      </c>
      <c r="AW655" s="14" t="s">
        <v>30</v>
      </c>
      <c r="AX655" s="14" t="s">
        <v>73</v>
      </c>
      <c r="AY655" s="230" t="s">
        <v>118</v>
      </c>
    </row>
    <row r="656" spans="2:51" s="13" customFormat="1" ht="11.25">
      <c r="B656" s="210"/>
      <c r="C656" s="211"/>
      <c r="D656" s="200" t="s">
        <v>179</v>
      </c>
      <c r="E656" s="212" t="s">
        <v>1</v>
      </c>
      <c r="F656" s="213" t="s">
        <v>777</v>
      </c>
      <c r="G656" s="211"/>
      <c r="H656" s="212" t="s">
        <v>1</v>
      </c>
      <c r="I656" s="214"/>
      <c r="J656" s="211"/>
      <c r="K656" s="211"/>
      <c r="L656" s="215"/>
      <c r="M656" s="216"/>
      <c r="N656" s="217"/>
      <c r="O656" s="217"/>
      <c r="P656" s="217"/>
      <c r="Q656" s="217"/>
      <c r="R656" s="217"/>
      <c r="S656" s="217"/>
      <c r="T656" s="217"/>
      <c r="U656" s="218"/>
      <c r="AT656" s="219" t="s">
        <v>179</v>
      </c>
      <c r="AU656" s="219" t="s">
        <v>81</v>
      </c>
      <c r="AV656" s="13" t="s">
        <v>81</v>
      </c>
      <c r="AW656" s="13" t="s">
        <v>30</v>
      </c>
      <c r="AX656" s="13" t="s">
        <v>73</v>
      </c>
      <c r="AY656" s="219" t="s">
        <v>118</v>
      </c>
    </row>
    <row r="657" spans="2:51" s="14" customFormat="1" ht="11.25">
      <c r="B657" s="220"/>
      <c r="C657" s="221"/>
      <c r="D657" s="200" t="s">
        <v>179</v>
      </c>
      <c r="E657" s="222" t="s">
        <v>1</v>
      </c>
      <c r="F657" s="223" t="s">
        <v>778</v>
      </c>
      <c r="G657" s="221"/>
      <c r="H657" s="224">
        <v>7.86</v>
      </c>
      <c r="I657" s="225"/>
      <c r="J657" s="221"/>
      <c r="K657" s="221"/>
      <c r="L657" s="226"/>
      <c r="M657" s="227"/>
      <c r="N657" s="228"/>
      <c r="O657" s="228"/>
      <c r="P657" s="228"/>
      <c r="Q657" s="228"/>
      <c r="R657" s="228"/>
      <c r="S657" s="228"/>
      <c r="T657" s="228"/>
      <c r="U657" s="229"/>
      <c r="AT657" s="230" t="s">
        <v>179</v>
      </c>
      <c r="AU657" s="230" t="s">
        <v>81</v>
      </c>
      <c r="AV657" s="14" t="s">
        <v>83</v>
      </c>
      <c r="AW657" s="14" t="s">
        <v>30</v>
      </c>
      <c r="AX657" s="14" t="s">
        <v>73</v>
      </c>
      <c r="AY657" s="230" t="s">
        <v>118</v>
      </c>
    </row>
    <row r="658" spans="2:51" s="15" customFormat="1" ht="11.25">
      <c r="B658" s="231"/>
      <c r="C658" s="232"/>
      <c r="D658" s="200" t="s">
        <v>179</v>
      </c>
      <c r="E658" s="233" t="s">
        <v>1</v>
      </c>
      <c r="F658" s="234" t="s">
        <v>184</v>
      </c>
      <c r="G658" s="232"/>
      <c r="H658" s="235">
        <v>72.694</v>
      </c>
      <c r="I658" s="236"/>
      <c r="J658" s="232"/>
      <c r="K658" s="232"/>
      <c r="L658" s="237"/>
      <c r="M658" s="238"/>
      <c r="N658" s="239"/>
      <c r="O658" s="239"/>
      <c r="P658" s="239"/>
      <c r="Q658" s="239"/>
      <c r="R658" s="239"/>
      <c r="S658" s="239"/>
      <c r="T658" s="239"/>
      <c r="U658" s="240"/>
      <c r="AT658" s="241" t="s">
        <v>179</v>
      </c>
      <c r="AU658" s="241" t="s">
        <v>81</v>
      </c>
      <c r="AV658" s="15" t="s">
        <v>125</v>
      </c>
      <c r="AW658" s="15" t="s">
        <v>30</v>
      </c>
      <c r="AX658" s="15" t="s">
        <v>81</v>
      </c>
      <c r="AY658" s="241" t="s">
        <v>118</v>
      </c>
    </row>
    <row r="659" spans="1:65" s="2" customFormat="1" ht="14.45" customHeight="1">
      <c r="A659" s="34"/>
      <c r="B659" s="35"/>
      <c r="C659" s="242" t="s">
        <v>779</v>
      </c>
      <c r="D659" s="242" t="s">
        <v>216</v>
      </c>
      <c r="E659" s="243" t="s">
        <v>780</v>
      </c>
      <c r="F659" s="244" t="s">
        <v>781</v>
      </c>
      <c r="G659" s="245" t="s">
        <v>201</v>
      </c>
      <c r="H659" s="246">
        <v>0.048</v>
      </c>
      <c r="I659" s="247"/>
      <c r="J659" s="248">
        <f>ROUND(I659*H659,2)</f>
        <v>0</v>
      </c>
      <c r="K659" s="249"/>
      <c r="L659" s="250"/>
      <c r="M659" s="251" t="s">
        <v>1</v>
      </c>
      <c r="N659" s="252" t="s">
        <v>38</v>
      </c>
      <c r="O659" s="71"/>
      <c r="P659" s="196">
        <f>O659*H659</f>
        <v>0</v>
      </c>
      <c r="Q659" s="196">
        <v>0</v>
      </c>
      <c r="R659" s="196">
        <f>Q659*H659</f>
        <v>0</v>
      </c>
      <c r="S659" s="196">
        <v>0</v>
      </c>
      <c r="T659" s="196">
        <f>S659*H659</f>
        <v>0</v>
      </c>
      <c r="U659" s="197" t="s">
        <v>1</v>
      </c>
      <c r="V659" s="34"/>
      <c r="W659" s="34"/>
      <c r="X659" s="34"/>
      <c r="Y659" s="34"/>
      <c r="Z659" s="34"/>
      <c r="AA659" s="34"/>
      <c r="AB659" s="34"/>
      <c r="AC659" s="34"/>
      <c r="AD659" s="34"/>
      <c r="AE659" s="34"/>
      <c r="AR659" s="198" t="s">
        <v>219</v>
      </c>
      <c r="AT659" s="198" t="s">
        <v>216</v>
      </c>
      <c r="AU659" s="198" t="s">
        <v>81</v>
      </c>
      <c r="AY659" s="17" t="s">
        <v>118</v>
      </c>
      <c r="BE659" s="199">
        <f>IF(N659="základní",J659,0)</f>
        <v>0</v>
      </c>
      <c r="BF659" s="199">
        <f>IF(N659="snížená",J659,0)</f>
        <v>0</v>
      </c>
      <c r="BG659" s="199">
        <f>IF(N659="zákl. přenesená",J659,0)</f>
        <v>0</v>
      </c>
      <c r="BH659" s="199">
        <f>IF(N659="sníž. přenesená",J659,0)</f>
        <v>0</v>
      </c>
      <c r="BI659" s="199">
        <f>IF(N659="nulová",J659,0)</f>
        <v>0</v>
      </c>
      <c r="BJ659" s="17" t="s">
        <v>81</v>
      </c>
      <c r="BK659" s="199">
        <f>ROUND(I659*H659,2)</f>
        <v>0</v>
      </c>
      <c r="BL659" s="17" t="s">
        <v>125</v>
      </c>
      <c r="BM659" s="198" t="s">
        <v>782</v>
      </c>
    </row>
    <row r="660" spans="1:47" s="2" customFormat="1" ht="11.25">
      <c r="A660" s="34"/>
      <c r="B660" s="35"/>
      <c r="C660" s="36"/>
      <c r="D660" s="200" t="s">
        <v>127</v>
      </c>
      <c r="E660" s="36"/>
      <c r="F660" s="201" t="s">
        <v>781</v>
      </c>
      <c r="G660" s="36"/>
      <c r="H660" s="36"/>
      <c r="I660" s="202"/>
      <c r="J660" s="36"/>
      <c r="K660" s="36"/>
      <c r="L660" s="39"/>
      <c r="M660" s="203"/>
      <c r="N660" s="204"/>
      <c r="O660" s="71"/>
      <c r="P660" s="71"/>
      <c r="Q660" s="71"/>
      <c r="R660" s="71"/>
      <c r="S660" s="71"/>
      <c r="T660" s="71"/>
      <c r="U660" s="72"/>
      <c r="V660" s="34"/>
      <c r="W660" s="34"/>
      <c r="X660" s="34"/>
      <c r="Y660" s="34"/>
      <c r="Z660" s="34"/>
      <c r="AA660" s="34"/>
      <c r="AB660" s="34"/>
      <c r="AC660" s="34"/>
      <c r="AD660" s="34"/>
      <c r="AE660" s="34"/>
      <c r="AT660" s="17" t="s">
        <v>127</v>
      </c>
      <c r="AU660" s="17" t="s">
        <v>81</v>
      </c>
    </row>
    <row r="661" spans="2:51" s="14" customFormat="1" ht="11.25">
      <c r="B661" s="220"/>
      <c r="C661" s="221"/>
      <c r="D661" s="200" t="s">
        <v>179</v>
      </c>
      <c r="E661" s="222" t="s">
        <v>1</v>
      </c>
      <c r="F661" s="223" t="s">
        <v>783</v>
      </c>
      <c r="G661" s="221"/>
      <c r="H661" s="224">
        <v>0.048</v>
      </c>
      <c r="I661" s="225"/>
      <c r="J661" s="221"/>
      <c r="K661" s="221"/>
      <c r="L661" s="226"/>
      <c r="M661" s="227"/>
      <c r="N661" s="228"/>
      <c r="O661" s="228"/>
      <c r="P661" s="228"/>
      <c r="Q661" s="228"/>
      <c r="R661" s="228"/>
      <c r="S661" s="228"/>
      <c r="T661" s="228"/>
      <c r="U661" s="229"/>
      <c r="AT661" s="230" t="s">
        <v>179</v>
      </c>
      <c r="AU661" s="230" t="s">
        <v>81</v>
      </c>
      <c r="AV661" s="14" t="s">
        <v>83</v>
      </c>
      <c r="AW661" s="14" t="s">
        <v>30</v>
      </c>
      <c r="AX661" s="14" t="s">
        <v>73</v>
      </c>
      <c r="AY661" s="230" t="s">
        <v>118</v>
      </c>
    </row>
    <row r="662" spans="2:51" s="15" customFormat="1" ht="11.25">
      <c r="B662" s="231"/>
      <c r="C662" s="232"/>
      <c r="D662" s="200" t="s">
        <v>179</v>
      </c>
      <c r="E662" s="233" t="s">
        <v>1</v>
      </c>
      <c r="F662" s="234" t="s">
        <v>184</v>
      </c>
      <c r="G662" s="232"/>
      <c r="H662" s="235">
        <v>0.048</v>
      </c>
      <c r="I662" s="236"/>
      <c r="J662" s="232"/>
      <c r="K662" s="232"/>
      <c r="L662" s="237"/>
      <c r="M662" s="238"/>
      <c r="N662" s="239"/>
      <c r="O662" s="239"/>
      <c r="P662" s="239"/>
      <c r="Q662" s="239"/>
      <c r="R662" s="239"/>
      <c r="S662" s="239"/>
      <c r="T662" s="239"/>
      <c r="U662" s="240"/>
      <c r="AT662" s="241" t="s">
        <v>179</v>
      </c>
      <c r="AU662" s="241" t="s">
        <v>81</v>
      </c>
      <c r="AV662" s="15" t="s">
        <v>125</v>
      </c>
      <c r="AW662" s="15" t="s">
        <v>30</v>
      </c>
      <c r="AX662" s="15" t="s">
        <v>81</v>
      </c>
      <c r="AY662" s="241" t="s">
        <v>118</v>
      </c>
    </row>
    <row r="663" spans="1:65" s="2" customFormat="1" ht="24.2" customHeight="1">
      <c r="A663" s="34"/>
      <c r="B663" s="35"/>
      <c r="C663" s="242" t="s">
        <v>784</v>
      </c>
      <c r="D663" s="242" t="s">
        <v>216</v>
      </c>
      <c r="E663" s="243" t="s">
        <v>244</v>
      </c>
      <c r="F663" s="244" t="s">
        <v>245</v>
      </c>
      <c r="G663" s="245" t="s">
        <v>201</v>
      </c>
      <c r="H663" s="246">
        <v>0.023</v>
      </c>
      <c r="I663" s="247"/>
      <c r="J663" s="248">
        <f>ROUND(I663*H663,2)</f>
        <v>0</v>
      </c>
      <c r="K663" s="249"/>
      <c r="L663" s="250"/>
      <c r="M663" s="251" t="s">
        <v>1</v>
      </c>
      <c r="N663" s="252" t="s">
        <v>38</v>
      </c>
      <c r="O663" s="71"/>
      <c r="P663" s="196">
        <f>O663*H663</f>
        <v>0</v>
      </c>
      <c r="Q663" s="196">
        <v>0</v>
      </c>
      <c r="R663" s="196">
        <f>Q663*H663</f>
        <v>0</v>
      </c>
      <c r="S663" s="196">
        <v>0</v>
      </c>
      <c r="T663" s="196">
        <f>S663*H663</f>
        <v>0</v>
      </c>
      <c r="U663" s="197" t="s">
        <v>1</v>
      </c>
      <c r="V663" s="34"/>
      <c r="W663" s="34"/>
      <c r="X663" s="34"/>
      <c r="Y663" s="34"/>
      <c r="Z663" s="34"/>
      <c r="AA663" s="34"/>
      <c r="AB663" s="34"/>
      <c r="AC663" s="34"/>
      <c r="AD663" s="34"/>
      <c r="AE663" s="34"/>
      <c r="AR663" s="198" t="s">
        <v>219</v>
      </c>
      <c r="AT663" s="198" t="s">
        <v>216</v>
      </c>
      <c r="AU663" s="198" t="s">
        <v>81</v>
      </c>
      <c r="AY663" s="17" t="s">
        <v>118</v>
      </c>
      <c r="BE663" s="199">
        <f>IF(N663="základní",J663,0)</f>
        <v>0</v>
      </c>
      <c r="BF663" s="199">
        <f>IF(N663="snížená",J663,0)</f>
        <v>0</v>
      </c>
      <c r="BG663" s="199">
        <f>IF(N663="zákl. přenesená",J663,0)</f>
        <v>0</v>
      </c>
      <c r="BH663" s="199">
        <f>IF(N663="sníž. přenesená",J663,0)</f>
        <v>0</v>
      </c>
      <c r="BI663" s="199">
        <f>IF(N663="nulová",J663,0)</f>
        <v>0</v>
      </c>
      <c r="BJ663" s="17" t="s">
        <v>81</v>
      </c>
      <c r="BK663" s="199">
        <f>ROUND(I663*H663,2)</f>
        <v>0</v>
      </c>
      <c r="BL663" s="17" t="s">
        <v>125</v>
      </c>
      <c r="BM663" s="198" t="s">
        <v>785</v>
      </c>
    </row>
    <row r="664" spans="1:47" s="2" customFormat="1" ht="11.25">
      <c r="A664" s="34"/>
      <c r="B664" s="35"/>
      <c r="C664" s="36"/>
      <c r="D664" s="200" t="s">
        <v>127</v>
      </c>
      <c r="E664" s="36"/>
      <c r="F664" s="201" t="s">
        <v>245</v>
      </c>
      <c r="G664" s="36"/>
      <c r="H664" s="36"/>
      <c r="I664" s="202"/>
      <c r="J664" s="36"/>
      <c r="K664" s="36"/>
      <c r="L664" s="39"/>
      <c r="M664" s="203"/>
      <c r="N664" s="204"/>
      <c r="O664" s="71"/>
      <c r="P664" s="71"/>
      <c r="Q664" s="71"/>
      <c r="R664" s="71"/>
      <c r="S664" s="71"/>
      <c r="T664" s="71"/>
      <c r="U664" s="72"/>
      <c r="V664" s="34"/>
      <c r="W664" s="34"/>
      <c r="X664" s="34"/>
      <c r="Y664" s="34"/>
      <c r="Z664" s="34"/>
      <c r="AA664" s="34"/>
      <c r="AB664" s="34"/>
      <c r="AC664" s="34"/>
      <c r="AD664" s="34"/>
      <c r="AE664" s="34"/>
      <c r="AT664" s="17" t="s">
        <v>127</v>
      </c>
      <c r="AU664" s="17" t="s">
        <v>81</v>
      </c>
    </row>
    <row r="665" spans="2:51" s="13" customFormat="1" ht="11.25">
      <c r="B665" s="210"/>
      <c r="C665" s="211"/>
      <c r="D665" s="200" t="s">
        <v>179</v>
      </c>
      <c r="E665" s="212" t="s">
        <v>1</v>
      </c>
      <c r="F665" s="213" t="s">
        <v>786</v>
      </c>
      <c r="G665" s="211"/>
      <c r="H665" s="212" t="s">
        <v>1</v>
      </c>
      <c r="I665" s="214"/>
      <c r="J665" s="211"/>
      <c r="K665" s="211"/>
      <c r="L665" s="215"/>
      <c r="M665" s="216"/>
      <c r="N665" s="217"/>
      <c r="O665" s="217"/>
      <c r="P665" s="217"/>
      <c r="Q665" s="217"/>
      <c r="R665" s="217"/>
      <c r="S665" s="217"/>
      <c r="T665" s="217"/>
      <c r="U665" s="218"/>
      <c r="AT665" s="219" t="s">
        <v>179</v>
      </c>
      <c r="AU665" s="219" t="s">
        <v>81</v>
      </c>
      <c r="AV665" s="13" t="s">
        <v>81</v>
      </c>
      <c r="AW665" s="13" t="s">
        <v>30</v>
      </c>
      <c r="AX665" s="13" t="s">
        <v>73</v>
      </c>
      <c r="AY665" s="219" t="s">
        <v>118</v>
      </c>
    </row>
    <row r="666" spans="2:51" s="14" customFormat="1" ht="11.25">
      <c r="B666" s="220"/>
      <c r="C666" s="221"/>
      <c r="D666" s="200" t="s">
        <v>179</v>
      </c>
      <c r="E666" s="222" t="s">
        <v>1</v>
      </c>
      <c r="F666" s="223" t="s">
        <v>787</v>
      </c>
      <c r="G666" s="221"/>
      <c r="H666" s="224">
        <v>0.023</v>
      </c>
      <c r="I666" s="225"/>
      <c r="J666" s="221"/>
      <c r="K666" s="221"/>
      <c r="L666" s="226"/>
      <c r="M666" s="227"/>
      <c r="N666" s="228"/>
      <c r="O666" s="228"/>
      <c r="P666" s="228"/>
      <c r="Q666" s="228"/>
      <c r="R666" s="228"/>
      <c r="S666" s="228"/>
      <c r="T666" s="228"/>
      <c r="U666" s="229"/>
      <c r="AT666" s="230" t="s">
        <v>179</v>
      </c>
      <c r="AU666" s="230" t="s">
        <v>81</v>
      </c>
      <c r="AV666" s="14" t="s">
        <v>83</v>
      </c>
      <c r="AW666" s="14" t="s">
        <v>30</v>
      </c>
      <c r="AX666" s="14" t="s">
        <v>73</v>
      </c>
      <c r="AY666" s="230" t="s">
        <v>118</v>
      </c>
    </row>
    <row r="667" spans="2:51" s="15" customFormat="1" ht="11.25">
      <c r="B667" s="231"/>
      <c r="C667" s="232"/>
      <c r="D667" s="200" t="s">
        <v>179</v>
      </c>
      <c r="E667" s="233" t="s">
        <v>1</v>
      </c>
      <c r="F667" s="234" t="s">
        <v>184</v>
      </c>
      <c r="G667" s="232"/>
      <c r="H667" s="235">
        <v>0.023</v>
      </c>
      <c r="I667" s="236"/>
      <c r="J667" s="232"/>
      <c r="K667" s="232"/>
      <c r="L667" s="237"/>
      <c r="M667" s="238"/>
      <c r="N667" s="239"/>
      <c r="O667" s="239"/>
      <c r="P667" s="239"/>
      <c r="Q667" s="239"/>
      <c r="R667" s="239"/>
      <c r="S667" s="239"/>
      <c r="T667" s="239"/>
      <c r="U667" s="240"/>
      <c r="AT667" s="241" t="s">
        <v>179</v>
      </c>
      <c r="AU667" s="241" t="s">
        <v>81</v>
      </c>
      <c r="AV667" s="15" t="s">
        <v>125</v>
      </c>
      <c r="AW667" s="15" t="s">
        <v>30</v>
      </c>
      <c r="AX667" s="15" t="s">
        <v>81</v>
      </c>
      <c r="AY667" s="241" t="s">
        <v>118</v>
      </c>
    </row>
    <row r="668" spans="1:65" s="2" customFormat="1" ht="14.45" customHeight="1">
      <c r="A668" s="34"/>
      <c r="B668" s="35"/>
      <c r="C668" s="242" t="s">
        <v>788</v>
      </c>
      <c r="D668" s="242" t="s">
        <v>216</v>
      </c>
      <c r="E668" s="243" t="s">
        <v>789</v>
      </c>
      <c r="F668" s="244" t="s">
        <v>790</v>
      </c>
      <c r="G668" s="245" t="s">
        <v>201</v>
      </c>
      <c r="H668" s="246">
        <v>0.009</v>
      </c>
      <c r="I668" s="247"/>
      <c r="J668" s="248">
        <f>ROUND(I668*H668,2)</f>
        <v>0</v>
      </c>
      <c r="K668" s="249"/>
      <c r="L668" s="250"/>
      <c r="M668" s="251" t="s">
        <v>1</v>
      </c>
      <c r="N668" s="252" t="s">
        <v>38</v>
      </c>
      <c r="O668" s="71"/>
      <c r="P668" s="196">
        <f>O668*H668</f>
        <v>0</v>
      </c>
      <c r="Q668" s="196">
        <v>0</v>
      </c>
      <c r="R668" s="196">
        <f>Q668*H668</f>
        <v>0</v>
      </c>
      <c r="S668" s="196">
        <v>0</v>
      </c>
      <c r="T668" s="196">
        <f>S668*H668</f>
        <v>0</v>
      </c>
      <c r="U668" s="197" t="s">
        <v>1</v>
      </c>
      <c r="V668" s="34"/>
      <c r="W668" s="34"/>
      <c r="X668" s="34"/>
      <c r="Y668" s="34"/>
      <c r="Z668" s="34"/>
      <c r="AA668" s="34"/>
      <c r="AB668" s="34"/>
      <c r="AC668" s="34"/>
      <c r="AD668" s="34"/>
      <c r="AE668" s="34"/>
      <c r="AR668" s="198" t="s">
        <v>219</v>
      </c>
      <c r="AT668" s="198" t="s">
        <v>216</v>
      </c>
      <c r="AU668" s="198" t="s">
        <v>81</v>
      </c>
      <c r="AY668" s="17" t="s">
        <v>118</v>
      </c>
      <c r="BE668" s="199">
        <f>IF(N668="základní",J668,0)</f>
        <v>0</v>
      </c>
      <c r="BF668" s="199">
        <f>IF(N668="snížená",J668,0)</f>
        <v>0</v>
      </c>
      <c r="BG668" s="199">
        <f>IF(N668="zákl. přenesená",J668,0)</f>
        <v>0</v>
      </c>
      <c r="BH668" s="199">
        <f>IF(N668="sníž. přenesená",J668,0)</f>
        <v>0</v>
      </c>
      <c r="BI668" s="199">
        <f>IF(N668="nulová",J668,0)</f>
        <v>0</v>
      </c>
      <c r="BJ668" s="17" t="s">
        <v>81</v>
      </c>
      <c r="BK668" s="199">
        <f>ROUND(I668*H668,2)</f>
        <v>0</v>
      </c>
      <c r="BL668" s="17" t="s">
        <v>125</v>
      </c>
      <c r="BM668" s="198" t="s">
        <v>791</v>
      </c>
    </row>
    <row r="669" spans="1:47" s="2" customFormat="1" ht="11.25">
      <c r="A669" s="34"/>
      <c r="B669" s="35"/>
      <c r="C669" s="36"/>
      <c r="D669" s="200" t="s">
        <v>127</v>
      </c>
      <c r="E669" s="36"/>
      <c r="F669" s="201" t="s">
        <v>790</v>
      </c>
      <c r="G669" s="36"/>
      <c r="H669" s="36"/>
      <c r="I669" s="202"/>
      <c r="J669" s="36"/>
      <c r="K669" s="36"/>
      <c r="L669" s="39"/>
      <c r="M669" s="203"/>
      <c r="N669" s="204"/>
      <c r="O669" s="71"/>
      <c r="P669" s="71"/>
      <c r="Q669" s="71"/>
      <c r="R669" s="71"/>
      <c r="S669" s="71"/>
      <c r="T669" s="71"/>
      <c r="U669" s="72"/>
      <c r="V669" s="34"/>
      <c r="W669" s="34"/>
      <c r="X669" s="34"/>
      <c r="Y669" s="34"/>
      <c r="Z669" s="34"/>
      <c r="AA669" s="34"/>
      <c r="AB669" s="34"/>
      <c r="AC669" s="34"/>
      <c r="AD669" s="34"/>
      <c r="AE669" s="34"/>
      <c r="AT669" s="17" t="s">
        <v>127</v>
      </c>
      <c r="AU669" s="17" t="s">
        <v>81</v>
      </c>
    </row>
    <row r="670" spans="2:51" s="13" customFormat="1" ht="11.25">
      <c r="B670" s="210"/>
      <c r="C670" s="211"/>
      <c r="D670" s="200" t="s">
        <v>179</v>
      </c>
      <c r="E670" s="212" t="s">
        <v>1</v>
      </c>
      <c r="F670" s="213" t="s">
        <v>792</v>
      </c>
      <c r="G670" s="211"/>
      <c r="H670" s="212" t="s">
        <v>1</v>
      </c>
      <c r="I670" s="214"/>
      <c r="J670" s="211"/>
      <c r="K670" s="211"/>
      <c r="L670" s="215"/>
      <c r="M670" s="216"/>
      <c r="N670" s="217"/>
      <c r="O670" s="217"/>
      <c r="P670" s="217"/>
      <c r="Q670" s="217"/>
      <c r="R670" s="217"/>
      <c r="S670" s="217"/>
      <c r="T670" s="217"/>
      <c r="U670" s="218"/>
      <c r="AT670" s="219" t="s">
        <v>179</v>
      </c>
      <c r="AU670" s="219" t="s">
        <v>81</v>
      </c>
      <c r="AV670" s="13" t="s">
        <v>81</v>
      </c>
      <c r="AW670" s="13" t="s">
        <v>30</v>
      </c>
      <c r="AX670" s="13" t="s">
        <v>73</v>
      </c>
      <c r="AY670" s="219" t="s">
        <v>118</v>
      </c>
    </row>
    <row r="671" spans="2:51" s="14" customFormat="1" ht="11.25">
      <c r="B671" s="220"/>
      <c r="C671" s="221"/>
      <c r="D671" s="200" t="s">
        <v>179</v>
      </c>
      <c r="E671" s="222" t="s">
        <v>1</v>
      </c>
      <c r="F671" s="223" t="s">
        <v>793</v>
      </c>
      <c r="G671" s="221"/>
      <c r="H671" s="224">
        <v>0.009</v>
      </c>
      <c r="I671" s="225"/>
      <c r="J671" s="221"/>
      <c r="K671" s="221"/>
      <c r="L671" s="226"/>
      <c r="M671" s="227"/>
      <c r="N671" s="228"/>
      <c r="O671" s="228"/>
      <c r="P671" s="228"/>
      <c r="Q671" s="228"/>
      <c r="R671" s="228"/>
      <c r="S671" s="228"/>
      <c r="T671" s="228"/>
      <c r="U671" s="229"/>
      <c r="AT671" s="230" t="s">
        <v>179</v>
      </c>
      <c r="AU671" s="230" t="s">
        <v>81</v>
      </c>
      <c r="AV671" s="14" t="s">
        <v>83</v>
      </c>
      <c r="AW671" s="14" t="s">
        <v>30</v>
      </c>
      <c r="AX671" s="14" t="s">
        <v>73</v>
      </c>
      <c r="AY671" s="230" t="s">
        <v>118</v>
      </c>
    </row>
    <row r="672" spans="2:51" s="15" customFormat="1" ht="11.25">
      <c r="B672" s="231"/>
      <c r="C672" s="232"/>
      <c r="D672" s="200" t="s">
        <v>179</v>
      </c>
      <c r="E672" s="233" t="s">
        <v>1</v>
      </c>
      <c r="F672" s="234" t="s">
        <v>184</v>
      </c>
      <c r="G672" s="232"/>
      <c r="H672" s="235">
        <v>0.009</v>
      </c>
      <c r="I672" s="236"/>
      <c r="J672" s="232"/>
      <c r="K672" s="232"/>
      <c r="L672" s="237"/>
      <c r="M672" s="238"/>
      <c r="N672" s="239"/>
      <c r="O672" s="239"/>
      <c r="P672" s="239"/>
      <c r="Q672" s="239"/>
      <c r="R672" s="239"/>
      <c r="S672" s="239"/>
      <c r="T672" s="239"/>
      <c r="U672" s="240"/>
      <c r="AT672" s="241" t="s">
        <v>179</v>
      </c>
      <c r="AU672" s="241" t="s">
        <v>81</v>
      </c>
      <c r="AV672" s="15" t="s">
        <v>125</v>
      </c>
      <c r="AW672" s="15" t="s">
        <v>30</v>
      </c>
      <c r="AX672" s="15" t="s">
        <v>81</v>
      </c>
      <c r="AY672" s="241" t="s">
        <v>118</v>
      </c>
    </row>
    <row r="673" spans="1:65" s="2" customFormat="1" ht="24.2" customHeight="1">
      <c r="A673" s="34"/>
      <c r="B673" s="35"/>
      <c r="C673" s="186" t="s">
        <v>794</v>
      </c>
      <c r="D673" s="186" t="s">
        <v>121</v>
      </c>
      <c r="E673" s="187" t="s">
        <v>795</v>
      </c>
      <c r="F673" s="188" t="s">
        <v>796</v>
      </c>
      <c r="G673" s="189" t="s">
        <v>187</v>
      </c>
      <c r="H673" s="190">
        <v>16.5</v>
      </c>
      <c r="I673" s="191"/>
      <c r="J673" s="192">
        <f>ROUND(I673*H673,2)</f>
        <v>0</v>
      </c>
      <c r="K673" s="193"/>
      <c r="L673" s="39"/>
      <c r="M673" s="194" t="s">
        <v>1</v>
      </c>
      <c r="N673" s="195" t="s">
        <v>38</v>
      </c>
      <c r="O673" s="71"/>
      <c r="P673" s="196">
        <f>O673*H673</f>
        <v>0</v>
      </c>
      <c r="Q673" s="196">
        <v>0</v>
      </c>
      <c r="R673" s="196">
        <f>Q673*H673</f>
        <v>0</v>
      </c>
      <c r="S673" s="196">
        <v>0</v>
      </c>
      <c r="T673" s="196">
        <f>S673*H673</f>
        <v>0</v>
      </c>
      <c r="U673" s="197" t="s">
        <v>1</v>
      </c>
      <c r="V673" s="34"/>
      <c r="W673" s="34"/>
      <c r="X673" s="34"/>
      <c r="Y673" s="34"/>
      <c r="Z673" s="34"/>
      <c r="AA673" s="34"/>
      <c r="AB673" s="34"/>
      <c r="AC673" s="34"/>
      <c r="AD673" s="34"/>
      <c r="AE673" s="34"/>
      <c r="AR673" s="198" t="s">
        <v>125</v>
      </c>
      <c r="AT673" s="198" t="s">
        <v>121</v>
      </c>
      <c r="AU673" s="198" t="s">
        <v>81</v>
      </c>
      <c r="AY673" s="17" t="s">
        <v>118</v>
      </c>
      <c r="BE673" s="199">
        <f>IF(N673="základní",J673,0)</f>
        <v>0</v>
      </c>
      <c r="BF673" s="199">
        <f>IF(N673="snížená",J673,0)</f>
        <v>0</v>
      </c>
      <c r="BG673" s="199">
        <f>IF(N673="zákl. přenesená",J673,0)</f>
        <v>0</v>
      </c>
      <c r="BH673" s="199">
        <f>IF(N673="sníž. přenesená",J673,0)</f>
        <v>0</v>
      </c>
      <c r="BI673" s="199">
        <f>IF(N673="nulová",J673,0)</f>
        <v>0</v>
      </c>
      <c r="BJ673" s="17" t="s">
        <v>81</v>
      </c>
      <c r="BK673" s="199">
        <f>ROUND(I673*H673,2)</f>
        <v>0</v>
      </c>
      <c r="BL673" s="17" t="s">
        <v>125</v>
      </c>
      <c r="BM673" s="198" t="s">
        <v>797</v>
      </c>
    </row>
    <row r="674" spans="1:47" s="2" customFormat="1" ht="11.25">
      <c r="A674" s="34"/>
      <c r="B674" s="35"/>
      <c r="C674" s="36"/>
      <c r="D674" s="200" t="s">
        <v>127</v>
      </c>
      <c r="E674" s="36"/>
      <c r="F674" s="201" t="s">
        <v>796</v>
      </c>
      <c r="G674" s="36"/>
      <c r="H674" s="36"/>
      <c r="I674" s="202"/>
      <c r="J674" s="36"/>
      <c r="K674" s="36"/>
      <c r="L674" s="39"/>
      <c r="M674" s="203"/>
      <c r="N674" s="204"/>
      <c r="O674" s="71"/>
      <c r="P674" s="71"/>
      <c r="Q674" s="71"/>
      <c r="R674" s="71"/>
      <c r="S674" s="71"/>
      <c r="T674" s="71"/>
      <c r="U674" s="72"/>
      <c r="V674" s="34"/>
      <c r="W674" s="34"/>
      <c r="X674" s="34"/>
      <c r="Y674" s="34"/>
      <c r="Z674" s="34"/>
      <c r="AA674" s="34"/>
      <c r="AB674" s="34"/>
      <c r="AC674" s="34"/>
      <c r="AD674" s="34"/>
      <c r="AE674" s="34"/>
      <c r="AT674" s="17" t="s">
        <v>127</v>
      </c>
      <c r="AU674" s="17" t="s">
        <v>81</v>
      </c>
    </row>
    <row r="675" spans="2:51" s="13" customFormat="1" ht="11.25">
      <c r="B675" s="210"/>
      <c r="C675" s="211"/>
      <c r="D675" s="200" t="s">
        <v>179</v>
      </c>
      <c r="E675" s="212" t="s">
        <v>1</v>
      </c>
      <c r="F675" s="213" t="s">
        <v>798</v>
      </c>
      <c r="G675" s="211"/>
      <c r="H675" s="212" t="s">
        <v>1</v>
      </c>
      <c r="I675" s="214"/>
      <c r="J675" s="211"/>
      <c r="K675" s="211"/>
      <c r="L675" s="215"/>
      <c r="M675" s="216"/>
      <c r="N675" s="217"/>
      <c r="O675" s="217"/>
      <c r="P675" s="217"/>
      <c r="Q675" s="217"/>
      <c r="R675" s="217"/>
      <c r="S675" s="217"/>
      <c r="T675" s="217"/>
      <c r="U675" s="218"/>
      <c r="AT675" s="219" t="s">
        <v>179</v>
      </c>
      <c r="AU675" s="219" t="s">
        <v>81</v>
      </c>
      <c r="AV675" s="13" t="s">
        <v>81</v>
      </c>
      <c r="AW675" s="13" t="s">
        <v>30</v>
      </c>
      <c r="AX675" s="13" t="s">
        <v>73</v>
      </c>
      <c r="AY675" s="219" t="s">
        <v>118</v>
      </c>
    </row>
    <row r="676" spans="2:51" s="14" customFormat="1" ht="11.25">
      <c r="B676" s="220"/>
      <c r="C676" s="221"/>
      <c r="D676" s="200" t="s">
        <v>179</v>
      </c>
      <c r="E676" s="222" t="s">
        <v>1</v>
      </c>
      <c r="F676" s="223" t="s">
        <v>131</v>
      </c>
      <c r="G676" s="221"/>
      <c r="H676" s="224">
        <v>3</v>
      </c>
      <c r="I676" s="225"/>
      <c r="J676" s="221"/>
      <c r="K676" s="221"/>
      <c r="L676" s="226"/>
      <c r="M676" s="227"/>
      <c r="N676" s="228"/>
      <c r="O676" s="228"/>
      <c r="P676" s="228"/>
      <c r="Q676" s="228"/>
      <c r="R676" s="228"/>
      <c r="S676" s="228"/>
      <c r="T676" s="228"/>
      <c r="U676" s="229"/>
      <c r="AT676" s="230" t="s">
        <v>179</v>
      </c>
      <c r="AU676" s="230" t="s">
        <v>81</v>
      </c>
      <c r="AV676" s="14" t="s">
        <v>83</v>
      </c>
      <c r="AW676" s="14" t="s">
        <v>30</v>
      </c>
      <c r="AX676" s="14" t="s">
        <v>73</v>
      </c>
      <c r="AY676" s="230" t="s">
        <v>118</v>
      </c>
    </row>
    <row r="677" spans="2:51" s="13" customFormat="1" ht="11.25">
      <c r="B677" s="210"/>
      <c r="C677" s="211"/>
      <c r="D677" s="200" t="s">
        <v>179</v>
      </c>
      <c r="E677" s="212" t="s">
        <v>1</v>
      </c>
      <c r="F677" s="213" t="s">
        <v>799</v>
      </c>
      <c r="G677" s="211"/>
      <c r="H677" s="212" t="s">
        <v>1</v>
      </c>
      <c r="I677" s="214"/>
      <c r="J677" s="211"/>
      <c r="K677" s="211"/>
      <c r="L677" s="215"/>
      <c r="M677" s="216"/>
      <c r="N677" s="217"/>
      <c r="O677" s="217"/>
      <c r="P677" s="217"/>
      <c r="Q677" s="217"/>
      <c r="R677" s="217"/>
      <c r="S677" s="217"/>
      <c r="T677" s="217"/>
      <c r="U677" s="218"/>
      <c r="AT677" s="219" t="s">
        <v>179</v>
      </c>
      <c r="AU677" s="219" t="s">
        <v>81</v>
      </c>
      <c r="AV677" s="13" t="s">
        <v>81</v>
      </c>
      <c r="AW677" s="13" t="s">
        <v>30</v>
      </c>
      <c r="AX677" s="13" t="s">
        <v>73</v>
      </c>
      <c r="AY677" s="219" t="s">
        <v>118</v>
      </c>
    </row>
    <row r="678" spans="2:51" s="14" customFormat="1" ht="11.25">
      <c r="B678" s="220"/>
      <c r="C678" s="221"/>
      <c r="D678" s="200" t="s">
        <v>179</v>
      </c>
      <c r="E678" s="222" t="s">
        <v>1</v>
      </c>
      <c r="F678" s="223" t="s">
        <v>800</v>
      </c>
      <c r="G678" s="221"/>
      <c r="H678" s="224">
        <v>13.5</v>
      </c>
      <c r="I678" s="225"/>
      <c r="J678" s="221"/>
      <c r="K678" s="221"/>
      <c r="L678" s="226"/>
      <c r="M678" s="227"/>
      <c r="N678" s="228"/>
      <c r="O678" s="228"/>
      <c r="P678" s="228"/>
      <c r="Q678" s="228"/>
      <c r="R678" s="228"/>
      <c r="S678" s="228"/>
      <c r="T678" s="228"/>
      <c r="U678" s="229"/>
      <c r="AT678" s="230" t="s">
        <v>179</v>
      </c>
      <c r="AU678" s="230" t="s">
        <v>81</v>
      </c>
      <c r="AV678" s="14" t="s">
        <v>83</v>
      </c>
      <c r="AW678" s="14" t="s">
        <v>30</v>
      </c>
      <c r="AX678" s="14" t="s">
        <v>73</v>
      </c>
      <c r="AY678" s="230" t="s">
        <v>118</v>
      </c>
    </row>
    <row r="679" spans="2:51" s="15" customFormat="1" ht="11.25">
      <c r="B679" s="231"/>
      <c r="C679" s="232"/>
      <c r="D679" s="200" t="s">
        <v>179</v>
      </c>
      <c r="E679" s="233" t="s">
        <v>1</v>
      </c>
      <c r="F679" s="234" t="s">
        <v>184</v>
      </c>
      <c r="G679" s="232"/>
      <c r="H679" s="235">
        <v>16.5</v>
      </c>
      <c r="I679" s="236"/>
      <c r="J679" s="232"/>
      <c r="K679" s="232"/>
      <c r="L679" s="237"/>
      <c r="M679" s="238"/>
      <c r="N679" s="239"/>
      <c r="O679" s="239"/>
      <c r="P679" s="239"/>
      <c r="Q679" s="239"/>
      <c r="R679" s="239"/>
      <c r="S679" s="239"/>
      <c r="T679" s="239"/>
      <c r="U679" s="240"/>
      <c r="AT679" s="241" t="s">
        <v>179</v>
      </c>
      <c r="AU679" s="241" t="s">
        <v>81</v>
      </c>
      <c r="AV679" s="15" t="s">
        <v>125</v>
      </c>
      <c r="AW679" s="15" t="s">
        <v>30</v>
      </c>
      <c r="AX679" s="15" t="s">
        <v>81</v>
      </c>
      <c r="AY679" s="241" t="s">
        <v>118</v>
      </c>
    </row>
    <row r="680" spans="1:65" s="2" customFormat="1" ht="24.2" customHeight="1">
      <c r="A680" s="34"/>
      <c r="B680" s="35"/>
      <c r="C680" s="186" t="s">
        <v>801</v>
      </c>
      <c r="D680" s="186" t="s">
        <v>121</v>
      </c>
      <c r="E680" s="187" t="s">
        <v>802</v>
      </c>
      <c r="F680" s="188" t="s">
        <v>803</v>
      </c>
      <c r="G680" s="189" t="s">
        <v>458</v>
      </c>
      <c r="H680" s="190">
        <v>10</v>
      </c>
      <c r="I680" s="191"/>
      <c r="J680" s="192">
        <f>ROUND(I680*H680,2)</f>
        <v>0</v>
      </c>
      <c r="K680" s="193"/>
      <c r="L680" s="39"/>
      <c r="M680" s="194" t="s">
        <v>1</v>
      </c>
      <c r="N680" s="195" t="s">
        <v>38</v>
      </c>
      <c r="O680" s="71"/>
      <c r="P680" s="196">
        <f>O680*H680</f>
        <v>0</v>
      </c>
      <c r="Q680" s="196">
        <v>0</v>
      </c>
      <c r="R680" s="196">
        <f>Q680*H680</f>
        <v>0</v>
      </c>
      <c r="S680" s="196">
        <v>0</v>
      </c>
      <c r="T680" s="196">
        <f>S680*H680</f>
        <v>0</v>
      </c>
      <c r="U680" s="197" t="s">
        <v>1</v>
      </c>
      <c r="V680" s="34"/>
      <c r="W680" s="34"/>
      <c r="X680" s="34"/>
      <c r="Y680" s="34"/>
      <c r="Z680" s="34"/>
      <c r="AA680" s="34"/>
      <c r="AB680" s="34"/>
      <c r="AC680" s="34"/>
      <c r="AD680" s="34"/>
      <c r="AE680" s="34"/>
      <c r="AR680" s="198" t="s">
        <v>125</v>
      </c>
      <c r="AT680" s="198" t="s">
        <v>121</v>
      </c>
      <c r="AU680" s="198" t="s">
        <v>81</v>
      </c>
      <c r="AY680" s="17" t="s">
        <v>118</v>
      </c>
      <c r="BE680" s="199">
        <f>IF(N680="základní",J680,0)</f>
        <v>0</v>
      </c>
      <c r="BF680" s="199">
        <f>IF(N680="snížená",J680,0)</f>
        <v>0</v>
      </c>
      <c r="BG680" s="199">
        <f>IF(N680="zákl. přenesená",J680,0)</f>
        <v>0</v>
      </c>
      <c r="BH680" s="199">
        <f>IF(N680="sníž. přenesená",J680,0)</f>
        <v>0</v>
      </c>
      <c r="BI680" s="199">
        <f>IF(N680="nulová",J680,0)</f>
        <v>0</v>
      </c>
      <c r="BJ680" s="17" t="s">
        <v>81</v>
      </c>
      <c r="BK680" s="199">
        <f>ROUND(I680*H680,2)</f>
        <v>0</v>
      </c>
      <c r="BL680" s="17" t="s">
        <v>125</v>
      </c>
      <c r="BM680" s="198" t="s">
        <v>804</v>
      </c>
    </row>
    <row r="681" spans="1:47" s="2" customFormat="1" ht="11.25">
      <c r="A681" s="34"/>
      <c r="B681" s="35"/>
      <c r="C681" s="36"/>
      <c r="D681" s="200" t="s">
        <v>127</v>
      </c>
      <c r="E681" s="36"/>
      <c r="F681" s="201" t="s">
        <v>805</v>
      </c>
      <c r="G681" s="36"/>
      <c r="H681" s="36"/>
      <c r="I681" s="202"/>
      <c r="J681" s="36"/>
      <c r="K681" s="36"/>
      <c r="L681" s="39"/>
      <c r="M681" s="203"/>
      <c r="N681" s="204"/>
      <c r="O681" s="71"/>
      <c r="P681" s="71"/>
      <c r="Q681" s="71"/>
      <c r="R681" s="71"/>
      <c r="S681" s="71"/>
      <c r="T681" s="71"/>
      <c r="U681" s="72"/>
      <c r="V681" s="34"/>
      <c r="W681" s="34"/>
      <c r="X681" s="34"/>
      <c r="Y681" s="34"/>
      <c r="Z681" s="34"/>
      <c r="AA681" s="34"/>
      <c r="AB681" s="34"/>
      <c r="AC681" s="34"/>
      <c r="AD681" s="34"/>
      <c r="AE681" s="34"/>
      <c r="AT681" s="17" t="s">
        <v>127</v>
      </c>
      <c r="AU681" s="17" t="s">
        <v>81</v>
      </c>
    </row>
    <row r="682" spans="2:51" s="14" customFormat="1" ht="11.25">
      <c r="B682" s="220"/>
      <c r="C682" s="221"/>
      <c r="D682" s="200" t="s">
        <v>179</v>
      </c>
      <c r="E682" s="222" t="s">
        <v>1</v>
      </c>
      <c r="F682" s="223" t="s">
        <v>806</v>
      </c>
      <c r="G682" s="221"/>
      <c r="H682" s="224">
        <v>10</v>
      </c>
      <c r="I682" s="225"/>
      <c r="J682" s="221"/>
      <c r="K682" s="221"/>
      <c r="L682" s="226"/>
      <c r="M682" s="227"/>
      <c r="N682" s="228"/>
      <c r="O682" s="228"/>
      <c r="P682" s="228"/>
      <c r="Q682" s="228"/>
      <c r="R682" s="228"/>
      <c r="S682" s="228"/>
      <c r="T682" s="228"/>
      <c r="U682" s="229"/>
      <c r="AT682" s="230" t="s">
        <v>179</v>
      </c>
      <c r="AU682" s="230" t="s">
        <v>81</v>
      </c>
      <c r="AV682" s="14" t="s">
        <v>83</v>
      </c>
      <c r="AW682" s="14" t="s">
        <v>30</v>
      </c>
      <c r="AX682" s="14" t="s">
        <v>81</v>
      </c>
      <c r="AY682" s="230" t="s">
        <v>118</v>
      </c>
    </row>
    <row r="683" spans="1:65" s="2" customFormat="1" ht="24.2" customHeight="1">
      <c r="A683" s="34"/>
      <c r="B683" s="35"/>
      <c r="C683" s="242" t="s">
        <v>807</v>
      </c>
      <c r="D683" s="242" t="s">
        <v>216</v>
      </c>
      <c r="E683" s="243" t="s">
        <v>808</v>
      </c>
      <c r="F683" s="244" t="s">
        <v>809</v>
      </c>
      <c r="G683" s="245" t="s">
        <v>187</v>
      </c>
      <c r="H683" s="246">
        <v>3.3</v>
      </c>
      <c r="I683" s="247"/>
      <c r="J683" s="248">
        <f>ROUND(I683*H683,2)</f>
        <v>0</v>
      </c>
      <c r="K683" s="249"/>
      <c r="L683" s="250"/>
      <c r="M683" s="251" t="s">
        <v>1</v>
      </c>
      <c r="N683" s="252" t="s">
        <v>38</v>
      </c>
      <c r="O683" s="71"/>
      <c r="P683" s="196">
        <f>O683*H683</f>
        <v>0</v>
      </c>
      <c r="Q683" s="196">
        <v>0</v>
      </c>
      <c r="R683" s="196">
        <f>Q683*H683</f>
        <v>0</v>
      </c>
      <c r="S683" s="196">
        <v>0</v>
      </c>
      <c r="T683" s="196">
        <f>S683*H683</f>
        <v>0</v>
      </c>
      <c r="U683" s="197" t="s">
        <v>1</v>
      </c>
      <c r="V683" s="34"/>
      <c r="W683" s="34"/>
      <c r="X683" s="34"/>
      <c r="Y683" s="34"/>
      <c r="Z683" s="34"/>
      <c r="AA683" s="34"/>
      <c r="AB683" s="34"/>
      <c r="AC683" s="34"/>
      <c r="AD683" s="34"/>
      <c r="AE683" s="34"/>
      <c r="AR683" s="198" t="s">
        <v>219</v>
      </c>
      <c r="AT683" s="198" t="s">
        <v>216</v>
      </c>
      <c r="AU683" s="198" t="s">
        <v>81</v>
      </c>
      <c r="AY683" s="17" t="s">
        <v>118</v>
      </c>
      <c r="BE683" s="199">
        <f>IF(N683="základní",J683,0)</f>
        <v>0</v>
      </c>
      <c r="BF683" s="199">
        <f>IF(N683="snížená",J683,0)</f>
        <v>0</v>
      </c>
      <c r="BG683" s="199">
        <f>IF(N683="zákl. přenesená",J683,0)</f>
        <v>0</v>
      </c>
      <c r="BH683" s="199">
        <f>IF(N683="sníž. přenesená",J683,0)</f>
        <v>0</v>
      </c>
      <c r="BI683" s="199">
        <f>IF(N683="nulová",J683,0)</f>
        <v>0</v>
      </c>
      <c r="BJ683" s="17" t="s">
        <v>81</v>
      </c>
      <c r="BK683" s="199">
        <f>ROUND(I683*H683,2)</f>
        <v>0</v>
      </c>
      <c r="BL683" s="17" t="s">
        <v>125</v>
      </c>
      <c r="BM683" s="198" t="s">
        <v>810</v>
      </c>
    </row>
    <row r="684" spans="1:47" s="2" customFormat="1" ht="19.5">
      <c r="A684" s="34"/>
      <c r="B684" s="35"/>
      <c r="C684" s="36"/>
      <c r="D684" s="200" t="s">
        <v>127</v>
      </c>
      <c r="E684" s="36"/>
      <c r="F684" s="201" t="s">
        <v>811</v>
      </c>
      <c r="G684" s="36"/>
      <c r="H684" s="36"/>
      <c r="I684" s="202"/>
      <c r="J684" s="36"/>
      <c r="K684" s="36"/>
      <c r="L684" s="39"/>
      <c r="M684" s="203"/>
      <c r="N684" s="204"/>
      <c r="O684" s="71"/>
      <c r="P684" s="71"/>
      <c r="Q684" s="71"/>
      <c r="R684" s="71"/>
      <c r="S684" s="71"/>
      <c r="T684" s="71"/>
      <c r="U684" s="72"/>
      <c r="V684" s="34"/>
      <c r="W684" s="34"/>
      <c r="X684" s="34"/>
      <c r="Y684" s="34"/>
      <c r="Z684" s="34"/>
      <c r="AA684" s="34"/>
      <c r="AB684" s="34"/>
      <c r="AC684" s="34"/>
      <c r="AD684" s="34"/>
      <c r="AE684" s="34"/>
      <c r="AT684" s="17" t="s">
        <v>127</v>
      </c>
      <c r="AU684" s="17" t="s">
        <v>81</v>
      </c>
    </row>
    <row r="685" spans="2:51" s="13" customFormat="1" ht="11.25">
      <c r="B685" s="210"/>
      <c r="C685" s="211"/>
      <c r="D685" s="200" t="s">
        <v>179</v>
      </c>
      <c r="E685" s="212" t="s">
        <v>1</v>
      </c>
      <c r="F685" s="213" t="s">
        <v>295</v>
      </c>
      <c r="G685" s="211"/>
      <c r="H685" s="212" t="s">
        <v>1</v>
      </c>
      <c r="I685" s="214"/>
      <c r="J685" s="211"/>
      <c r="K685" s="211"/>
      <c r="L685" s="215"/>
      <c r="M685" s="216"/>
      <c r="N685" s="217"/>
      <c r="O685" s="217"/>
      <c r="P685" s="217"/>
      <c r="Q685" s="217"/>
      <c r="R685" s="217"/>
      <c r="S685" s="217"/>
      <c r="T685" s="217"/>
      <c r="U685" s="218"/>
      <c r="AT685" s="219" t="s">
        <v>179</v>
      </c>
      <c r="AU685" s="219" t="s">
        <v>81</v>
      </c>
      <c r="AV685" s="13" t="s">
        <v>81</v>
      </c>
      <c r="AW685" s="13" t="s">
        <v>30</v>
      </c>
      <c r="AX685" s="13" t="s">
        <v>73</v>
      </c>
      <c r="AY685" s="219" t="s">
        <v>118</v>
      </c>
    </row>
    <row r="686" spans="2:51" s="14" customFormat="1" ht="11.25">
      <c r="B686" s="220"/>
      <c r="C686" s="221"/>
      <c r="D686" s="200" t="s">
        <v>179</v>
      </c>
      <c r="E686" s="222" t="s">
        <v>1</v>
      </c>
      <c r="F686" s="223" t="s">
        <v>812</v>
      </c>
      <c r="G686" s="221"/>
      <c r="H686" s="224">
        <v>3.3</v>
      </c>
      <c r="I686" s="225"/>
      <c r="J686" s="221"/>
      <c r="K686" s="221"/>
      <c r="L686" s="226"/>
      <c r="M686" s="227"/>
      <c r="N686" s="228"/>
      <c r="O686" s="228"/>
      <c r="P686" s="228"/>
      <c r="Q686" s="228"/>
      <c r="R686" s="228"/>
      <c r="S686" s="228"/>
      <c r="T686" s="228"/>
      <c r="U686" s="229"/>
      <c r="AT686" s="230" t="s">
        <v>179</v>
      </c>
      <c r="AU686" s="230" t="s">
        <v>81</v>
      </c>
      <c r="AV686" s="14" t="s">
        <v>83</v>
      </c>
      <c r="AW686" s="14" t="s">
        <v>30</v>
      </c>
      <c r="AX686" s="14" t="s">
        <v>73</v>
      </c>
      <c r="AY686" s="230" t="s">
        <v>118</v>
      </c>
    </row>
    <row r="687" spans="2:51" s="15" customFormat="1" ht="11.25">
      <c r="B687" s="231"/>
      <c r="C687" s="232"/>
      <c r="D687" s="200" t="s">
        <v>179</v>
      </c>
      <c r="E687" s="233" t="s">
        <v>1</v>
      </c>
      <c r="F687" s="234" t="s">
        <v>184</v>
      </c>
      <c r="G687" s="232"/>
      <c r="H687" s="235">
        <v>3.3</v>
      </c>
      <c r="I687" s="236"/>
      <c r="J687" s="232"/>
      <c r="K687" s="232"/>
      <c r="L687" s="237"/>
      <c r="M687" s="238"/>
      <c r="N687" s="239"/>
      <c r="O687" s="239"/>
      <c r="P687" s="239"/>
      <c r="Q687" s="239"/>
      <c r="R687" s="239"/>
      <c r="S687" s="239"/>
      <c r="T687" s="239"/>
      <c r="U687" s="240"/>
      <c r="AT687" s="241" t="s">
        <v>179</v>
      </c>
      <c r="AU687" s="241" t="s">
        <v>81</v>
      </c>
      <c r="AV687" s="15" t="s">
        <v>125</v>
      </c>
      <c r="AW687" s="15" t="s">
        <v>30</v>
      </c>
      <c r="AX687" s="15" t="s">
        <v>81</v>
      </c>
      <c r="AY687" s="241" t="s">
        <v>118</v>
      </c>
    </row>
    <row r="688" spans="1:65" s="2" customFormat="1" ht="14.45" customHeight="1">
      <c r="A688" s="34"/>
      <c r="B688" s="35"/>
      <c r="C688" s="242" t="s">
        <v>813</v>
      </c>
      <c r="D688" s="242" t="s">
        <v>216</v>
      </c>
      <c r="E688" s="243" t="s">
        <v>814</v>
      </c>
      <c r="F688" s="244" t="s">
        <v>815</v>
      </c>
      <c r="G688" s="245" t="s">
        <v>187</v>
      </c>
      <c r="H688" s="246">
        <v>14.85</v>
      </c>
      <c r="I688" s="247"/>
      <c r="J688" s="248">
        <f>ROUND(I688*H688,2)</f>
        <v>0</v>
      </c>
      <c r="K688" s="249"/>
      <c r="L688" s="250"/>
      <c r="M688" s="251" t="s">
        <v>1</v>
      </c>
      <c r="N688" s="252" t="s">
        <v>38</v>
      </c>
      <c r="O688" s="71"/>
      <c r="P688" s="196">
        <f>O688*H688</f>
        <v>0</v>
      </c>
      <c r="Q688" s="196">
        <v>0</v>
      </c>
      <c r="R688" s="196">
        <f>Q688*H688</f>
        <v>0</v>
      </c>
      <c r="S688" s="196">
        <v>0</v>
      </c>
      <c r="T688" s="196">
        <f>S688*H688</f>
        <v>0</v>
      </c>
      <c r="U688" s="197" t="s">
        <v>1</v>
      </c>
      <c r="V688" s="34"/>
      <c r="W688" s="34"/>
      <c r="X688" s="34"/>
      <c r="Y688" s="34"/>
      <c r="Z688" s="34"/>
      <c r="AA688" s="34"/>
      <c r="AB688" s="34"/>
      <c r="AC688" s="34"/>
      <c r="AD688" s="34"/>
      <c r="AE688" s="34"/>
      <c r="AR688" s="198" t="s">
        <v>219</v>
      </c>
      <c r="AT688" s="198" t="s">
        <v>216</v>
      </c>
      <c r="AU688" s="198" t="s">
        <v>81</v>
      </c>
      <c r="AY688" s="17" t="s">
        <v>118</v>
      </c>
      <c r="BE688" s="199">
        <f>IF(N688="základní",J688,0)</f>
        <v>0</v>
      </c>
      <c r="BF688" s="199">
        <f>IF(N688="snížená",J688,0)</f>
        <v>0</v>
      </c>
      <c r="BG688" s="199">
        <f>IF(N688="zákl. přenesená",J688,0)</f>
        <v>0</v>
      </c>
      <c r="BH688" s="199">
        <f>IF(N688="sníž. přenesená",J688,0)</f>
        <v>0</v>
      </c>
      <c r="BI688" s="199">
        <f>IF(N688="nulová",J688,0)</f>
        <v>0</v>
      </c>
      <c r="BJ688" s="17" t="s">
        <v>81</v>
      </c>
      <c r="BK688" s="199">
        <f>ROUND(I688*H688,2)</f>
        <v>0</v>
      </c>
      <c r="BL688" s="17" t="s">
        <v>125</v>
      </c>
      <c r="BM688" s="198" t="s">
        <v>816</v>
      </c>
    </row>
    <row r="689" spans="2:51" s="14" customFormat="1" ht="11.25">
      <c r="B689" s="220"/>
      <c r="C689" s="221"/>
      <c r="D689" s="200" t="s">
        <v>179</v>
      </c>
      <c r="E689" s="222" t="s">
        <v>1</v>
      </c>
      <c r="F689" s="223" t="s">
        <v>817</v>
      </c>
      <c r="G689" s="221"/>
      <c r="H689" s="224">
        <v>14.85</v>
      </c>
      <c r="I689" s="225"/>
      <c r="J689" s="221"/>
      <c r="K689" s="221"/>
      <c r="L689" s="226"/>
      <c r="M689" s="227"/>
      <c r="N689" s="228"/>
      <c r="O689" s="228"/>
      <c r="P689" s="228"/>
      <c r="Q689" s="228"/>
      <c r="R689" s="228"/>
      <c r="S689" s="228"/>
      <c r="T689" s="228"/>
      <c r="U689" s="229"/>
      <c r="AT689" s="230" t="s">
        <v>179</v>
      </c>
      <c r="AU689" s="230" t="s">
        <v>81</v>
      </c>
      <c r="AV689" s="14" t="s">
        <v>83</v>
      </c>
      <c r="AW689" s="14" t="s">
        <v>30</v>
      </c>
      <c r="AX689" s="14" t="s">
        <v>81</v>
      </c>
      <c r="AY689" s="230" t="s">
        <v>118</v>
      </c>
    </row>
    <row r="690" spans="1:65" s="2" customFormat="1" ht="37.9" customHeight="1">
      <c r="A690" s="34"/>
      <c r="B690" s="35"/>
      <c r="C690" s="186" t="s">
        <v>818</v>
      </c>
      <c r="D690" s="186" t="s">
        <v>121</v>
      </c>
      <c r="E690" s="187" t="s">
        <v>819</v>
      </c>
      <c r="F690" s="188" t="s">
        <v>820</v>
      </c>
      <c r="G690" s="189" t="s">
        <v>769</v>
      </c>
      <c r="H690" s="190">
        <v>127.88</v>
      </c>
      <c r="I690" s="191"/>
      <c r="J690" s="192">
        <f>ROUND(I690*H690,2)</f>
        <v>0</v>
      </c>
      <c r="K690" s="193"/>
      <c r="L690" s="39"/>
      <c r="M690" s="194" t="s">
        <v>1</v>
      </c>
      <c r="N690" s="195" t="s">
        <v>38</v>
      </c>
      <c r="O690" s="71"/>
      <c r="P690" s="196">
        <f>O690*H690</f>
        <v>0</v>
      </c>
      <c r="Q690" s="196">
        <v>0</v>
      </c>
      <c r="R690" s="196">
        <f>Q690*H690</f>
        <v>0</v>
      </c>
      <c r="S690" s="196">
        <v>0</v>
      </c>
      <c r="T690" s="196">
        <f>S690*H690</f>
        <v>0</v>
      </c>
      <c r="U690" s="197" t="s">
        <v>1</v>
      </c>
      <c r="V690" s="34"/>
      <c r="W690" s="34"/>
      <c r="X690" s="34"/>
      <c r="Y690" s="34"/>
      <c r="Z690" s="34"/>
      <c r="AA690" s="34"/>
      <c r="AB690" s="34"/>
      <c r="AC690" s="34"/>
      <c r="AD690" s="34"/>
      <c r="AE690" s="34"/>
      <c r="AR690" s="198" t="s">
        <v>125</v>
      </c>
      <c r="AT690" s="198" t="s">
        <v>121</v>
      </c>
      <c r="AU690" s="198" t="s">
        <v>81</v>
      </c>
      <c r="AY690" s="17" t="s">
        <v>118</v>
      </c>
      <c r="BE690" s="199">
        <f>IF(N690="základní",J690,0)</f>
        <v>0</v>
      </c>
      <c r="BF690" s="199">
        <f>IF(N690="snížená",J690,0)</f>
        <v>0</v>
      </c>
      <c r="BG690" s="199">
        <f>IF(N690="zákl. přenesená",J690,0)</f>
        <v>0</v>
      </c>
      <c r="BH690" s="199">
        <f>IF(N690="sníž. přenesená",J690,0)</f>
        <v>0</v>
      </c>
      <c r="BI690" s="199">
        <f>IF(N690="nulová",J690,0)</f>
        <v>0</v>
      </c>
      <c r="BJ690" s="17" t="s">
        <v>81</v>
      </c>
      <c r="BK690" s="199">
        <f>ROUND(I690*H690,2)</f>
        <v>0</v>
      </c>
      <c r="BL690" s="17" t="s">
        <v>125</v>
      </c>
      <c r="BM690" s="198" t="s">
        <v>821</v>
      </c>
    </row>
    <row r="691" spans="1:47" s="2" customFormat="1" ht="29.25">
      <c r="A691" s="34"/>
      <c r="B691" s="35"/>
      <c r="C691" s="36"/>
      <c r="D691" s="200" t="s">
        <v>127</v>
      </c>
      <c r="E691" s="36"/>
      <c r="F691" s="201" t="s">
        <v>820</v>
      </c>
      <c r="G691" s="36"/>
      <c r="H691" s="36"/>
      <c r="I691" s="202"/>
      <c r="J691" s="36"/>
      <c r="K691" s="36"/>
      <c r="L691" s="39"/>
      <c r="M691" s="203"/>
      <c r="N691" s="204"/>
      <c r="O691" s="71"/>
      <c r="P691" s="71"/>
      <c r="Q691" s="71"/>
      <c r="R691" s="71"/>
      <c r="S691" s="71"/>
      <c r="T691" s="71"/>
      <c r="U691" s="72"/>
      <c r="V691" s="34"/>
      <c r="W691" s="34"/>
      <c r="X691" s="34"/>
      <c r="Y691" s="34"/>
      <c r="Z691" s="34"/>
      <c r="AA691" s="34"/>
      <c r="AB691" s="34"/>
      <c r="AC691" s="34"/>
      <c r="AD691" s="34"/>
      <c r="AE691" s="34"/>
      <c r="AT691" s="17" t="s">
        <v>127</v>
      </c>
      <c r="AU691" s="17" t="s">
        <v>81</v>
      </c>
    </row>
    <row r="692" spans="2:51" s="13" customFormat="1" ht="22.5">
      <c r="B692" s="210"/>
      <c r="C692" s="211"/>
      <c r="D692" s="200" t="s">
        <v>179</v>
      </c>
      <c r="E692" s="212" t="s">
        <v>1</v>
      </c>
      <c r="F692" s="213" t="s">
        <v>822</v>
      </c>
      <c r="G692" s="211"/>
      <c r="H692" s="212" t="s">
        <v>1</v>
      </c>
      <c r="I692" s="214"/>
      <c r="J692" s="211"/>
      <c r="K692" s="211"/>
      <c r="L692" s="215"/>
      <c r="M692" s="216"/>
      <c r="N692" s="217"/>
      <c r="O692" s="217"/>
      <c r="P692" s="217"/>
      <c r="Q692" s="217"/>
      <c r="R692" s="217"/>
      <c r="S692" s="217"/>
      <c r="T692" s="217"/>
      <c r="U692" s="218"/>
      <c r="AT692" s="219" t="s">
        <v>179</v>
      </c>
      <c r="AU692" s="219" t="s">
        <v>81</v>
      </c>
      <c r="AV692" s="13" t="s">
        <v>81</v>
      </c>
      <c r="AW692" s="13" t="s">
        <v>30</v>
      </c>
      <c r="AX692" s="13" t="s">
        <v>73</v>
      </c>
      <c r="AY692" s="219" t="s">
        <v>118</v>
      </c>
    </row>
    <row r="693" spans="2:51" s="13" customFormat="1" ht="11.25">
      <c r="B693" s="210"/>
      <c r="C693" s="211"/>
      <c r="D693" s="200" t="s">
        <v>179</v>
      </c>
      <c r="E693" s="212" t="s">
        <v>1</v>
      </c>
      <c r="F693" s="213" t="s">
        <v>823</v>
      </c>
      <c r="G693" s="211"/>
      <c r="H693" s="212" t="s">
        <v>1</v>
      </c>
      <c r="I693" s="214"/>
      <c r="J693" s="211"/>
      <c r="K693" s="211"/>
      <c r="L693" s="215"/>
      <c r="M693" s="216"/>
      <c r="N693" s="217"/>
      <c r="O693" s="217"/>
      <c r="P693" s="217"/>
      <c r="Q693" s="217"/>
      <c r="R693" s="217"/>
      <c r="S693" s="217"/>
      <c r="T693" s="217"/>
      <c r="U693" s="218"/>
      <c r="AT693" s="219" t="s">
        <v>179</v>
      </c>
      <c r="AU693" s="219" t="s">
        <v>81</v>
      </c>
      <c r="AV693" s="13" t="s">
        <v>81</v>
      </c>
      <c r="AW693" s="13" t="s">
        <v>30</v>
      </c>
      <c r="AX693" s="13" t="s">
        <v>73</v>
      </c>
      <c r="AY693" s="219" t="s">
        <v>118</v>
      </c>
    </row>
    <row r="694" spans="2:51" s="14" customFormat="1" ht="11.25">
      <c r="B694" s="220"/>
      <c r="C694" s="221"/>
      <c r="D694" s="200" t="s">
        <v>179</v>
      </c>
      <c r="E694" s="222" t="s">
        <v>1</v>
      </c>
      <c r="F694" s="223" t="s">
        <v>807</v>
      </c>
      <c r="G694" s="221"/>
      <c r="H694" s="224">
        <v>100</v>
      </c>
      <c r="I694" s="225"/>
      <c r="J694" s="221"/>
      <c r="K694" s="221"/>
      <c r="L694" s="226"/>
      <c r="M694" s="227"/>
      <c r="N694" s="228"/>
      <c r="O694" s="228"/>
      <c r="P694" s="228"/>
      <c r="Q694" s="228"/>
      <c r="R694" s="228"/>
      <c r="S694" s="228"/>
      <c r="T694" s="228"/>
      <c r="U694" s="229"/>
      <c r="AT694" s="230" t="s">
        <v>179</v>
      </c>
      <c r="AU694" s="230" t="s">
        <v>81</v>
      </c>
      <c r="AV694" s="14" t="s">
        <v>83</v>
      </c>
      <c r="AW694" s="14" t="s">
        <v>30</v>
      </c>
      <c r="AX694" s="14" t="s">
        <v>73</v>
      </c>
      <c r="AY694" s="230" t="s">
        <v>118</v>
      </c>
    </row>
    <row r="695" spans="2:51" s="13" customFormat="1" ht="22.5">
      <c r="B695" s="210"/>
      <c r="C695" s="211"/>
      <c r="D695" s="200" t="s">
        <v>179</v>
      </c>
      <c r="E695" s="212" t="s">
        <v>1</v>
      </c>
      <c r="F695" s="213" t="s">
        <v>824</v>
      </c>
      <c r="G695" s="211"/>
      <c r="H695" s="212" t="s">
        <v>1</v>
      </c>
      <c r="I695" s="214"/>
      <c r="J695" s="211"/>
      <c r="K695" s="211"/>
      <c r="L695" s="215"/>
      <c r="M695" s="216"/>
      <c r="N695" s="217"/>
      <c r="O695" s="217"/>
      <c r="P695" s="217"/>
      <c r="Q695" s="217"/>
      <c r="R695" s="217"/>
      <c r="S695" s="217"/>
      <c r="T695" s="217"/>
      <c r="U695" s="218"/>
      <c r="AT695" s="219" t="s">
        <v>179</v>
      </c>
      <c r="AU695" s="219" t="s">
        <v>81</v>
      </c>
      <c r="AV695" s="13" t="s">
        <v>81</v>
      </c>
      <c r="AW695" s="13" t="s">
        <v>30</v>
      </c>
      <c r="AX695" s="13" t="s">
        <v>73</v>
      </c>
      <c r="AY695" s="219" t="s">
        <v>118</v>
      </c>
    </row>
    <row r="696" spans="2:51" s="13" customFormat="1" ht="11.25">
      <c r="B696" s="210"/>
      <c r="C696" s="211"/>
      <c r="D696" s="200" t="s">
        <v>179</v>
      </c>
      <c r="E696" s="212" t="s">
        <v>1</v>
      </c>
      <c r="F696" s="213" t="s">
        <v>823</v>
      </c>
      <c r="G696" s="211"/>
      <c r="H696" s="212" t="s">
        <v>1</v>
      </c>
      <c r="I696" s="214"/>
      <c r="J696" s="211"/>
      <c r="K696" s="211"/>
      <c r="L696" s="215"/>
      <c r="M696" s="216"/>
      <c r="N696" s="217"/>
      <c r="O696" s="217"/>
      <c r="P696" s="217"/>
      <c r="Q696" s="217"/>
      <c r="R696" s="217"/>
      <c r="S696" s="217"/>
      <c r="T696" s="217"/>
      <c r="U696" s="218"/>
      <c r="AT696" s="219" t="s">
        <v>179</v>
      </c>
      <c r="AU696" s="219" t="s">
        <v>81</v>
      </c>
      <c r="AV696" s="13" t="s">
        <v>81</v>
      </c>
      <c r="AW696" s="13" t="s">
        <v>30</v>
      </c>
      <c r="AX696" s="13" t="s">
        <v>73</v>
      </c>
      <c r="AY696" s="219" t="s">
        <v>118</v>
      </c>
    </row>
    <row r="697" spans="2:51" s="14" customFormat="1" ht="11.25">
      <c r="B697" s="220"/>
      <c r="C697" s="221"/>
      <c r="D697" s="200" t="s">
        <v>179</v>
      </c>
      <c r="E697" s="222" t="s">
        <v>1</v>
      </c>
      <c r="F697" s="223" t="s">
        <v>825</v>
      </c>
      <c r="G697" s="221"/>
      <c r="H697" s="224">
        <v>27.88</v>
      </c>
      <c r="I697" s="225"/>
      <c r="J697" s="221"/>
      <c r="K697" s="221"/>
      <c r="L697" s="226"/>
      <c r="M697" s="227"/>
      <c r="N697" s="228"/>
      <c r="O697" s="228"/>
      <c r="P697" s="228"/>
      <c r="Q697" s="228"/>
      <c r="R697" s="228"/>
      <c r="S697" s="228"/>
      <c r="T697" s="228"/>
      <c r="U697" s="229"/>
      <c r="AT697" s="230" t="s">
        <v>179</v>
      </c>
      <c r="AU697" s="230" t="s">
        <v>81</v>
      </c>
      <c r="AV697" s="14" t="s">
        <v>83</v>
      </c>
      <c r="AW697" s="14" t="s">
        <v>30</v>
      </c>
      <c r="AX697" s="14" t="s">
        <v>73</v>
      </c>
      <c r="AY697" s="230" t="s">
        <v>118</v>
      </c>
    </row>
    <row r="698" spans="2:51" s="15" customFormat="1" ht="11.25">
      <c r="B698" s="231"/>
      <c r="C698" s="232"/>
      <c r="D698" s="200" t="s">
        <v>179</v>
      </c>
      <c r="E698" s="233" t="s">
        <v>1</v>
      </c>
      <c r="F698" s="234" t="s">
        <v>184</v>
      </c>
      <c r="G698" s="232"/>
      <c r="H698" s="235">
        <v>127.88</v>
      </c>
      <c r="I698" s="236"/>
      <c r="J698" s="232"/>
      <c r="K698" s="232"/>
      <c r="L698" s="237"/>
      <c r="M698" s="238"/>
      <c r="N698" s="239"/>
      <c r="O698" s="239"/>
      <c r="P698" s="239"/>
      <c r="Q698" s="239"/>
      <c r="R698" s="239"/>
      <c r="S698" s="239"/>
      <c r="T698" s="239"/>
      <c r="U698" s="240"/>
      <c r="AT698" s="241" t="s">
        <v>179</v>
      </c>
      <c r="AU698" s="241" t="s">
        <v>81</v>
      </c>
      <c r="AV698" s="15" t="s">
        <v>125</v>
      </c>
      <c r="AW698" s="15" t="s">
        <v>30</v>
      </c>
      <c r="AX698" s="15" t="s">
        <v>81</v>
      </c>
      <c r="AY698" s="241" t="s">
        <v>118</v>
      </c>
    </row>
    <row r="699" spans="1:65" s="2" customFormat="1" ht="37.9" customHeight="1">
      <c r="A699" s="34"/>
      <c r="B699" s="35"/>
      <c r="C699" s="186" t="s">
        <v>826</v>
      </c>
      <c r="D699" s="186" t="s">
        <v>121</v>
      </c>
      <c r="E699" s="187" t="s">
        <v>827</v>
      </c>
      <c r="F699" s="188" t="s">
        <v>828</v>
      </c>
      <c r="G699" s="189" t="s">
        <v>187</v>
      </c>
      <c r="H699" s="190">
        <v>20.461</v>
      </c>
      <c r="I699" s="191"/>
      <c r="J699" s="192">
        <f>ROUND(I699*H699,2)</f>
        <v>0</v>
      </c>
      <c r="K699" s="193"/>
      <c r="L699" s="39"/>
      <c r="M699" s="194" t="s">
        <v>1</v>
      </c>
      <c r="N699" s="195" t="s">
        <v>38</v>
      </c>
      <c r="O699" s="71"/>
      <c r="P699" s="196">
        <f>O699*H699</f>
        <v>0</v>
      </c>
      <c r="Q699" s="196">
        <v>0</v>
      </c>
      <c r="R699" s="196">
        <f>Q699*H699</f>
        <v>0</v>
      </c>
      <c r="S699" s="196">
        <v>0</v>
      </c>
      <c r="T699" s="196">
        <f>S699*H699</f>
        <v>0</v>
      </c>
      <c r="U699" s="197" t="s">
        <v>1</v>
      </c>
      <c r="V699" s="34"/>
      <c r="W699" s="34"/>
      <c r="X699" s="34"/>
      <c r="Y699" s="34"/>
      <c r="Z699" s="34"/>
      <c r="AA699" s="34"/>
      <c r="AB699" s="34"/>
      <c r="AC699" s="34"/>
      <c r="AD699" s="34"/>
      <c r="AE699" s="34"/>
      <c r="AR699" s="198" t="s">
        <v>125</v>
      </c>
      <c r="AT699" s="198" t="s">
        <v>121</v>
      </c>
      <c r="AU699" s="198" t="s">
        <v>81</v>
      </c>
      <c r="AY699" s="17" t="s">
        <v>118</v>
      </c>
      <c r="BE699" s="199">
        <f>IF(N699="základní",J699,0)</f>
        <v>0</v>
      </c>
      <c r="BF699" s="199">
        <f>IF(N699="snížená",J699,0)</f>
        <v>0</v>
      </c>
      <c r="BG699" s="199">
        <f>IF(N699="zákl. přenesená",J699,0)</f>
        <v>0</v>
      </c>
      <c r="BH699" s="199">
        <f>IF(N699="sníž. přenesená",J699,0)</f>
        <v>0</v>
      </c>
      <c r="BI699" s="199">
        <f>IF(N699="nulová",J699,0)</f>
        <v>0</v>
      </c>
      <c r="BJ699" s="17" t="s">
        <v>81</v>
      </c>
      <c r="BK699" s="199">
        <f>ROUND(I699*H699,2)</f>
        <v>0</v>
      </c>
      <c r="BL699" s="17" t="s">
        <v>125</v>
      </c>
      <c r="BM699" s="198" t="s">
        <v>829</v>
      </c>
    </row>
    <row r="700" spans="1:47" s="2" customFormat="1" ht="19.5">
      <c r="A700" s="34"/>
      <c r="B700" s="35"/>
      <c r="C700" s="36"/>
      <c r="D700" s="200" t="s">
        <v>127</v>
      </c>
      <c r="E700" s="36"/>
      <c r="F700" s="201" t="s">
        <v>828</v>
      </c>
      <c r="G700" s="36"/>
      <c r="H700" s="36"/>
      <c r="I700" s="202"/>
      <c r="J700" s="36"/>
      <c r="K700" s="36"/>
      <c r="L700" s="39"/>
      <c r="M700" s="203"/>
      <c r="N700" s="204"/>
      <c r="O700" s="71"/>
      <c r="P700" s="71"/>
      <c r="Q700" s="71"/>
      <c r="R700" s="71"/>
      <c r="S700" s="71"/>
      <c r="T700" s="71"/>
      <c r="U700" s="72"/>
      <c r="V700" s="34"/>
      <c r="W700" s="34"/>
      <c r="X700" s="34"/>
      <c r="Y700" s="34"/>
      <c r="Z700" s="34"/>
      <c r="AA700" s="34"/>
      <c r="AB700" s="34"/>
      <c r="AC700" s="34"/>
      <c r="AD700" s="34"/>
      <c r="AE700" s="34"/>
      <c r="AT700" s="17" t="s">
        <v>127</v>
      </c>
      <c r="AU700" s="17" t="s">
        <v>81</v>
      </c>
    </row>
    <row r="701" spans="2:51" s="13" customFormat="1" ht="11.25">
      <c r="B701" s="210"/>
      <c r="C701" s="211"/>
      <c r="D701" s="200" t="s">
        <v>179</v>
      </c>
      <c r="E701" s="212" t="s">
        <v>1</v>
      </c>
      <c r="F701" s="213" t="s">
        <v>830</v>
      </c>
      <c r="G701" s="211"/>
      <c r="H701" s="212" t="s">
        <v>1</v>
      </c>
      <c r="I701" s="214"/>
      <c r="J701" s="211"/>
      <c r="K701" s="211"/>
      <c r="L701" s="215"/>
      <c r="M701" s="216"/>
      <c r="N701" s="217"/>
      <c r="O701" s="217"/>
      <c r="P701" s="217"/>
      <c r="Q701" s="217"/>
      <c r="R701" s="217"/>
      <c r="S701" s="217"/>
      <c r="T701" s="217"/>
      <c r="U701" s="218"/>
      <c r="AT701" s="219" t="s">
        <v>179</v>
      </c>
      <c r="AU701" s="219" t="s">
        <v>81</v>
      </c>
      <c r="AV701" s="13" t="s">
        <v>81</v>
      </c>
      <c r="AW701" s="13" t="s">
        <v>30</v>
      </c>
      <c r="AX701" s="13" t="s">
        <v>73</v>
      </c>
      <c r="AY701" s="219" t="s">
        <v>118</v>
      </c>
    </row>
    <row r="702" spans="2:51" s="13" customFormat="1" ht="11.25">
      <c r="B702" s="210"/>
      <c r="C702" s="211"/>
      <c r="D702" s="200" t="s">
        <v>179</v>
      </c>
      <c r="E702" s="212" t="s">
        <v>1</v>
      </c>
      <c r="F702" s="213" t="s">
        <v>831</v>
      </c>
      <c r="G702" s="211"/>
      <c r="H702" s="212" t="s">
        <v>1</v>
      </c>
      <c r="I702" s="214"/>
      <c r="J702" s="211"/>
      <c r="K702" s="211"/>
      <c r="L702" s="215"/>
      <c r="M702" s="216"/>
      <c r="N702" s="217"/>
      <c r="O702" s="217"/>
      <c r="P702" s="217"/>
      <c r="Q702" s="217"/>
      <c r="R702" s="217"/>
      <c r="S702" s="217"/>
      <c r="T702" s="217"/>
      <c r="U702" s="218"/>
      <c r="AT702" s="219" t="s">
        <v>179</v>
      </c>
      <c r="AU702" s="219" t="s">
        <v>81</v>
      </c>
      <c r="AV702" s="13" t="s">
        <v>81</v>
      </c>
      <c r="AW702" s="13" t="s">
        <v>30</v>
      </c>
      <c r="AX702" s="13" t="s">
        <v>73</v>
      </c>
      <c r="AY702" s="219" t="s">
        <v>118</v>
      </c>
    </row>
    <row r="703" spans="2:51" s="14" customFormat="1" ht="11.25">
      <c r="B703" s="220"/>
      <c r="C703" s="221"/>
      <c r="D703" s="200" t="s">
        <v>179</v>
      </c>
      <c r="E703" s="222" t="s">
        <v>1</v>
      </c>
      <c r="F703" s="223" t="s">
        <v>832</v>
      </c>
      <c r="G703" s="221"/>
      <c r="H703" s="224">
        <v>6.496</v>
      </c>
      <c r="I703" s="225"/>
      <c r="J703" s="221"/>
      <c r="K703" s="221"/>
      <c r="L703" s="226"/>
      <c r="M703" s="227"/>
      <c r="N703" s="228"/>
      <c r="O703" s="228"/>
      <c r="P703" s="228"/>
      <c r="Q703" s="228"/>
      <c r="R703" s="228"/>
      <c r="S703" s="228"/>
      <c r="T703" s="228"/>
      <c r="U703" s="229"/>
      <c r="AT703" s="230" t="s">
        <v>179</v>
      </c>
      <c r="AU703" s="230" t="s">
        <v>81</v>
      </c>
      <c r="AV703" s="14" t="s">
        <v>83</v>
      </c>
      <c r="AW703" s="14" t="s">
        <v>30</v>
      </c>
      <c r="AX703" s="14" t="s">
        <v>73</v>
      </c>
      <c r="AY703" s="230" t="s">
        <v>118</v>
      </c>
    </row>
    <row r="704" spans="2:51" s="13" customFormat="1" ht="11.25">
      <c r="B704" s="210"/>
      <c r="C704" s="211"/>
      <c r="D704" s="200" t="s">
        <v>179</v>
      </c>
      <c r="E704" s="212" t="s">
        <v>1</v>
      </c>
      <c r="F704" s="213" t="s">
        <v>364</v>
      </c>
      <c r="G704" s="211"/>
      <c r="H704" s="212" t="s">
        <v>1</v>
      </c>
      <c r="I704" s="214"/>
      <c r="J704" s="211"/>
      <c r="K704" s="211"/>
      <c r="L704" s="215"/>
      <c r="M704" s="216"/>
      <c r="N704" s="217"/>
      <c r="O704" s="217"/>
      <c r="P704" s="217"/>
      <c r="Q704" s="217"/>
      <c r="R704" s="217"/>
      <c r="S704" s="217"/>
      <c r="T704" s="217"/>
      <c r="U704" s="218"/>
      <c r="AT704" s="219" t="s">
        <v>179</v>
      </c>
      <c r="AU704" s="219" t="s">
        <v>81</v>
      </c>
      <c r="AV704" s="13" t="s">
        <v>81</v>
      </c>
      <c r="AW704" s="13" t="s">
        <v>30</v>
      </c>
      <c r="AX704" s="13" t="s">
        <v>73</v>
      </c>
      <c r="AY704" s="219" t="s">
        <v>118</v>
      </c>
    </row>
    <row r="705" spans="2:51" s="13" customFormat="1" ht="11.25">
      <c r="B705" s="210"/>
      <c r="C705" s="211"/>
      <c r="D705" s="200" t="s">
        <v>179</v>
      </c>
      <c r="E705" s="212" t="s">
        <v>1</v>
      </c>
      <c r="F705" s="213" t="s">
        <v>833</v>
      </c>
      <c r="G705" s="211"/>
      <c r="H705" s="212" t="s">
        <v>1</v>
      </c>
      <c r="I705" s="214"/>
      <c r="J705" s="211"/>
      <c r="K705" s="211"/>
      <c r="L705" s="215"/>
      <c r="M705" s="216"/>
      <c r="N705" s="217"/>
      <c r="O705" s="217"/>
      <c r="P705" s="217"/>
      <c r="Q705" s="217"/>
      <c r="R705" s="217"/>
      <c r="S705" s="217"/>
      <c r="T705" s="217"/>
      <c r="U705" s="218"/>
      <c r="AT705" s="219" t="s">
        <v>179</v>
      </c>
      <c r="AU705" s="219" t="s">
        <v>81</v>
      </c>
      <c r="AV705" s="13" t="s">
        <v>81</v>
      </c>
      <c r="AW705" s="13" t="s">
        <v>30</v>
      </c>
      <c r="AX705" s="13" t="s">
        <v>73</v>
      </c>
      <c r="AY705" s="219" t="s">
        <v>118</v>
      </c>
    </row>
    <row r="706" spans="2:51" s="14" customFormat="1" ht="11.25">
      <c r="B706" s="220"/>
      <c r="C706" s="221"/>
      <c r="D706" s="200" t="s">
        <v>179</v>
      </c>
      <c r="E706" s="222" t="s">
        <v>1</v>
      </c>
      <c r="F706" s="223" t="s">
        <v>834</v>
      </c>
      <c r="G706" s="221"/>
      <c r="H706" s="224">
        <v>7.04</v>
      </c>
      <c r="I706" s="225"/>
      <c r="J706" s="221"/>
      <c r="K706" s="221"/>
      <c r="L706" s="226"/>
      <c r="M706" s="227"/>
      <c r="N706" s="228"/>
      <c r="O706" s="228"/>
      <c r="P706" s="228"/>
      <c r="Q706" s="228"/>
      <c r="R706" s="228"/>
      <c r="S706" s="228"/>
      <c r="T706" s="228"/>
      <c r="U706" s="229"/>
      <c r="AT706" s="230" t="s">
        <v>179</v>
      </c>
      <c r="AU706" s="230" t="s">
        <v>81</v>
      </c>
      <c r="AV706" s="14" t="s">
        <v>83</v>
      </c>
      <c r="AW706" s="14" t="s">
        <v>30</v>
      </c>
      <c r="AX706" s="14" t="s">
        <v>73</v>
      </c>
      <c r="AY706" s="230" t="s">
        <v>118</v>
      </c>
    </row>
    <row r="707" spans="2:51" s="13" customFormat="1" ht="11.25">
      <c r="B707" s="210"/>
      <c r="C707" s="211"/>
      <c r="D707" s="200" t="s">
        <v>179</v>
      </c>
      <c r="E707" s="212" t="s">
        <v>1</v>
      </c>
      <c r="F707" s="213" t="s">
        <v>835</v>
      </c>
      <c r="G707" s="211"/>
      <c r="H707" s="212" t="s">
        <v>1</v>
      </c>
      <c r="I707" s="214"/>
      <c r="J707" s="211"/>
      <c r="K707" s="211"/>
      <c r="L707" s="215"/>
      <c r="M707" s="216"/>
      <c r="N707" s="217"/>
      <c r="O707" s="217"/>
      <c r="P707" s="217"/>
      <c r="Q707" s="217"/>
      <c r="R707" s="217"/>
      <c r="S707" s="217"/>
      <c r="T707" s="217"/>
      <c r="U707" s="218"/>
      <c r="AT707" s="219" t="s">
        <v>179</v>
      </c>
      <c r="AU707" s="219" t="s">
        <v>81</v>
      </c>
      <c r="AV707" s="13" t="s">
        <v>81</v>
      </c>
      <c r="AW707" s="13" t="s">
        <v>30</v>
      </c>
      <c r="AX707" s="13" t="s">
        <v>73</v>
      </c>
      <c r="AY707" s="219" t="s">
        <v>118</v>
      </c>
    </row>
    <row r="708" spans="2:51" s="14" customFormat="1" ht="11.25">
      <c r="B708" s="220"/>
      <c r="C708" s="221"/>
      <c r="D708" s="200" t="s">
        <v>179</v>
      </c>
      <c r="E708" s="222" t="s">
        <v>1</v>
      </c>
      <c r="F708" s="223" t="s">
        <v>442</v>
      </c>
      <c r="G708" s="221"/>
      <c r="H708" s="224">
        <v>6.925</v>
      </c>
      <c r="I708" s="225"/>
      <c r="J708" s="221"/>
      <c r="K708" s="221"/>
      <c r="L708" s="226"/>
      <c r="M708" s="227"/>
      <c r="N708" s="228"/>
      <c r="O708" s="228"/>
      <c r="P708" s="228"/>
      <c r="Q708" s="228"/>
      <c r="R708" s="228"/>
      <c r="S708" s="228"/>
      <c r="T708" s="228"/>
      <c r="U708" s="229"/>
      <c r="AT708" s="230" t="s">
        <v>179</v>
      </c>
      <c r="AU708" s="230" t="s">
        <v>81</v>
      </c>
      <c r="AV708" s="14" t="s">
        <v>83</v>
      </c>
      <c r="AW708" s="14" t="s">
        <v>30</v>
      </c>
      <c r="AX708" s="14" t="s">
        <v>73</v>
      </c>
      <c r="AY708" s="230" t="s">
        <v>118</v>
      </c>
    </row>
    <row r="709" spans="2:51" s="15" customFormat="1" ht="11.25">
      <c r="B709" s="231"/>
      <c r="C709" s="232"/>
      <c r="D709" s="200" t="s">
        <v>179</v>
      </c>
      <c r="E709" s="233" t="s">
        <v>1</v>
      </c>
      <c r="F709" s="234" t="s">
        <v>184</v>
      </c>
      <c r="G709" s="232"/>
      <c r="H709" s="235">
        <v>20.461000000000002</v>
      </c>
      <c r="I709" s="236"/>
      <c r="J709" s="232"/>
      <c r="K709" s="232"/>
      <c r="L709" s="237"/>
      <c r="M709" s="238"/>
      <c r="N709" s="239"/>
      <c r="O709" s="239"/>
      <c r="P709" s="239"/>
      <c r="Q709" s="239"/>
      <c r="R709" s="239"/>
      <c r="S709" s="239"/>
      <c r="T709" s="239"/>
      <c r="U709" s="240"/>
      <c r="AT709" s="241" t="s">
        <v>179</v>
      </c>
      <c r="AU709" s="241" t="s">
        <v>81</v>
      </c>
      <c r="AV709" s="15" t="s">
        <v>125</v>
      </c>
      <c r="AW709" s="15" t="s">
        <v>30</v>
      </c>
      <c r="AX709" s="15" t="s">
        <v>81</v>
      </c>
      <c r="AY709" s="241" t="s">
        <v>118</v>
      </c>
    </row>
    <row r="710" spans="1:65" s="2" customFormat="1" ht="24.2" customHeight="1">
      <c r="A710" s="34"/>
      <c r="B710" s="35"/>
      <c r="C710" s="186" t="s">
        <v>836</v>
      </c>
      <c r="D710" s="186" t="s">
        <v>121</v>
      </c>
      <c r="E710" s="187" t="s">
        <v>837</v>
      </c>
      <c r="F710" s="188" t="s">
        <v>838</v>
      </c>
      <c r="G710" s="189" t="s">
        <v>187</v>
      </c>
      <c r="H710" s="190">
        <v>18.447</v>
      </c>
      <c r="I710" s="191"/>
      <c r="J710" s="192">
        <f>ROUND(I710*H710,2)</f>
        <v>0</v>
      </c>
      <c r="K710" s="193"/>
      <c r="L710" s="39"/>
      <c r="M710" s="194" t="s">
        <v>1</v>
      </c>
      <c r="N710" s="195" t="s">
        <v>38</v>
      </c>
      <c r="O710" s="71"/>
      <c r="P710" s="196">
        <f>O710*H710</f>
        <v>0</v>
      </c>
      <c r="Q710" s="196">
        <v>0</v>
      </c>
      <c r="R710" s="196">
        <f>Q710*H710</f>
        <v>0</v>
      </c>
      <c r="S710" s="196">
        <v>0</v>
      </c>
      <c r="T710" s="196">
        <f>S710*H710</f>
        <v>0</v>
      </c>
      <c r="U710" s="197" t="s">
        <v>1</v>
      </c>
      <c r="V710" s="34"/>
      <c r="W710" s="34"/>
      <c r="X710" s="34"/>
      <c r="Y710" s="34"/>
      <c r="Z710" s="34"/>
      <c r="AA710" s="34"/>
      <c r="AB710" s="34"/>
      <c r="AC710" s="34"/>
      <c r="AD710" s="34"/>
      <c r="AE710" s="34"/>
      <c r="AR710" s="198" t="s">
        <v>125</v>
      </c>
      <c r="AT710" s="198" t="s">
        <v>121</v>
      </c>
      <c r="AU710" s="198" t="s">
        <v>81</v>
      </c>
      <c r="AY710" s="17" t="s">
        <v>118</v>
      </c>
      <c r="BE710" s="199">
        <f>IF(N710="základní",J710,0)</f>
        <v>0</v>
      </c>
      <c r="BF710" s="199">
        <f>IF(N710="snížená",J710,0)</f>
        <v>0</v>
      </c>
      <c r="BG710" s="199">
        <f>IF(N710="zákl. přenesená",J710,0)</f>
        <v>0</v>
      </c>
      <c r="BH710" s="199">
        <f>IF(N710="sníž. přenesená",J710,0)</f>
        <v>0</v>
      </c>
      <c r="BI710" s="199">
        <f>IF(N710="nulová",J710,0)</f>
        <v>0</v>
      </c>
      <c r="BJ710" s="17" t="s">
        <v>81</v>
      </c>
      <c r="BK710" s="199">
        <f>ROUND(I710*H710,2)</f>
        <v>0</v>
      </c>
      <c r="BL710" s="17" t="s">
        <v>125</v>
      </c>
      <c r="BM710" s="198" t="s">
        <v>839</v>
      </c>
    </row>
    <row r="711" spans="1:47" s="2" customFormat="1" ht="19.5">
      <c r="A711" s="34"/>
      <c r="B711" s="35"/>
      <c r="C711" s="36"/>
      <c r="D711" s="200" t="s">
        <v>127</v>
      </c>
      <c r="E711" s="36"/>
      <c r="F711" s="201" t="s">
        <v>838</v>
      </c>
      <c r="G711" s="36"/>
      <c r="H711" s="36"/>
      <c r="I711" s="202"/>
      <c r="J711" s="36"/>
      <c r="K711" s="36"/>
      <c r="L711" s="39"/>
      <c r="M711" s="203"/>
      <c r="N711" s="204"/>
      <c r="O711" s="71"/>
      <c r="P711" s="71"/>
      <c r="Q711" s="71"/>
      <c r="R711" s="71"/>
      <c r="S711" s="71"/>
      <c r="T711" s="71"/>
      <c r="U711" s="72"/>
      <c r="V711" s="34"/>
      <c r="W711" s="34"/>
      <c r="X711" s="34"/>
      <c r="Y711" s="34"/>
      <c r="Z711" s="34"/>
      <c r="AA711" s="34"/>
      <c r="AB711" s="34"/>
      <c r="AC711" s="34"/>
      <c r="AD711" s="34"/>
      <c r="AE711" s="34"/>
      <c r="AT711" s="17" t="s">
        <v>127</v>
      </c>
      <c r="AU711" s="17" t="s">
        <v>81</v>
      </c>
    </row>
    <row r="712" spans="2:51" s="13" customFormat="1" ht="11.25">
      <c r="B712" s="210"/>
      <c r="C712" s="211"/>
      <c r="D712" s="200" t="s">
        <v>179</v>
      </c>
      <c r="E712" s="212" t="s">
        <v>1</v>
      </c>
      <c r="F712" s="213" t="s">
        <v>840</v>
      </c>
      <c r="G712" s="211"/>
      <c r="H712" s="212" t="s">
        <v>1</v>
      </c>
      <c r="I712" s="214"/>
      <c r="J712" s="211"/>
      <c r="K712" s="211"/>
      <c r="L712" s="215"/>
      <c r="M712" s="216"/>
      <c r="N712" s="217"/>
      <c r="O712" s="217"/>
      <c r="P712" s="217"/>
      <c r="Q712" s="217"/>
      <c r="R712" s="217"/>
      <c r="S712" s="217"/>
      <c r="T712" s="217"/>
      <c r="U712" s="218"/>
      <c r="AT712" s="219" t="s">
        <v>179</v>
      </c>
      <c r="AU712" s="219" t="s">
        <v>81</v>
      </c>
      <c r="AV712" s="13" t="s">
        <v>81</v>
      </c>
      <c r="AW712" s="13" t="s">
        <v>30</v>
      </c>
      <c r="AX712" s="13" t="s">
        <v>73</v>
      </c>
      <c r="AY712" s="219" t="s">
        <v>118</v>
      </c>
    </row>
    <row r="713" spans="2:51" s="13" customFormat="1" ht="11.25">
      <c r="B713" s="210"/>
      <c r="C713" s="211"/>
      <c r="D713" s="200" t="s">
        <v>179</v>
      </c>
      <c r="E713" s="212" t="s">
        <v>1</v>
      </c>
      <c r="F713" s="213" t="s">
        <v>841</v>
      </c>
      <c r="G713" s="211"/>
      <c r="H713" s="212" t="s">
        <v>1</v>
      </c>
      <c r="I713" s="214"/>
      <c r="J713" s="211"/>
      <c r="K713" s="211"/>
      <c r="L713" s="215"/>
      <c r="M713" s="216"/>
      <c r="N713" s="217"/>
      <c r="O713" s="217"/>
      <c r="P713" s="217"/>
      <c r="Q713" s="217"/>
      <c r="R713" s="217"/>
      <c r="S713" s="217"/>
      <c r="T713" s="217"/>
      <c r="U713" s="218"/>
      <c r="AT713" s="219" t="s">
        <v>179</v>
      </c>
      <c r="AU713" s="219" t="s">
        <v>81</v>
      </c>
      <c r="AV713" s="13" t="s">
        <v>81</v>
      </c>
      <c r="AW713" s="13" t="s">
        <v>30</v>
      </c>
      <c r="AX713" s="13" t="s">
        <v>73</v>
      </c>
      <c r="AY713" s="219" t="s">
        <v>118</v>
      </c>
    </row>
    <row r="714" spans="2:51" s="14" customFormat="1" ht="11.25">
      <c r="B714" s="220"/>
      <c r="C714" s="221"/>
      <c r="D714" s="200" t="s">
        <v>179</v>
      </c>
      <c r="E714" s="222" t="s">
        <v>1</v>
      </c>
      <c r="F714" s="223" t="s">
        <v>842</v>
      </c>
      <c r="G714" s="221"/>
      <c r="H714" s="224">
        <v>18.447</v>
      </c>
      <c r="I714" s="225"/>
      <c r="J714" s="221"/>
      <c r="K714" s="221"/>
      <c r="L714" s="226"/>
      <c r="M714" s="227"/>
      <c r="N714" s="228"/>
      <c r="O714" s="228"/>
      <c r="P714" s="228"/>
      <c r="Q714" s="228"/>
      <c r="R714" s="228"/>
      <c r="S714" s="228"/>
      <c r="T714" s="228"/>
      <c r="U714" s="229"/>
      <c r="AT714" s="230" t="s">
        <v>179</v>
      </c>
      <c r="AU714" s="230" t="s">
        <v>81</v>
      </c>
      <c r="AV714" s="14" t="s">
        <v>83</v>
      </c>
      <c r="AW714" s="14" t="s">
        <v>30</v>
      </c>
      <c r="AX714" s="14" t="s">
        <v>73</v>
      </c>
      <c r="AY714" s="230" t="s">
        <v>118</v>
      </c>
    </row>
    <row r="715" spans="2:51" s="15" customFormat="1" ht="11.25">
      <c r="B715" s="231"/>
      <c r="C715" s="232"/>
      <c r="D715" s="200" t="s">
        <v>179</v>
      </c>
      <c r="E715" s="233" t="s">
        <v>1</v>
      </c>
      <c r="F715" s="234" t="s">
        <v>184</v>
      </c>
      <c r="G715" s="232"/>
      <c r="H715" s="235">
        <v>18.447</v>
      </c>
      <c r="I715" s="236"/>
      <c r="J715" s="232"/>
      <c r="K715" s="232"/>
      <c r="L715" s="237"/>
      <c r="M715" s="238"/>
      <c r="N715" s="239"/>
      <c r="O715" s="239"/>
      <c r="P715" s="239"/>
      <c r="Q715" s="239"/>
      <c r="R715" s="239"/>
      <c r="S715" s="239"/>
      <c r="T715" s="239"/>
      <c r="U715" s="240"/>
      <c r="AT715" s="241" t="s">
        <v>179</v>
      </c>
      <c r="AU715" s="241" t="s">
        <v>81</v>
      </c>
      <c r="AV715" s="15" t="s">
        <v>125</v>
      </c>
      <c r="AW715" s="15" t="s">
        <v>30</v>
      </c>
      <c r="AX715" s="15" t="s">
        <v>81</v>
      </c>
      <c r="AY715" s="241" t="s">
        <v>118</v>
      </c>
    </row>
    <row r="716" spans="1:65" s="2" customFormat="1" ht="24.2" customHeight="1">
      <c r="A716" s="34"/>
      <c r="B716" s="35"/>
      <c r="C716" s="186" t="s">
        <v>843</v>
      </c>
      <c r="D716" s="186" t="s">
        <v>121</v>
      </c>
      <c r="E716" s="187" t="s">
        <v>844</v>
      </c>
      <c r="F716" s="188" t="s">
        <v>845</v>
      </c>
      <c r="G716" s="189" t="s">
        <v>187</v>
      </c>
      <c r="H716" s="190">
        <v>3.18</v>
      </c>
      <c r="I716" s="191"/>
      <c r="J716" s="192">
        <f>ROUND(I716*H716,2)</f>
        <v>0</v>
      </c>
      <c r="K716" s="193"/>
      <c r="L716" s="39"/>
      <c r="M716" s="194" t="s">
        <v>1</v>
      </c>
      <c r="N716" s="195" t="s">
        <v>38</v>
      </c>
      <c r="O716" s="71"/>
      <c r="P716" s="196">
        <f>O716*H716</f>
        <v>0</v>
      </c>
      <c r="Q716" s="196">
        <v>0</v>
      </c>
      <c r="R716" s="196">
        <f>Q716*H716</f>
        <v>0</v>
      </c>
      <c r="S716" s="196">
        <v>0</v>
      </c>
      <c r="T716" s="196">
        <f>S716*H716</f>
        <v>0</v>
      </c>
      <c r="U716" s="197" t="s">
        <v>1</v>
      </c>
      <c r="V716" s="34"/>
      <c r="W716" s="34"/>
      <c r="X716" s="34"/>
      <c r="Y716" s="34"/>
      <c r="Z716" s="34"/>
      <c r="AA716" s="34"/>
      <c r="AB716" s="34"/>
      <c r="AC716" s="34"/>
      <c r="AD716" s="34"/>
      <c r="AE716" s="34"/>
      <c r="AR716" s="198" t="s">
        <v>125</v>
      </c>
      <c r="AT716" s="198" t="s">
        <v>121</v>
      </c>
      <c r="AU716" s="198" t="s">
        <v>81</v>
      </c>
      <c r="AY716" s="17" t="s">
        <v>118</v>
      </c>
      <c r="BE716" s="199">
        <f>IF(N716="základní",J716,0)</f>
        <v>0</v>
      </c>
      <c r="BF716" s="199">
        <f>IF(N716="snížená",J716,0)</f>
        <v>0</v>
      </c>
      <c r="BG716" s="199">
        <f>IF(N716="zákl. přenesená",J716,0)</f>
        <v>0</v>
      </c>
      <c r="BH716" s="199">
        <f>IF(N716="sníž. přenesená",J716,0)</f>
        <v>0</v>
      </c>
      <c r="BI716" s="199">
        <f>IF(N716="nulová",J716,0)</f>
        <v>0</v>
      </c>
      <c r="BJ716" s="17" t="s">
        <v>81</v>
      </c>
      <c r="BK716" s="199">
        <f>ROUND(I716*H716,2)</f>
        <v>0</v>
      </c>
      <c r="BL716" s="17" t="s">
        <v>125</v>
      </c>
      <c r="BM716" s="198" t="s">
        <v>846</v>
      </c>
    </row>
    <row r="717" spans="1:47" s="2" customFormat="1" ht="19.5">
      <c r="A717" s="34"/>
      <c r="B717" s="35"/>
      <c r="C717" s="36"/>
      <c r="D717" s="200" t="s">
        <v>127</v>
      </c>
      <c r="E717" s="36"/>
      <c r="F717" s="201" t="s">
        <v>845</v>
      </c>
      <c r="G717" s="36"/>
      <c r="H717" s="36"/>
      <c r="I717" s="202"/>
      <c r="J717" s="36"/>
      <c r="K717" s="36"/>
      <c r="L717" s="39"/>
      <c r="M717" s="203"/>
      <c r="N717" s="204"/>
      <c r="O717" s="71"/>
      <c r="P717" s="71"/>
      <c r="Q717" s="71"/>
      <c r="R717" s="71"/>
      <c r="S717" s="71"/>
      <c r="T717" s="71"/>
      <c r="U717" s="72"/>
      <c r="V717" s="34"/>
      <c r="W717" s="34"/>
      <c r="X717" s="34"/>
      <c r="Y717" s="34"/>
      <c r="Z717" s="34"/>
      <c r="AA717" s="34"/>
      <c r="AB717" s="34"/>
      <c r="AC717" s="34"/>
      <c r="AD717" s="34"/>
      <c r="AE717" s="34"/>
      <c r="AT717" s="17" t="s">
        <v>127</v>
      </c>
      <c r="AU717" s="17" t="s">
        <v>81</v>
      </c>
    </row>
    <row r="718" spans="2:51" s="13" customFormat="1" ht="11.25">
      <c r="B718" s="210"/>
      <c r="C718" s="211"/>
      <c r="D718" s="200" t="s">
        <v>179</v>
      </c>
      <c r="E718" s="212" t="s">
        <v>1</v>
      </c>
      <c r="F718" s="213" t="s">
        <v>847</v>
      </c>
      <c r="G718" s="211"/>
      <c r="H718" s="212" t="s">
        <v>1</v>
      </c>
      <c r="I718" s="214"/>
      <c r="J718" s="211"/>
      <c r="K718" s="211"/>
      <c r="L718" s="215"/>
      <c r="M718" s="216"/>
      <c r="N718" s="217"/>
      <c r="O718" s="217"/>
      <c r="P718" s="217"/>
      <c r="Q718" s="217"/>
      <c r="R718" s="217"/>
      <c r="S718" s="217"/>
      <c r="T718" s="217"/>
      <c r="U718" s="218"/>
      <c r="AT718" s="219" t="s">
        <v>179</v>
      </c>
      <c r="AU718" s="219" t="s">
        <v>81</v>
      </c>
      <c r="AV718" s="13" t="s">
        <v>81</v>
      </c>
      <c r="AW718" s="13" t="s">
        <v>30</v>
      </c>
      <c r="AX718" s="13" t="s">
        <v>73</v>
      </c>
      <c r="AY718" s="219" t="s">
        <v>118</v>
      </c>
    </row>
    <row r="719" spans="2:51" s="14" customFormat="1" ht="11.25">
      <c r="B719" s="220"/>
      <c r="C719" s="221"/>
      <c r="D719" s="200" t="s">
        <v>179</v>
      </c>
      <c r="E719" s="222" t="s">
        <v>1</v>
      </c>
      <c r="F719" s="223" t="s">
        <v>848</v>
      </c>
      <c r="G719" s="221"/>
      <c r="H719" s="224">
        <v>3.18</v>
      </c>
      <c r="I719" s="225"/>
      <c r="J719" s="221"/>
      <c r="K719" s="221"/>
      <c r="L719" s="226"/>
      <c r="M719" s="227"/>
      <c r="N719" s="228"/>
      <c r="O719" s="228"/>
      <c r="P719" s="228"/>
      <c r="Q719" s="228"/>
      <c r="R719" s="228"/>
      <c r="S719" s="228"/>
      <c r="T719" s="228"/>
      <c r="U719" s="229"/>
      <c r="AT719" s="230" t="s">
        <v>179</v>
      </c>
      <c r="AU719" s="230" t="s">
        <v>81</v>
      </c>
      <c r="AV719" s="14" t="s">
        <v>83</v>
      </c>
      <c r="AW719" s="14" t="s">
        <v>30</v>
      </c>
      <c r="AX719" s="14" t="s">
        <v>73</v>
      </c>
      <c r="AY719" s="230" t="s">
        <v>118</v>
      </c>
    </row>
    <row r="720" spans="2:51" s="15" customFormat="1" ht="11.25">
      <c r="B720" s="231"/>
      <c r="C720" s="232"/>
      <c r="D720" s="200" t="s">
        <v>179</v>
      </c>
      <c r="E720" s="233" t="s">
        <v>1</v>
      </c>
      <c r="F720" s="234" t="s">
        <v>184</v>
      </c>
      <c r="G720" s="232"/>
      <c r="H720" s="235">
        <v>3.18</v>
      </c>
      <c r="I720" s="236"/>
      <c r="J720" s="232"/>
      <c r="K720" s="232"/>
      <c r="L720" s="237"/>
      <c r="M720" s="238"/>
      <c r="N720" s="239"/>
      <c r="O720" s="239"/>
      <c r="P720" s="239"/>
      <c r="Q720" s="239"/>
      <c r="R720" s="239"/>
      <c r="S720" s="239"/>
      <c r="T720" s="239"/>
      <c r="U720" s="240"/>
      <c r="AT720" s="241" t="s">
        <v>179</v>
      </c>
      <c r="AU720" s="241" t="s">
        <v>81</v>
      </c>
      <c r="AV720" s="15" t="s">
        <v>125</v>
      </c>
      <c r="AW720" s="15" t="s">
        <v>30</v>
      </c>
      <c r="AX720" s="15" t="s">
        <v>81</v>
      </c>
      <c r="AY720" s="241" t="s">
        <v>118</v>
      </c>
    </row>
    <row r="721" spans="1:65" s="2" customFormat="1" ht="14.45" customHeight="1">
      <c r="A721" s="34"/>
      <c r="B721" s="35"/>
      <c r="C721" s="186" t="s">
        <v>849</v>
      </c>
      <c r="D721" s="186" t="s">
        <v>121</v>
      </c>
      <c r="E721" s="187" t="s">
        <v>850</v>
      </c>
      <c r="F721" s="188" t="s">
        <v>851</v>
      </c>
      <c r="G721" s="189" t="s">
        <v>279</v>
      </c>
      <c r="H721" s="190">
        <v>3</v>
      </c>
      <c r="I721" s="191"/>
      <c r="J721" s="192">
        <f>ROUND(I721*H721,2)</f>
        <v>0</v>
      </c>
      <c r="K721" s="193"/>
      <c r="L721" s="39"/>
      <c r="M721" s="194" t="s">
        <v>1</v>
      </c>
      <c r="N721" s="195" t="s">
        <v>38</v>
      </c>
      <c r="O721" s="71"/>
      <c r="P721" s="196">
        <f>O721*H721</f>
        <v>0</v>
      </c>
      <c r="Q721" s="196">
        <v>0</v>
      </c>
      <c r="R721" s="196">
        <f>Q721*H721</f>
        <v>0</v>
      </c>
      <c r="S721" s="196">
        <v>0</v>
      </c>
      <c r="T721" s="196">
        <f>S721*H721</f>
        <v>0</v>
      </c>
      <c r="U721" s="197" t="s">
        <v>1</v>
      </c>
      <c r="V721" s="34"/>
      <c r="W721" s="34"/>
      <c r="X721" s="34"/>
      <c r="Y721" s="34"/>
      <c r="Z721" s="34"/>
      <c r="AA721" s="34"/>
      <c r="AB721" s="34"/>
      <c r="AC721" s="34"/>
      <c r="AD721" s="34"/>
      <c r="AE721" s="34"/>
      <c r="AR721" s="198" t="s">
        <v>125</v>
      </c>
      <c r="AT721" s="198" t="s">
        <v>121</v>
      </c>
      <c r="AU721" s="198" t="s">
        <v>81</v>
      </c>
      <c r="AY721" s="17" t="s">
        <v>118</v>
      </c>
      <c r="BE721" s="199">
        <f>IF(N721="základní",J721,0)</f>
        <v>0</v>
      </c>
      <c r="BF721" s="199">
        <f>IF(N721="snížená",J721,0)</f>
        <v>0</v>
      </c>
      <c r="BG721" s="199">
        <f>IF(N721="zákl. přenesená",J721,0)</f>
        <v>0</v>
      </c>
      <c r="BH721" s="199">
        <f>IF(N721="sníž. přenesená",J721,0)</f>
        <v>0</v>
      </c>
      <c r="BI721" s="199">
        <f>IF(N721="nulová",J721,0)</f>
        <v>0</v>
      </c>
      <c r="BJ721" s="17" t="s">
        <v>81</v>
      </c>
      <c r="BK721" s="199">
        <f>ROUND(I721*H721,2)</f>
        <v>0</v>
      </c>
      <c r="BL721" s="17" t="s">
        <v>125</v>
      </c>
      <c r="BM721" s="198" t="s">
        <v>852</v>
      </c>
    </row>
    <row r="722" spans="1:47" s="2" customFormat="1" ht="11.25">
      <c r="A722" s="34"/>
      <c r="B722" s="35"/>
      <c r="C722" s="36"/>
      <c r="D722" s="200" t="s">
        <v>127</v>
      </c>
      <c r="E722" s="36"/>
      <c r="F722" s="201" t="s">
        <v>851</v>
      </c>
      <c r="G722" s="36"/>
      <c r="H722" s="36"/>
      <c r="I722" s="202"/>
      <c r="J722" s="36"/>
      <c r="K722" s="36"/>
      <c r="L722" s="39"/>
      <c r="M722" s="203"/>
      <c r="N722" s="204"/>
      <c r="O722" s="71"/>
      <c r="P722" s="71"/>
      <c r="Q722" s="71"/>
      <c r="R722" s="71"/>
      <c r="S722" s="71"/>
      <c r="T722" s="71"/>
      <c r="U722" s="72"/>
      <c r="V722" s="34"/>
      <c r="W722" s="34"/>
      <c r="X722" s="34"/>
      <c r="Y722" s="34"/>
      <c r="Z722" s="34"/>
      <c r="AA722" s="34"/>
      <c r="AB722" s="34"/>
      <c r="AC722" s="34"/>
      <c r="AD722" s="34"/>
      <c r="AE722" s="34"/>
      <c r="AT722" s="17" t="s">
        <v>127</v>
      </c>
      <c r="AU722" s="17" t="s">
        <v>81</v>
      </c>
    </row>
    <row r="723" spans="2:51" s="13" customFormat="1" ht="11.25">
      <c r="B723" s="210"/>
      <c r="C723" s="211"/>
      <c r="D723" s="200" t="s">
        <v>179</v>
      </c>
      <c r="E723" s="212" t="s">
        <v>1</v>
      </c>
      <c r="F723" s="213" t="s">
        <v>853</v>
      </c>
      <c r="G723" s="211"/>
      <c r="H723" s="212" t="s">
        <v>1</v>
      </c>
      <c r="I723" s="214"/>
      <c r="J723" s="211"/>
      <c r="K723" s="211"/>
      <c r="L723" s="215"/>
      <c r="M723" s="216"/>
      <c r="N723" s="217"/>
      <c r="O723" s="217"/>
      <c r="P723" s="217"/>
      <c r="Q723" s="217"/>
      <c r="R723" s="217"/>
      <c r="S723" s="217"/>
      <c r="T723" s="217"/>
      <c r="U723" s="218"/>
      <c r="AT723" s="219" t="s">
        <v>179</v>
      </c>
      <c r="AU723" s="219" t="s">
        <v>81</v>
      </c>
      <c r="AV723" s="13" t="s">
        <v>81</v>
      </c>
      <c r="AW723" s="13" t="s">
        <v>30</v>
      </c>
      <c r="AX723" s="13" t="s">
        <v>73</v>
      </c>
      <c r="AY723" s="219" t="s">
        <v>118</v>
      </c>
    </row>
    <row r="724" spans="2:51" s="14" customFormat="1" ht="11.25">
      <c r="B724" s="220"/>
      <c r="C724" s="221"/>
      <c r="D724" s="200" t="s">
        <v>179</v>
      </c>
      <c r="E724" s="222" t="s">
        <v>1</v>
      </c>
      <c r="F724" s="223" t="s">
        <v>131</v>
      </c>
      <c r="G724" s="221"/>
      <c r="H724" s="224">
        <v>3</v>
      </c>
      <c r="I724" s="225"/>
      <c r="J724" s="221"/>
      <c r="K724" s="221"/>
      <c r="L724" s="226"/>
      <c r="M724" s="227"/>
      <c r="N724" s="228"/>
      <c r="O724" s="228"/>
      <c r="P724" s="228"/>
      <c r="Q724" s="228"/>
      <c r="R724" s="228"/>
      <c r="S724" s="228"/>
      <c r="T724" s="228"/>
      <c r="U724" s="229"/>
      <c r="AT724" s="230" t="s">
        <v>179</v>
      </c>
      <c r="AU724" s="230" t="s">
        <v>81</v>
      </c>
      <c r="AV724" s="14" t="s">
        <v>83</v>
      </c>
      <c r="AW724" s="14" t="s">
        <v>30</v>
      </c>
      <c r="AX724" s="14" t="s">
        <v>73</v>
      </c>
      <c r="AY724" s="230" t="s">
        <v>118</v>
      </c>
    </row>
    <row r="725" spans="2:51" s="15" customFormat="1" ht="11.25">
      <c r="B725" s="231"/>
      <c r="C725" s="232"/>
      <c r="D725" s="200" t="s">
        <v>179</v>
      </c>
      <c r="E725" s="233" t="s">
        <v>1</v>
      </c>
      <c r="F725" s="234" t="s">
        <v>184</v>
      </c>
      <c r="G725" s="232"/>
      <c r="H725" s="235">
        <v>3</v>
      </c>
      <c r="I725" s="236"/>
      <c r="J725" s="232"/>
      <c r="K725" s="232"/>
      <c r="L725" s="237"/>
      <c r="M725" s="238"/>
      <c r="N725" s="239"/>
      <c r="O725" s="239"/>
      <c r="P725" s="239"/>
      <c r="Q725" s="239"/>
      <c r="R725" s="239"/>
      <c r="S725" s="239"/>
      <c r="T725" s="239"/>
      <c r="U725" s="240"/>
      <c r="AT725" s="241" t="s">
        <v>179</v>
      </c>
      <c r="AU725" s="241" t="s">
        <v>81</v>
      </c>
      <c r="AV725" s="15" t="s">
        <v>125</v>
      </c>
      <c r="AW725" s="15" t="s">
        <v>30</v>
      </c>
      <c r="AX725" s="15" t="s">
        <v>81</v>
      </c>
      <c r="AY725" s="241" t="s">
        <v>118</v>
      </c>
    </row>
    <row r="726" spans="1:65" s="2" customFormat="1" ht="24.2" customHeight="1">
      <c r="A726" s="34"/>
      <c r="B726" s="35"/>
      <c r="C726" s="186" t="s">
        <v>854</v>
      </c>
      <c r="D726" s="186" t="s">
        <v>121</v>
      </c>
      <c r="E726" s="187" t="s">
        <v>855</v>
      </c>
      <c r="F726" s="188" t="s">
        <v>856</v>
      </c>
      <c r="G726" s="189" t="s">
        <v>148</v>
      </c>
      <c r="H726" s="205"/>
      <c r="I726" s="191"/>
      <c r="J726" s="192">
        <f>ROUND(I726*H726,2)</f>
        <v>0</v>
      </c>
      <c r="K726" s="193"/>
      <c r="L726" s="39"/>
      <c r="M726" s="194" t="s">
        <v>1</v>
      </c>
      <c r="N726" s="195" t="s">
        <v>38</v>
      </c>
      <c r="O726" s="71"/>
      <c r="P726" s="196">
        <f>O726*H726</f>
        <v>0</v>
      </c>
      <c r="Q726" s="196">
        <v>0</v>
      </c>
      <c r="R726" s="196">
        <f>Q726*H726</f>
        <v>0</v>
      </c>
      <c r="S726" s="196">
        <v>0</v>
      </c>
      <c r="T726" s="196">
        <f>S726*H726</f>
        <v>0</v>
      </c>
      <c r="U726" s="197" t="s">
        <v>1</v>
      </c>
      <c r="V726" s="34"/>
      <c r="W726" s="34"/>
      <c r="X726" s="34"/>
      <c r="Y726" s="34"/>
      <c r="Z726" s="34"/>
      <c r="AA726" s="34"/>
      <c r="AB726" s="34"/>
      <c r="AC726" s="34"/>
      <c r="AD726" s="34"/>
      <c r="AE726" s="34"/>
      <c r="AR726" s="198" t="s">
        <v>125</v>
      </c>
      <c r="AT726" s="198" t="s">
        <v>121</v>
      </c>
      <c r="AU726" s="198" t="s">
        <v>81</v>
      </c>
      <c r="AY726" s="17" t="s">
        <v>118</v>
      </c>
      <c r="BE726" s="199">
        <f>IF(N726="základní",J726,0)</f>
        <v>0</v>
      </c>
      <c r="BF726" s="199">
        <f>IF(N726="snížená",J726,0)</f>
        <v>0</v>
      </c>
      <c r="BG726" s="199">
        <f>IF(N726="zákl. přenesená",J726,0)</f>
        <v>0</v>
      </c>
      <c r="BH726" s="199">
        <f>IF(N726="sníž. přenesená",J726,0)</f>
        <v>0</v>
      </c>
      <c r="BI726" s="199">
        <f>IF(N726="nulová",J726,0)</f>
        <v>0</v>
      </c>
      <c r="BJ726" s="17" t="s">
        <v>81</v>
      </c>
      <c r="BK726" s="199">
        <f>ROUND(I726*H726,2)</f>
        <v>0</v>
      </c>
      <c r="BL726" s="17" t="s">
        <v>125</v>
      </c>
      <c r="BM726" s="198" t="s">
        <v>857</v>
      </c>
    </row>
    <row r="727" spans="1:47" s="2" customFormat="1" ht="19.5">
      <c r="A727" s="34"/>
      <c r="B727" s="35"/>
      <c r="C727" s="36"/>
      <c r="D727" s="200" t="s">
        <v>127</v>
      </c>
      <c r="E727" s="36"/>
      <c r="F727" s="201" t="s">
        <v>856</v>
      </c>
      <c r="G727" s="36"/>
      <c r="H727" s="36"/>
      <c r="I727" s="202"/>
      <c r="J727" s="36"/>
      <c r="K727" s="36"/>
      <c r="L727" s="39"/>
      <c r="M727" s="203"/>
      <c r="N727" s="204"/>
      <c r="O727" s="71"/>
      <c r="P727" s="71"/>
      <c r="Q727" s="71"/>
      <c r="R727" s="71"/>
      <c r="S727" s="71"/>
      <c r="T727" s="71"/>
      <c r="U727" s="72"/>
      <c r="V727" s="34"/>
      <c r="W727" s="34"/>
      <c r="X727" s="34"/>
      <c r="Y727" s="34"/>
      <c r="Z727" s="34"/>
      <c r="AA727" s="34"/>
      <c r="AB727" s="34"/>
      <c r="AC727" s="34"/>
      <c r="AD727" s="34"/>
      <c r="AE727" s="34"/>
      <c r="AT727" s="17" t="s">
        <v>127</v>
      </c>
      <c r="AU727" s="17" t="s">
        <v>81</v>
      </c>
    </row>
    <row r="728" spans="2:63" s="12" customFormat="1" ht="25.9" customHeight="1">
      <c r="B728" s="170"/>
      <c r="C728" s="171"/>
      <c r="D728" s="172" t="s">
        <v>72</v>
      </c>
      <c r="E728" s="173" t="s">
        <v>119</v>
      </c>
      <c r="F728" s="173" t="s">
        <v>858</v>
      </c>
      <c r="G728" s="171"/>
      <c r="H728" s="171"/>
      <c r="I728" s="174"/>
      <c r="J728" s="175">
        <f>BK728</f>
        <v>0</v>
      </c>
      <c r="K728" s="171"/>
      <c r="L728" s="176"/>
      <c r="M728" s="177"/>
      <c r="N728" s="178"/>
      <c r="O728" s="178"/>
      <c r="P728" s="179">
        <f>SUM(P729:P754)</f>
        <v>0</v>
      </c>
      <c r="Q728" s="178"/>
      <c r="R728" s="179">
        <f>SUM(R729:R754)</f>
        <v>0</v>
      </c>
      <c r="S728" s="178"/>
      <c r="T728" s="179">
        <f>SUM(T729:T754)</f>
        <v>0</v>
      </c>
      <c r="U728" s="180"/>
      <c r="AR728" s="181" t="s">
        <v>81</v>
      </c>
      <c r="AT728" s="182" t="s">
        <v>72</v>
      </c>
      <c r="AU728" s="182" t="s">
        <v>73</v>
      </c>
      <c r="AY728" s="181" t="s">
        <v>118</v>
      </c>
      <c r="BK728" s="183">
        <f>SUM(BK729:BK754)</f>
        <v>0</v>
      </c>
    </row>
    <row r="729" spans="1:65" s="2" customFormat="1" ht="14.45" customHeight="1">
      <c r="A729" s="34"/>
      <c r="B729" s="35"/>
      <c r="C729" s="186" t="s">
        <v>859</v>
      </c>
      <c r="D729" s="186" t="s">
        <v>121</v>
      </c>
      <c r="E729" s="187" t="s">
        <v>860</v>
      </c>
      <c r="F729" s="188" t="s">
        <v>861</v>
      </c>
      <c r="G729" s="189" t="s">
        <v>187</v>
      </c>
      <c r="H729" s="190">
        <v>40.166</v>
      </c>
      <c r="I729" s="191"/>
      <c r="J729" s="192">
        <f>ROUND(I729*H729,2)</f>
        <v>0</v>
      </c>
      <c r="K729" s="193"/>
      <c r="L729" s="39"/>
      <c r="M729" s="194" t="s">
        <v>1</v>
      </c>
      <c r="N729" s="195" t="s">
        <v>38</v>
      </c>
      <c r="O729" s="71"/>
      <c r="P729" s="196">
        <f>O729*H729</f>
        <v>0</v>
      </c>
      <c r="Q729" s="196">
        <v>0</v>
      </c>
      <c r="R729" s="196">
        <f>Q729*H729</f>
        <v>0</v>
      </c>
      <c r="S729" s="196">
        <v>0</v>
      </c>
      <c r="T729" s="196">
        <f>S729*H729</f>
        <v>0</v>
      </c>
      <c r="U729" s="197" t="s">
        <v>1</v>
      </c>
      <c r="V729" s="34"/>
      <c r="W729" s="34"/>
      <c r="X729" s="34"/>
      <c r="Y729" s="34"/>
      <c r="Z729" s="34"/>
      <c r="AA729" s="34"/>
      <c r="AB729" s="34"/>
      <c r="AC729" s="34"/>
      <c r="AD729" s="34"/>
      <c r="AE729" s="34"/>
      <c r="AR729" s="198" t="s">
        <v>125</v>
      </c>
      <c r="AT729" s="198" t="s">
        <v>121</v>
      </c>
      <c r="AU729" s="198" t="s">
        <v>81</v>
      </c>
      <c r="AY729" s="17" t="s">
        <v>118</v>
      </c>
      <c r="BE729" s="199">
        <f>IF(N729="základní",J729,0)</f>
        <v>0</v>
      </c>
      <c r="BF729" s="199">
        <f>IF(N729="snížená",J729,0)</f>
        <v>0</v>
      </c>
      <c r="BG729" s="199">
        <f>IF(N729="zákl. přenesená",J729,0)</f>
        <v>0</v>
      </c>
      <c r="BH729" s="199">
        <f>IF(N729="sníž. přenesená",J729,0)</f>
        <v>0</v>
      </c>
      <c r="BI729" s="199">
        <f>IF(N729="nulová",J729,0)</f>
        <v>0</v>
      </c>
      <c r="BJ729" s="17" t="s">
        <v>81</v>
      </c>
      <c r="BK729" s="199">
        <f>ROUND(I729*H729,2)</f>
        <v>0</v>
      </c>
      <c r="BL729" s="17" t="s">
        <v>125</v>
      </c>
      <c r="BM729" s="198" t="s">
        <v>862</v>
      </c>
    </row>
    <row r="730" spans="1:47" s="2" customFormat="1" ht="11.25">
      <c r="A730" s="34"/>
      <c r="B730" s="35"/>
      <c r="C730" s="36"/>
      <c r="D730" s="200" t="s">
        <v>127</v>
      </c>
      <c r="E730" s="36"/>
      <c r="F730" s="201" t="s">
        <v>861</v>
      </c>
      <c r="G730" s="36"/>
      <c r="H730" s="36"/>
      <c r="I730" s="202"/>
      <c r="J730" s="36"/>
      <c r="K730" s="36"/>
      <c r="L730" s="39"/>
      <c r="M730" s="203"/>
      <c r="N730" s="204"/>
      <c r="O730" s="71"/>
      <c r="P730" s="71"/>
      <c r="Q730" s="71"/>
      <c r="R730" s="71"/>
      <c r="S730" s="71"/>
      <c r="T730" s="71"/>
      <c r="U730" s="72"/>
      <c r="V730" s="34"/>
      <c r="W730" s="34"/>
      <c r="X730" s="34"/>
      <c r="Y730" s="34"/>
      <c r="Z730" s="34"/>
      <c r="AA730" s="34"/>
      <c r="AB730" s="34"/>
      <c r="AC730" s="34"/>
      <c r="AD730" s="34"/>
      <c r="AE730" s="34"/>
      <c r="AT730" s="17" t="s">
        <v>127</v>
      </c>
      <c r="AU730" s="17" t="s">
        <v>81</v>
      </c>
    </row>
    <row r="731" spans="2:51" s="13" customFormat="1" ht="11.25">
      <c r="B731" s="210"/>
      <c r="C731" s="211"/>
      <c r="D731" s="200" t="s">
        <v>179</v>
      </c>
      <c r="E731" s="212" t="s">
        <v>1</v>
      </c>
      <c r="F731" s="213" t="s">
        <v>863</v>
      </c>
      <c r="G731" s="211"/>
      <c r="H731" s="212" t="s">
        <v>1</v>
      </c>
      <c r="I731" s="214"/>
      <c r="J731" s="211"/>
      <c r="K731" s="211"/>
      <c r="L731" s="215"/>
      <c r="M731" s="216"/>
      <c r="N731" s="217"/>
      <c r="O731" s="217"/>
      <c r="P731" s="217"/>
      <c r="Q731" s="217"/>
      <c r="R731" s="217"/>
      <c r="S731" s="217"/>
      <c r="T731" s="217"/>
      <c r="U731" s="218"/>
      <c r="AT731" s="219" t="s">
        <v>179</v>
      </c>
      <c r="AU731" s="219" t="s">
        <v>81</v>
      </c>
      <c r="AV731" s="13" t="s">
        <v>81</v>
      </c>
      <c r="AW731" s="13" t="s">
        <v>30</v>
      </c>
      <c r="AX731" s="13" t="s">
        <v>73</v>
      </c>
      <c r="AY731" s="219" t="s">
        <v>118</v>
      </c>
    </row>
    <row r="732" spans="2:51" s="14" customFormat="1" ht="11.25">
      <c r="B732" s="220"/>
      <c r="C732" s="221"/>
      <c r="D732" s="200" t="s">
        <v>179</v>
      </c>
      <c r="E732" s="222" t="s">
        <v>1</v>
      </c>
      <c r="F732" s="223" t="s">
        <v>864</v>
      </c>
      <c r="G732" s="221"/>
      <c r="H732" s="224">
        <v>11.313</v>
      </c>
      <c r="I732" s="225"/>
      <c r="J732" s="221"/>
      <c r="K732" s="221"/>
      <c r="L732" s="226"/>
      <c r="M732" s="227"/>
      <c r="N732" s="228"/>
      <c r="O732" s="228"/>
      <c r="P732" s="228"/>
      <c r="Q732" s="228"/>
      <c r="R732" s="228"/>
      <c r="S732" s="228"/>
      <c r="T732" s="228"/>
      <c r="U732" s="229"/>
      <c r="AT732" s="230" t="s">
        <v>179</v>
      </c>
      <c r="AU732" s="230" t="s">
        <v>81</v>
      </c>
      <c r="AV732" s="14" t="s">
        <v>83</v>
      </c>
      <c r="AW732" s="14" t="s">
        <v>30</v>
      </c>
      <c r="AX732" s="14" t="s">
        <v>73</v>
      </c>
      <c r="AY732" s="230" t="s">
        <v>118</v>
      </c>
    </row>
    <row r="733" spans="2:51" s="13" customFormat="1" ht="11.25">
      <c r="B733" s="210"/>
      <c r="C733" s="211"/>
      <c r="D733" s="200" t="s">
        <v>179</v>
      </c>
      <c r="E733" s="212" t="s">
        <v>1</v>
      </c>
      <c r="F733" s="213" t="s">
        <v>361</v>
      </c>
      <c r="G733" s="211"/>
      <c r="H733" s="212" t="s">
        <v>1</v>
      </c>
      <c r="I733" s="214"/>
      <c r="J733" s="211"/>
      <c r="K733" s="211"/>
      <c r="L733" s="215"/>
      <c r="M733" s="216"/>
      <c r="N733" s="217"/>
      <c r="O733" s="217"/>
      <c r="P733" s="217"/>
      <c r="Q733" s="217"/>
      <c r="R733" s="217"/>
      <c r="S733" s="217"/>
      <c r="T733" s="217"/>
      <c r="U733" s="218"/>
      <c r="AT733" s="219" t="s">
        <v>179</v>
      </c>
      <c r="AU733" s="219" t="s">
        <v>81</v>
      </c>
      <c r="AV733" s="13" t="s">
        <v>81</v>
      </c>
      <c r="AW733" s="13" t="s">
        <v>30</v>
      </c>
      <c r="AX733" s="13" t="s">
        <v>73</v>
      </c>
      <c r="AY733" s="219" t="s">
        <v>118</v>
      </c>
    </row>
    <row r="734" spans="2:51" s="14" customFormat="1" ht="11.25">
      <c r="B734" s="220"/>
      <c r="C734" s="221"/>
      <c r="D734" s="200" t="s">
        <v>179</v>
      </c>
      <c r="E734" s="222" t="s">
        <v>1</v>
      </c>
      <c r="F734" s="223" t="s">
        <v>865</v>
      </c>
      <c r="G734" s="221"/>
      <c r="H734" s="224">
        <v>7.05</v>
      </c>
      <c r="I734" s="225"/>
      <c r="J734" s="221"/>
      <c r="K734" s="221"/>
      <c r="L734" s="226"/>
      <c r="M734" s="227"/>
      <c r="N734" s="228"/>
      <c r="O734" s="228"/>
      <c r="P734" s="228"/>
      <c r="Q734" s="228"/>
      <c r="R734" s="228"/>
      <c r="S734" s="228"/>
      <c r="T734" s="228"/>
      <c r="U734" s="229"/>
      <c r="AT734" s="230" t="s">
        <v>179</v>
      </c>
      <c r="AU734" s="230" t="s">
        <v>81</v>
      </c>
      <c r="AV734" s="14" t="s">
        <v>83</v>
      </c>
      <c r="AW734" s="14" t="s">
        <v>30</v>
      </c>
      <c r="AX734" s="14" t="s">
        <v>73</v>
      </c>
      <c r="AY734" s="230" t="s">
        <v>118</v>
      </c>
    </row>
    <row r="735" spans="2:51" s="13" customFormat="1" ht="11.25">
      <c r="B735" s="210"/>
      <c r="C735" s="211"/>
      <c r="D735" s="200" t="s">
        <v>179</v>
      </c>
      <c r="E735" s="212" t="s">
        <v>1</v>
      </c>
      <c r="F735" s="213" t="s">
        <v>376</v>
      </c>
      <c r="G735" s="211"/>
      <c r="H735" s="212" t="s">
        <v>1</v>
      </c>
      <c r="I735" s="214"/>
      <c r="J735" s="211"/>
      <c r="K735" s="211"/>
      <c r="L735" s="215"/>
      <c r="M735" s="216"/>
      <c r="N735" s="217"/>
      <c r="O735" s="217"/>
      <c r="P735" s="217"/>
      <c r="Q735" s="217"/>
      <c r="R735" s="217"/>
      <c r="S735" s="217"/>
      <c r="T735" s="217"/>
      <c r="U735" s="218"/>
      <c r="AT735" s="219" t="s">
        <v>179</v>
      </c>
      <c r="AU735" s="219" t="s">
        <v>81</v>
      </c>
      <c r="AV735" s="13" t="s">
        <v>81</v>
      </c>
      <c r="AW735" s="13" t="s">
        <v>30</v>
      </c>
      <c r="AX735" s="13" t="s">
        <v>73</v>
      </c>
      <c r="AY735" s="219" t="s">
        <v>118</v>
      </c>
    </row>
    <row r="736" spans="2:51" s="14" customFormat="1" ht="11.25">
      <c r="B736" s="220"/>
      <c r="C736" s="221"/>
      <c r="D736" s="200" t="s">
        <v>179</v>
      </c>
      <c r="E736" s="222" t="s">
        <v>1</v>
      </c>
      <c r="F736" s="223" t="s">
        <v>866</v>
      </c>
      <c r="G736" s="221"/>
      <c r="H736" s="224">
        <v>21.803</v>
      </c>
      <c r="I736" s="225"/>
      <c r="J736" s="221"/>
      <c r="K736" s="221"/>
      <c r="L736" s="226"/>
      <c r="M736" s="227"/>
      <c r="N736" s="228"/>
      <c r="O736" s="228"/>
      <c r="P736" s="228"/>
      <c r="Q736" s="228"/>
      <c r="R736" s="228"/>
      <c r="S736" s="228"/>
      <c r="T736" s="228"/>
      <c r="U736" s="229"/>
      <c r="AT736" s="230" t="s">
        <v>179</v>
      </c>
      <c r="AU736" s="230" t="s">
        <v>81</v>
      </c>
      <c r="AV736" s="14" t="s">
        <v>83</v>
      </c>
      <c r="AW736" s="14" t="s">
        <v>30</v>
      </c>
      <c r="AX736" s="14" t="s">
        <v>73</v>
      </c>
      <c r="AY736" s="230" t="s">
        <v>118</v>
      </c>
    </row>
    <row r="737" spans="2:51" s="15" customFormat="1" ht="11.25">
      <c r="B737" s="231"/>
      <c r="C737" s="232"/>
      <c r="D737" s="200" t="s">
        <v>179</v>
      </c>
      <c r="E737" s="233" t="s">
        <v>1</v>
      </c>
      <c r="F737" s="234" t="s">
        <v>184</v>
      </c>
      <c r="G737" s="232"/>
      <c r="H737" s="235">
        <v>40.166</v>
      </c>
      <c r="I737" s="236"/>
      <c r="J737" s="232"/>
      <c r="K737" s="232"/>
      <c r="L737" s="237"/>
      <c r="M737" s="238"/>
      <c r="N737" s="239"/>
      <c r="O737" s="239"/>
      <c r="P737" s="239"/>
      <c r="Q737" s="239"/>
      <c r="R737" s="239"/>
      <c r="S737" s="239"/>
      <c r="T737" s="239"/>
      <c r="U737" s="240"/>
      <c r="AT737" s="241" t="s">
        <v>179</v>
      </c>
      <c r="AU737" s="241" t="s">
        <v>81</v>
      </c>
      <c r="AV737" s="15" t="s">
        <v>125</v>
      </c>
      <c r="AW737" s="15" t="s">
        <v>30</v>
      </c>
      <c r="AX737" s="15" t="s">
        <v>81</v>
      </c>
      <c r="AY737" s="241" t="s">
        <v>118</v>
      </c>
    </row>
    <row r="738" spans="1:65" s="2" customFormat="1" ht="24.2" customHeight="1">
      <c r="A738" s="34"/>
      <c r="B738" s="35"/>
      <c r="C738" s="186" t="s">
        <v>867</v>
      </c>
      <c r="D738" s="186" t="s">
        <v>121</v>
      </c>
      <c r="E738" s="187" t="s">
        <v>868</v>
      </c>
      <c r="F738" s="188" t="s">
        <v>869</v>
      </c>
      <c r="G738" s="189" t="s">
        <v>187</v>
      </c>
      <c r="H738" s="190">
        <v>9.7</v>
      </c>
      <c r="I738" s="191"/>
      <c r="J738" s="192">
        <f>ROUND(I738*H738,2)</f>
        <v>0</v>
      </c>
      <c r="K738" s="193"/>
      <c r="L738" s="39"/>
      <c r="M738" s="194" t="s">
        <v>1</v>
      </c>
      <c r="N738" s="195" t="s">
        <v>38</v>
      </c>
      <c r="O738" s="71"/>
      <c r="P738" s="196">
        <f>O738*H738</f>
        <v>0</v>
      </c>
      <c r="Q738" s="196">
        <v>0</v>
      </c>
      <c r="R738" s="196">
        <f>Q738*H738</f>
        <v>0</v>
      </c>
      <c r="S738" s="196">
        <v>0</v>
      </c>
      <c r="T738" s="196">
        <f>S738*H738</f>
        <v>0</v>
      </c>
      <c r="U738" s="197" t="s">
        <v>1</v>
      </c>
      <c r="V738" s="34"/>
      <c r="W738" s="34"/>
      <c r="X738" s="34"/>
      <c r="Y738" s="34"/>
      <c r="Z738" s="34"/>
      <c r="AA738" s="34"/>
      <c r="AB738" s="34"/>
      <c r="AC738" s="34"/>
      <c r="AD738" s="34"/>
      <c r="AE738" s="34"/>
      <c r="AR738" s="198" t="s">
        <v>125</v>
      </c>
      <c r="AT738" s="198" t="s">
        <v>121</v>
      </c>
      <c r="AU738" s="198" t="s">
        <v>81</v>
      </c>
      <c r="AY738" s="17" t="s">
        <v>118</v>
      </c>
      <c r="BE738" s="199">
        <f>IF(N738="základní",J738,0)</f>
        <v>0</v>
      </c>
      <c r="BF738" s="199">
        <f>IF(N738="snížená",J738,0)</f>
        <v>0</v>
      </c>
      <c r="BG738" s="199">
        <f>IF(N738="zákl. přenesená",J738,0)</f>
        <v>0</v>
      </c>
      <c r="BH738" s="199">
        <f>IF(N738="sníž. přenesená",J738,0)</f>
        <v>0</v>
      </c>
      <c r="BI738" s="199">
        <f>IF(N738="nulová",J738,0)</f>
        <v>0</v>
      </c>
      <c r="BJ738" s="17" t="s">
        <v>81</v>
      </c>
      <c r="BK738" s="199">
        <f>ROUND(I738*H738,2)</f>
        <v>0</v>
      </c>
      <c r="BL738" s="17" t="s">
        <v>125</v>
      </c>
      <c r="BM738" s="198" t="s">
        <v>870</v>
      </c>
    </row>
    <row r="739" spans="1:47" s="2" customFormat="1" ht="19.5">
      <c r="A739" s="34"/>
      <c r="B739" s="35"/>
      <c r="C739" s="36"/>
      <c r="D739" s="200" t="s">
        <v>127</v>
      </c>
      <c r="E739" s="36"/>
      <c r="F739" s="201" t="s">
        <v>869</v>
      </c>
      <c r="G739" s="36"/>
      <c r="H739" s="36"/>
      <c r="I739" s="202"/>
      <c r="J739" s="36"/>
      <c r="K739" s="36"/>
      <c r="L739" s="39"/>
      <c r="M739" s="203"/>
      <c r="N739" s="204"/>
      <c r="O739" s="71"/>
      <c r="P739" s="71"/>
      <c r="Q739" s="71"/>
      <c r="R739" s="71"/>
      <c r="S739" s="71"/>
      <c r="T739" s="71"/>
      <c r="U739" s="72"/>
      <c r="V739" s="34"/>
      <c r="W739" s="34"/>
      <c r="X739" s="34"/>
      <c r="Y739" s="34"/>
      <c r="Z739" s="34"/>
      <c r="AA739" s="34"/>
      <c r="AB739" s="34"/>
      <c r="AC739" s="34"/>
      <c r="AD739" s="34"/>
      <c r="AE739" s="34"/>
      <c r="AT739" s="17" t="s">
        <v>127</v>
      </c>
      <c r="AU739" s="17" t="s">
        <v>81</v>
      </c>
    </row>
    <row r="740" spans="2:51" s="13" customFormat="1" ht="11.25">
      <c r="B740" s="210"/>
      <c r="C740" s="211"/>
      <c r="D740" s="200" t="s">
        <v>179</v>
      </c>
      <c r="E740" s="212" t="s">
        <v>1</v>
      </c>
      <c r="F740" s="213" t="s">
        <v>871</v>
      </c>
      <c r="G740" s="211"/>
      <c r="H740" s="212" t="s">
        <v>1</v>
      </c>
      <c r="I740" s="214"/>
      <c r="J740" s="211"/>
      <c r="K740" s="211"/>
      <c r="L740" s="215"/>
      <c r="M740" s="216"/>
      <c r="N740" s="217"/>
      <c r="O740" s="217"/>
      <c r="P740" s="217"/>
      <c r="Q740" s="217"/>
      <c r="R740" s="217"/>
      <c r="S740" s="217"/>
      <c r="T740" s="217"/>
      <c r="U740" s="218"/>
      <c r="AT740" s="219" t="s">
        <v>179</v>
      </c>
      <c r="AU740" s="219" t="s">
        <v>81</v>
      </c>
      <c r="AV740" s="13" t="s">
        <v>81</v>
      </c>
      <c r="AW740" s="13" t="s">
        <v>30</v>
      </c>
      <c r="AX740" s="13" t="s">
        <v>73</v>
      </c>
      <c r="AY740" s="219" t="s">
        <v>118</v>
      </c>
    </row>
    <row r="741" spans="2:51" s="14" customFormat="1" ht="11.25">
      <c r="B741" s="220"/>
      <c r="C741" s="221"/>
      <c r="D741" s="200" t="s">
        <v>179</v>
      </c>
      <c r="E741" s="222" t="s">
        <v>1</v>
      </c>
      <c r="F741" s="223" t="s">
        <v>872</v>
      </c>
      <c r="G741" s="221"/>
      <c r="H741" s="224">
        <v>9.7</v>
      </c>
      <c r="I741" s="225"/>
      <c r="J741" s="221"/>
      <c r="K741" s="221"/>
      <c r="L741" s="226"/>
      <c r="M741" s="227"/>
      <c r="N741" s="228"/>
      <c r="O741" s="228"/>
      <c r="P741" s="228"/>
      <c r="Q741" s="228"/>
      <c r="R741" s="228"/>
      <c r="S741" s="228"/>
      <c r="T741" s="228"/>
      <c r="U741" s="229"/>
      <c r="AT741" s="230" t="s">
        <v>179</v>
      </c>
      <c r="AU741" s="230" t="s">
        <v>81</v>
      </c>
      <c r="AV741" s="14" t="s">
        <v>83</v>
      </c>
      <c r="AW741" s="14" t="s">
        <v>30</v>
      </c>
      <c r="AX741" s="14" t="s">
        <v>73</v>
      </c>
      <c r="AY741" s="230" t="s">
        <v>118</v>
      </c>
    </row>
    <row r="742" spans="2:51" s="15" customFormat="1" ht="11.25">
      <c r="B742" s="231"/>
      <c r="C742" s="232"/>
      <c r="D742" s="200" t="s">
        <v>179</v>
      </c>
      <c r="E742" s="233" t="s">
        <v>1</v>
      </c>
      <c r="F742" s="234" t="s">
        <v>184</v>
      </c>
      <c r="G742" s="232"/>
      <c r="H742" s="235">
        <v>9.7</v>
      </c>
      <c r="I742" s="236"/>
      <c r="J742" s="232"/>
      <c r="K742" s="232"/>
      <c r="L742" s="237"/>
      <c r="M742" s="238"/>
      <c r="N742" s="239"/>
      <c r="O742" s="239"/>
      <c r="P742" s="239"/>
      <c r="Q742" s="239"/>
      <c r="R742" s="239"/>
      <c r="S742" s="239"/>
      <c r="T742" s="239"/>
      <c r="U742" s="240"/>
      <c r="AT742" s="241" t="s">
        <v>179</v>
      </c>
      <c r="AU742" s="241" t="s">
        <v>81</v>
      </c>
      <c r="AV742" s="15" t="s">
        <v>125</v>
      </c>
      <c r="AW742" s="15" t="s">
        <v>30</v>
      </c>
      <c r="AX742" s="15" t="s">
        <v>81</v>
      </c>
      <c r="AY742" s="241" t="s">
        <v>118</v>
      </c>
    </row>
    <row r="743" spans="1:65" s="2" customFormat="1" ht="24.2" customHeight="1">
      <c r="A743" s="34"/>
      <c r="B743" s="35"/>
      <c r="C743" s="186" t="s">
        <v>873</v>
      </c>
      <c r="D743" s="186" t="s">
        <v>121</v>
      </c>
      <c r="E743" s="187" t="s">
        <v>874</v>
      </c>
      <c r="F743" s="188" t="s">
        <v>875</v>
      </c>
      <c r="G743" s="189" t="s">
        <v>187</v>
      </c>
      <c r="H743" s="190">
        <v>9.7</v>
      </c>
      <c r="I743" s="191"/>
      <c r="J743" s="192">
        <f>ROUND(I743*H743,2)</f>
        <v>0</v>
      </c>
      <c r="K743" s="193"/>
      <c r="L743" s="39"/>
      <c r="M743" s="194" t="s">
        <v>1</v>
      </c>
      <c r="N743" s="195" t="s">
        <v>38</v>
      </c>
      <c r="O743" s="71"/>
      <c r="P743" s="196">
        <f>O743*H743</f>
        <v>0</v>
      </c>
      <c r="Q743" s="196">
        <v>0</v>
      </c>
      <c r="R743" s="196">
        <f>Q743*H743</f>
        <v>0</v>
      </c>
      <c r="S743" s="196">
        <v>0</v>
      </c>
      <c r="T743" s="196">
        <f>S743*H743</f>
        <v>0</v>
      </c>
      <c r="U743" s="197" t="s">
        <v>1</v>
      </c>
      <c r="V743" s="34"/>
      <c r="W743" s="34"/>
      <c r="X743" s="34"/>
      <c r="Y743" s="34"/>
      <c r="Z743" s="34"/>
      <c r="AA743" s="34"/>
      <c r="AB743" s="34"/>
      <c r="AC743" s="34"/>
      <c r="AD743" s="34"/>
      <c r="AE743" s="34"/>
      <c r="AR743" s="198" t="s">
        <v>125</v>
      </c>
      <c r="AT743" s="198" t="s">
        <v>121</v>
      </c>
      <c r="AU743" s="198" t="s">
        <v>81</v>
      </c>
      <c r="AY743" s="17" t="s">
        <v>118</v>
      </c>
      <c r="BE743" s="199">
        <f>IF(N743="základní",J743,0)</f>
        <v>0</v>
      </c>
      <c r="BF743" s="199">
        <f>IF(N743="snížená",J743,0)</f>
        <v>0</v>
      </c>
      <c r="BG743" s="199">
        <f>IF(N743="zákl. přenesená",J743,0)</f>
        <v>0</v>
      </c>
      <c r="BH743" s="199">
        <f>IF(N743="sníž. přenesená",J743,0)</f>
        <v>0</v>
      </c>
      <c r="BI743" s="199">
        <f>IF(N743="nulová",J743,0)</f>
        <v>0</v>
      </c>
      <c r="BJ743" s="17" t="s">
        <v>81</v>
      </c>
      <c r="BK743" s="199">
        <f>ROUND(I743*H743,2)</f>
        <v>0</v>
      </c>
      <c r="BL743" s="17" t="s">
        <v>125</v>
      </c>
      <c r="BM743" s="198" t="s">
        <v>876</v>
      </c>
    </row>
    <row r="744" spans="1:47" s="2" customFormat="1" ht="19.5">
      <c r="A744" s="34"/>
      <c r="B744" s="35"/>
      <c r="C744" s="36"/>
      <c r="D744" s="200" t="s">
        <v>127</v>
      </c>
      <c r="E744" s="36"/>
      <c r="F744" s="201" t="s">
        <v>875</v>
      </c>
      <c r="G744" s="36"/>
      <c r="H744" s="36"/>
      <c r="I744" s="202"/>
      <c r="J744" s="36"/>
      <c r="K744" s="36"/>
      <c r="L744" s="39"/>
      <c r="M744" s="203"/>
      <c r="N744" s="204"/>
      <c r="O744" s="71"/>
      <c r="P744" s="71"/>
      <c r="Q744" s="71"/>
      <c r="R744" s="71"/>
      <c r="S744" s="71"/>
      <c r="T744" s="71"/>
      <c r="U744" s="72"/>
      <c r="V744" s="34"/>
      <c r="W744" s="34"/>
      <c r="X744" s="34"/>
      <c r="Y744" s="34"/>
      <c r="Z744" s="34"/>
      <c r="AA744" s="34"/>
      <c r="AB744" s="34"/>
      <c r="AC744" s="34"/>
      <c r="AD744" s="34"/>
      <c r="AE744" s="34"/>
      <c r="AT744" s="17" t="s">
        <v>127</v>
      </c>
      <c r="AU744" s="17" t="s">
        <v>81</v>
      </c>
    </row>
    <row r="745" spans="2:51" s="13" customFormat="1" ht="11.25">
      <c r="B745" s="210"/>
      <c r="C745" s="211"/>
      <c r="D745" s="200" t="s">
        <v>179</v>
      </c>
      <c r="E745" s="212" t="s">
        <v>1</v>
      </c>
      <c r="F745" s="213" t="s">
        <v>286</v>
      </c>
      <c r="G745" s="211"/>
      <c r="H745" s="212" t="s">
        <v>1</v>
      </c>
      <c r="I745" s="214"/>
      <c r="J745" s="211"/>
      <c r="K745" s="211"/>
      <c r="L745" s="215"/>
      <c r="M745" s="216"/>
      <c r="N745" s="217"/>
      <c r="O745" s="217"/>
      <c r="P745" s="217"/>
      <c r="Q745" s="217"/>
      <c r="R745" s="217"/>
      <c r="S745" s="217"/>
      <c r="T745" s="217"/>
      <c r="U745" s="218"/>
      <c r="AT745" s="219" t="s">
        <v>179</v>
      </c>
      <c r="AU745" s="219" t="s">
        <v>81</v>
      </c>
      <c r="AV745" s="13" t="s">
        <v>81</v>
      </c>
      <c r="AW745" s="13" t="s">
        <v>30</v>
      </c>
      <c r="AX745" s="13" t="s">
        <v>73</v>
      </c>
      <c r="AY745" s="219" t="s">
        <v>118</v>
      </c>
    </row>
    <row r="746" spans="2:51" s="14" customFormat="1" ht="11.25">
      <c r="B746" s="220"/>
      <c r="C746" s="221"/>
      <c r="D746" s="200" t="s">
        <v>179</v>
      </c>
      <c r="E746" s="222" t="s">
        <v>1</v>
      </c>
      <c r="F746" s="223" t="s">
        <v>872</v>
      </c>
      <c r="G746" s="221"/>
      <c r="H746" s="224">
        <v>9.7</v>
      </c>
      <c r="I746" s="225"/>
      <c r="J746" s="221"/>
      <c r="K746" s="221"/>
      <c r="L746" s="226"/>
      <c r="M746" s="227"/>
      <c r="N746" s="228"/>
      <c r="O746" s="228"/>
      <c r="P746" s="228"/>
      <c r="Q746" s="228"/>
      <c r="R746" s="228"/>
      <c r="S746" s="228"/>
      <c r="T746" s="228"/>
      <c r="U746" s="229"/>
      <c r="AT746" s="230" t="s">
        <v>179</v>
      </c>
      <c r="AU746" s="230" t="s">
        <v>81</v>
      </c>
      <c r="AV746" s="14" t="s">
        <v>83</v>
      </c>
      <c r="AW746" s="14" t="s">
        <v>30</v>
      </c>
      <c r="AX746" s="14" t="s">
        <v>73</v>
      </c>
      <c r="AY746" s="230" t="s">
        <v>118</v>
      </c>
    </row>
    <row r="747" spans="2:51" s="15" customFormat="1" ht="11.25">
      <c r="B747" s="231"/>
      <c r="C747" s="232"/>
      <c r="D747" s="200" t="s">
        <v>179</v>
      </c>
      <c r="E747" s="233" t="s">
        <v>1</v>
      </c>
      <c r="F747" s="234" t="s">
        <v>184</v>
      </c>
      <c r="G747" s="232"/>
      <c r="H747" s="235">
        <v>9.7</v>
      </c>
      <c r="I747" s="236"/>
      <c r="J747" s="232"/>
      <c r="K747" s="232"/>
      <c r="L747" s="237"/>
      <c r="M747" s="238"/>
      <c r="N747" s="239"/>
      <c r="O747" s="239"/>
      <c r="P747" s="239"/>
      <c r="Q747" s="239"/>
      <c r="R747" s="239"/>
      <c r="S747" s="239"/>
      <c r="T747" s="239"/>
      <c r="U747" s="240"/>
      <c r="AT747" s="241" t="s">
        <v>179</v>
      </c>
      <c r="AU747" s="241" t="s">
        <v>81</v>
      </c>
      <c r="AV747" s="15" t="s">
        <v>125</v>
      </c>
      <c r="AW747" s="15" t="s">
        <v>30</v>
      </c>
      <c r="AX747" s="15" t="s">
        <v>81</v>
      </c>
      <c r="AY747" s="241" t="s">
        <v>118</v>
      </c>
    </row>
    <row r="748" spans="1:65" s="2" customFormat="1" ht="14.45" customHeight="1">
      <c r="A748" s="34"/>
      <c r="B748" s="35"/>
      <c r="C748" s="242" t="s">
        <v>877</v>
      </c>
      <c r="D748" s="242" t="s">
        <v>216</v>
      </c>
      <c r="E748" s="243" t="s">
        <v>878</v>
      </c>
      <c r="F748" s="244" t="s">
        <v>879</v>
      </c>
      <c r="G748" s="245" t="s">
        <v>187</v>
      </c>
      <c r="H748" s="246">
        <v>10.67</v>
      </c>
      <c r="I748" s="247"/>
      <c r="J748" s="248">
        <f>ROUND(I748*H748,2)</f>
        <v>0</v>
      </c>
      <c r="K748" s="249"/>
      <c r="L748" s="250"/>
      <c r="M748" s="251" t="s">
        <v>1</v>
      </c>
      <c r="N748" s="252" t="s">
        <v>38</v>
      </c>
      <c r="O748" s="71"/>
      <c r="P748" s="196">
        <f>O748*H748</f>
        <v>0</v>
      </c>
      <c r="Q748" s="196">
        <v>0</v>
      </c>
      <c r="R748" s="196">
        <f>Q748*H748</f>
        <v>0</v>
      </c>
      <c r="S748" s="196">
        <v>0</v>
      </c>
      <c r="T748" s="196">
        <f>S748*H748</f>
        <v>0</v>
      </c>
      <c r="U748" s="197" t="s">
        <v>1</v>
      </c>
      <c r="V748" s="34"/>
      <c r="W748" s="34"/>
      <c r="X748" s="34"/>
      <c r="Y748" s="34"/>
      <c r="Z748" s="34"/>
      <c r="AA748" s="34"/>
      <c r="AB748" s="34"/>
      <c r="AC748" s="34"/>
      <c r="AD748" s="34"/>
      <c r="AE748" s="34"/>
      <c r="AR748" s="198" t="s">
        <v>219</v>
      </c>
      <c r="AT748" s="198" t="s">
        <v>216</v>
      </c>
      <c r="AU748" s="198" t="s">
        <v>81</v>
      </c>
      <c r="AY748" s="17" t="s">
        <v>118</v>
      </c>
      <c r="BE748" s="199">
        <f>IF(N748="základní",J748,0)</f>
        <v>0</v>
      </c>
      <c r="BF748" s="199">
        <f>IF(N748="snížená",J748,0)</f>
        <v>0</v>
      </c>
      <c r="BG748" s="199">
        <f>IF(N748="zákl. přenesená",J748,0)</f>
        <v>0</v>
      </c>
      <c r="BH748" s="199">
        <f>IF(N748="sníž. přenesená",J748,0)</f>
        <v>0</v>
      </c>
      <c r="BI748" s="199">
        <f>IF(N748="nulová",J748,0)</f>
        <v>0</v>
      </c>
      <c r="BJ748" s="17" t="s">
        <v>81</v>
      </c>
      <c r="BK748" s="199">
        <f>ROUND(I748*H748,2)</f>
        <v>0</v>
      </c>
      <c r="BL748" s="17" t="s">
        <v>125</v>
      </c>
      <c r="BM748" s="198" t="s">
        <v>880</v>
      </c>
    </row>
    <row r="749" spans="1:47" s="2" customFormat="1" ht="11.25">
      <c r="A749" s="34"/>
      <c r="B749" s="35"/>
      <c r="C749" s="36"/>
      <c r="D749" s="200" t="s">
        <v>127</v>
      </c>
      <c r="E749" s="36"/>
      <c r="F749" s="201" t="s">
        <v>879</v>
      </c>
      <c r="G749" s="36"/>
      <c r="H749" s="36"/>
      <c r="I749" s="202"/>
      <c r="J749" s="36"/>
      <c r="K749" s="36"/>
      <c r="L749" s="39"/>
      <c r="M749" s="203"/>
      <c r="N749" s="204"/>
      <c r="O749" s="71"/>
      <c r="P749" s="71"/>
      <c r="Q749" s="71"/>
      <c r="R749" s="71"/>
      <c r="S749" s="71"/>
      <c r="T749" s="71"/>
      <c r="U749" s="72"/>
      <c r="V749" s="34"/>
      <c r="W749" s="34"/>
      <c r="X749" s="34"/>
      <c r="Y749" s="34"/>
      <c r="Z749" s="34"/>
      <c r="AA749" s="34"/>
      <c r="AB749" s="34"/>
      <c r="AC749" s="34"/>
      <c r="AD749" s="34"/>
      <c r="AE749" s="34"/>
      <c r="AT749" s="17" t="s">
        <v>127</v>
      </c>
      <c r="AU749" s="17" t="s">
        <v>81</v>
      </c>
    </row>
    <row r="750" spans="2:51" s="13" customFormat="1" ht="11.25">
      <c r="B750" s="210"/>
      <c r="C750" s="211"/>
      <c r="D750" s="200" t="s">
        <v>179</v>
      </c>
      <c r="E750" s="212" t="s">
        <v>1</v>
      </c>
      <c r="F750" s="213" t="s">
        <v>286</v>
      </c>
      <c r="G750" s="211"/>
      <c r="H750" s="212" t="s">
        <v>1</v>
      </c>
      <c r="I750" s="214"/>
      <c r="J750" s="211"/>
      <c r="K750" s="211"/>
      <c r="L750" s="215"/>
      <c r="M750" s="216"/>
      <c r="N750" s="217"/>
      <c r="O750" s="217"/>
      <c r="P750" s="217"/>
      <c r="Q750" s="217"/>
      <c r="R750" s="217"/>
      <c r="S750" s="217"/>
      <c r="T750" s="217"/>
      <c r="U750" s="218"/>
      <c r="AT750" s="219" t="s">
        <v>179</v>
      </c>
      <c r="AU750" s="219" t="s">
        <v>81</v>
      </c>
      <c r="AV750" s="13" t="s">
        <v>81</v>
      </c>
      <c r="AW750" s="13" t="s">
        <v>30</v>
      </c>
      <c r="AX750" s="13" t="s">
        <v>73</v>
      </c>
      <c r="AY750" s="219" t="s">
        <v>118</v>
      </c>
    </row>
    <row r="751" spans="2:51" s="14" customFormat="1" ht="11.25">
      <c r="B751" s="220"/>
      <c r="C751" s="221"/>
      <c r="D751" s="200" t="s">
        <v>179</v>
      </c>
      <c r="E751" s="222" t="s">
        <v>1</v>
      </c>
      <c r="F751" s="223" t="s">
        <v>881</v>
      </c>
      <c r="G751" s="221"/>
      <c r="H751" s="224">
        <v>10.67</v>
      </c>
      <c r="I751" s="225"/>
      <c r="J751" s="221"/>
      <c r="K751" s="221"/>
      <c r="L751" s="226"/>
      <c r="M751" s="227"/>
      <c r="N751" s="228"/>
      <c r="O751" s="228"/>
      <c r="P751" s="228"/>
      <c r="Q751" s="228"/>
      <c r="R751" s="228"/>
      <c r="S751" s="228"/>
      <c r="T751" s="228"/>
      <c r="U751" s="229"/>
      <c r="AT751" s="230" t="s">
        <v>179</v>
      </c>
      <c r="AU751" s="230" t="s">
        <v>81</v>
      </c>
      <c r="AV751" s="14" t="s">
        <v>83</v>
      </c>
      <c r="AW751" s="14" t="s">
        <v>30</v>
      </c>
      <c r="AX751" s="14" t="s">
        <v>73</v>
      </c>
      <c r="AY751" s="230" t="s">
        <v>118</v>
      </c>
    </row>
    <row r="752" spans="2:51" s="15" customFormat="1" ht="11.25">
      <c r="B752" s="231"/>
      <c r="C752" s="232"/>
      <c r="D752" s="200" t="s">
        <v>179</v>
      </c>
      <c r="E752" s="233" t="s">
        <v>1</v>
      </c>
      <c r="F752" s="234" t="s">
        <v>184</v>
      </c>
      <c r="G752" s="232"/>
      <c r="H752" s="235">
        <v>10.67</v>
      </c>
      <c r="I752" s="236"/>
      <c r="J752" s="232"/>
      <c r="K752" s="232"/>
      <c r="L752" s="237"/>
      <c r="M752" s="238"/>
      <c r="N752" s="239"/>
      <c r="O752" s="239"/>
      <c r="P752" s="239"/>
      <c r="Q752" s="239"/>
      <c r="R752" s="239"/>
      <c r="S752" s="239"/>
      <c r="T752" s="239"/>
      <c r="U752" s="240"/>
      <c r="AT752" s="241" t="s">
        <v>179</v>
      </c>
      <c r="AU752" s="241" t="s">
        <v>81</v>
      </c>
      <c r="AV752" s="15" t="s">
        <v>125</v>
      </c>
      <c r="AW752" s="15" t="s">
        <v>30</v>
      </c>
      <c r="AX752" s="15" t="s">
        <v>81</v>
      </c>
      <c r="AY752" s="241" t="s">
        <v>118</v>
      </c>
    </row>
    <row r="753" spans="1:65" s="2" customFormat="1" ht="24.2" customHeight="1">
      <c r="A753" s="34"/>
      <c r="B753" s="35"/>
      <c r="C753" s="186" t="s">
        <v>882</v>
      </c>
      <c r="D753" s="186" t="s">
        <v>121</v>
      </c>
      <c r="E753" s="187" t="s">
        <v>883</v>
      </c>
      <c r="F753" s="188" t="s">
        <v>884</v>
      </c>
      <c r="G753" s="189" t="s">
        <v>148</v>
      </c>
      <c r="H753" s="205"/>
      <c r="I753" s="191"/>
      <c r="J753" s="192">
        <f>ROUND(I753*H753,2)</f>
        <v>0</v>
      </c>
      <c r="K753" s="193"/>
      <c r="L753" s="39"/>
      <c r="M753" s="194" t="s">
        <v>1</v>
      </c>
      <c r="N753" s="195" t="s">
        <v>38</v>
      </c>
      <c r="O753" s="71"/>
      <c r="P753" s="196">
        <f>O753*H753</f>
        <v>0</v>
      </c>
      <c r="Q753" s="196">
        <v>0</v>
      </c>
      <c r="R753" s="196">
        <f>Q753*H753</f>
        <v>0</v>
      </c>
      <c r="S753" s="196">
        <v>0</v>
      </c>
      <c r="T753" s="196">
        <f>S753*H753</f>
        <v>0</v>
      </c>
      <c r="U753" s="197" t="s">
        <v>1</v>
      </c>
      <c r="V753" s="34"/>
      <c r="W753" s="34"/>
      <c r="X753" s="34"/>
      <c r="Y753" s="34"/>
      <c r="Z753" s="34"/>
      <c r="AA753" s="34"/>
      <c r="AB753" s="34"/>
      <c r="AC753" s="34"/>
      <c r="AD753" s="34"/>
      <c r="AE753" s="34"/>
      <c r="AR753" s="198" t="s">
        <v>125</v>
      </c>
      <c r="AT753" s="198" t="s">
        <v>121</v>
      </c>
      <c r="AU753" s="198" t="s">
        <v>81</v>
      </c>
      <c r="AY753" s="17" t="s">
        <v>118</v>
      </c>
      <c r="BE753" s="199">
        <f>IF(N753="základní",J753,0)</f>
        <v>0</v>
      </c>
      <c r="BF753" s="199">
        <f>IF(N753="snížená",J753,0)</f>
        <v>0</v>
      </c>
      <c r="BG753" s="199">
        <f>IF(N753="zákl. přenesená",J753,0)</f>
        <v>0</v>
      </c>
      <c r="BH753" s="199">
        <f>IF(N753="sníž. přenesená",J753,0)</f>
        <v>0</v>
      </c>
      <c r="BI753" s="199">
        <f>IF(N753="nulová",J753,0)</f>
        <v>0</v>
      </c>
      <c r="BJ753" s="17" t="s">
        <v>81</v>
      </c>
      <c r="BK753" s="199">
        <f>ROUND(I753*H753,2)</f>
        <v>0</v>
      </c>
      <c r="BL753" s="17" t="s">
        <v>125</v>
      </c>
      <c r="BM753" s="198" t="s">
        <v>885</v>
      </c>
    </row>
    <row r="754" spans="1:47" s="2" customFormat="1" ht="11.25">
      <c r="A754" s="34"/>
      <c r="B754" s="35"/>
      <c r="C754" s="36"/>
      <c r="D754" s="200" t="s">
        <v>127</v>
      </c>
      <c r="E754" s="36"/>
      <c r="F754" s="201" t="s">
        <v>884</v>
      </c>
      <c r="G754" s="36"/>
      <c r="H754" s="36"/>
      <c r="I754" s="202"/>
      <c r="J754" s="36"/>
      <c r="K754" s="36"/>
      <c r="L754" s="39"/>
      <c r="M754" s="203"/>
      <c r="N754" s="204"/>
      <c r="O754" s="71"/>
      <c r="P754" s="71"/>
      <c r="Q754" s="71"/>
      <c r="R754" s="71"/>
      <c r="S754" s="71"/>
      <c r="T754" s="71"/>
      <c r="U754" s="72"/>
      <c r="V754" s="34"/>
      <c r="W754" s="34"/>
      <c r="X754" s="34"/>
      <c r="Y754" s="34"/>
      <c r="Z754" s="34"/>
      <c r="AA754" s="34"/>
      <c r="AB754" s="34"/>
      <c r="AC754" s="34"/>
      <c r="AD754" s="34"/>
      <c r="AE754" s="34"/>
      <c r="AT754" s="17" t="s">
        <v>127</v>
      </c>
      <c r="AU754" s="17" t="s">
        <v>81</v>
      </c>
    </row>
    <row r="755" spans="2:63" s="12" customFormat="1" ht="25.9" customHeight="1">
      <c r="B755" s="170"/>
      <c r="C755" s="171"/>
      <c r="D755" s="172" t="s">
        <v>72</v>
      </c>
      <c r="E755" s="173" t="s">
        <v>135</v>
      </c>
      <c r="F755" s="173" t="s">
        <v>886</v>
      </c>
      <c r="G755" s="171"/>
      <c r="H755" s="171"/>
      <c r="I755" s="174"/>
      <c r="J755" s="175">
        <f>BK755</f>
        <v>0</v>
      </c>
      <c r="K755" s="171"/>
      <c r="L755" s="176"/>
      <c r="M755" s="177"/>
      <c r="N755" s="178"/>
      <c r="O755" s="178"/>
      <c r="P755" s="179">
        <f>SUM(P756:P785)</f>
        <v>0</v>
      </c>
      <c r="Q755" s="178"/>
      <c r="R755" s="179">
        <f>SUM(R756:R785)</f>
        <v>0</v>
      </c>
      <c r="S755" s="178"/>
      <c r="T755" s="179">
        <f>SUM(T756:T785)</f>
        <v>0</v>
      </c>
      <c r="U755" s="180"/>
      <c r="AR755" s="181" t="s">
        <v>81</v>
      </c>
      <c r="AT755" s="182" t="s">
        <v>72</v>
      </c>
      <c r="AU755" s="182" t="s">
        <v>73</v>
      </c>
      <c r="AY755" s="181" t="s">
        <v>118</v>
      </c>
      <c r="BK755" s="183">
        <f>SUM(BK756:BK785)</f>
        <v>0</v>
      </c>
    </row>
    <row r="756" spans="1:65" s="2" customFormat="1" ht="24.2" customHeight="1">
      <c r="A756" s="34"/>
      <c r="B756" s="35"/>
      <c r="C756" s="186" t="s">
        <v>887</v>
      </c>
      <c r="D756" s="186" t="s">
        <v>121</v>
      </c>
      <c r="E756" s="187" t="s">
        <v>888</v>
      </c>
      <c r="F756" s="188" t="s">
        <v>889</v>
      </c>
      <c r="G756" s="189" t="s">
        <v>187</v>
      </c>
      <c r="H756" s="190">
        <v>99.562</v>
      </c>
      <c r="I756" s="191"/>
      <c r="J756" s="192">
        <f>ROUND(I756*H756,2)</f>
        <v>0</v>
      </c>
      <c r="K756" s="193"/>
      <c r="L756" s="39"/>
      <c r="M756" s="194" t="s">
        <v>1</v>
      </c>
      <c r="N756" s="195" t="s">
        <v>38</v>
      </c>
      <c r="O756" s="71"/>
      <c r="P756" s="196">
        <f>O756*H756</f>
        <v>0</v>
      </c>
      <c r="Q756" s="196">
        <v>0</v>
      </c>
      <c r="R756" s="196">
        <f>Q756*H756</f>
        <v>0</v>
      </c>
      <c r="S756" s="196">
        <v>0</v>
      </c>
      <c r="T756" s="196">
        <f>S756*H756</f>
        <v>0</v>
      </c>
      <c r="U756" s="197" t="s">
        <v>1</v>
      </c>
      <c r="V756" s="34"/>
      <c r="W756" s="34"/>
      <c r="X756" s="34"/>
      <c r="Y756" s="34"/>
      <c r="Z756" s="34"/>
      <c r="AA756" s="34"/>
      <c r="AB756" s="34"/>
      <c r="AC756" s="34"/>
      <c r="AD756" s="34"/>
      <c r="AE756" s="34"/>
      <c r="AR756" s="198" t="s">
        <v>125</v>
      </c>
      <c r="AT756" s="198" t="s">
        <v>121</v>
      </c>
      <c r="AU756" s="198" t="s">
        <v>81</v>
      </c>
      <c r="AY756" s="17" t="s">
        <v>118</v>
      </c>
      <c r="BE756" s="199">
        <f>IF(N756="základní",J756,0)</f>
        <v>0</v>
      </c>
      <c r="BF756" s="199">
        <f>IF(N756="snížená",J756,0)</f>
        <v>0</v>
      </c>
      <c r="BG756" s="199">
        <f>IF(N756="zákl. přenesená",J756,0)</f>
        <v>0</v>
      </c>
      <c r="BH756" s="199">
        <f>IF(N756="sníž. přenesená",J756,0)</f>
        <v>0</v>
      </c>
      <c r="BI756" s="199">
        <f>IF(N756="nulová",J756,0)</f>
        <v>0</v>
      </c>
      <c r="BJ756" s="17" t="s">
        <v>81</v>
      </c>
      <c r="BK756" s="199">
        <f>ROUND(I756*H756,2)</f>
        <v>0</v>
      </c>
      <c r="BL756" s="17" t="s">
        <v>125</v>
      </c>
      <c r="BM756" s="198" t="s">
        <v>890</v>
      </c>
    </row>
    <row r="757" spans="1:47" s="2" customFormat="1" ht="11.25">
      <c r="A757" s="34"/>
      <c r="B757" s="35"/>
      <c r="C757" s="36"/>
      <c r="D757" s="200" t="s">
        <v>127</v>
      </c>
      <c r="E757" s="36"/>
      <c r="F757" s="201" t="s">
        <v>889</v>
      </c>
      <c r="G757" s="36"/>
      <c r="H757" s="36"/>
      <c r="I757" s="202"/>
      <c r="J757" s="36"/>
      <c r="K757" s="36"/>
      <c r="L757" s="39"/>
      <c r="M757" s="203"/>
      <c r="N757" s="204"/>
      <c r="O757" s="71"/>
      <c r="P757" s="71"/>
      <c r="Q757" s="71"/>
      <c r="R757" s="71"/>
      <c r="S757" s="71"/>
      <c r="T757" s="71"/>
      <c r="U757" s="72"/>
      <c r="V757" s="34"/>
      <c r="W757" s="34"/>
      <c r="X757" s="34"/>
      <c r="Y757" s="34"/>
      <c r="Z757" s="34"/>
      <c r="AA757" s="34"/>
      <c r="AB757" s="34"/>
      <c r="AC757" s="34"/>
      <c r="AD757" s="34"/>
      <c r="AE757" s="34"/>
      <c r="AT757" s="17" t="s">
        <v>127</v>
      </c>
      <c r="AU757" s="17" t="s">
        <v>81</v>
      </c>
    </row>
    <row r="758" spans="2:51" s="13" customFormat="1" ht="11.25">
      <c r="B758" s="210"/>
      <c r="C758" s="211"/>
      <c r="D758" s="200" t="s">
        <v>179</v>
      </c>
      <c r="E758" s="212" t="s">
        <v>1</v>
      </c>
      <c r="F758" s="213" t="s">
        <v>361</v>
      </c>
      <c r="G758" s="211"/>
      <c r="H758" s="212" t="s">
        <v>1</v>
      </c>
      <c r="I758" s="214"/>
      <c r="J758" s="211"/>
      <c r="K758" s="211"/>
      <c r="L758" s="215"/>
      <c r="M758" s="216"/>
      <c r="N758" s="217"/>
      <c r="O758" s="217"/>
      <c r="P758" s="217"/>
      <c r="Q758" s="217"/>
      <c r="R758" s="217"/>
      <c r="S758" s="217"/>
      <c r="T758" s="217"/>
      <c r="U758" s="218"/>
      <c r="AT758" s="219" t="s">
        <v>179</v>
      </c>
      <c r="AU758" s="219" t="s">
        <v>81</v>
      </c>
      <c r="AV758" s="13" t="s">
        <v>81</v>
      </c>
      <c r="AW758" s="13" t="s">
        <v>30</v>
      </c>
      <c r="AX758" s="13" t="s">
        <v>73</v>
      </c>
      <c r="AY758" s="219" t="s">
        <v>118</v>
      </c>
    </row>
    <row r="759" spans="2:51" s="14" customFormat="1" ht="11.25">
      <c r="B759" s="220"/>
      <c r="C759" s="221"/>
      <c r="D759" s="200" t="s">
        <v>179</v>
      </c>
      <c r="E759" s="222" t="s">
        <v>1</v>
      </c>
      <c r="F759" s="223" t="s">
        <v>471</v>
      </c>
      <c r="G759" s="221"/>
      <c r="H759" s="224">
        <v>15.56</v>
      </c>
      <c r="I759" s="225"/>
      <c r="J759" s="221"/>
      <c r="K759" s="221"/>
      <c r="L759" s="226"/>
      <c r="M759" s="227"/>
      <c r="N759" s="228"/>
      <c r="O759" s="228"/>
      <c r="P759" s="228"/>
      <c r="Q759" s="228"/>
      <c r="R759" s="228"/>
      <c r="S759" s="228"/>
      <c r="T759" s="228"/>
      <c r="U759" s="229"/>
      <c r="AT759" s="230" t="s">
        <v>179</v>
      </c>
      <c r="AU759" s="230" t="s">
        <v>81</v>
      </c>
      <c r="AV759" s="14" t="s">
        <v>83</v>
      </c>
      <c r="AW759" s="14" t="s">
        <v>30</v>
      </c>
      <c r="AX759" s="14" t="s">
        <v>73</v>
      </c>
      <c r="AY759" s="230" t="s">
        <v>118</v>
      </c>
    </row>
    <row r="760" spans="2:51" s="13" customFormat="1" ht="11.25">
      <c r="B760" s="210"/>
      <c r="C760" s="211"/>
      <c r="D760" s="200" t="s">
        <v>179</v>
      </c>
      <c r="E760" s="212" t="s">
        <v>1</v>
      </c>
      <c r="F760" s="213" t="s">
        <v>364</v>
      </c>
      <c r="G760" s="211"/>
      <c r="H760" s="212" t="s">
        <v>1</v>
      </c>
      <c r="I760" s="214"/>
      <c r="J760" s="211"/>
      <c r="K760" s="211"/>
      <c r="L760" s="215"/>
      <c r="M760" s="216"/>
      <c r="N760" s="217"/>
      <c r="O760" s="217"/>
      <c r="P760" s="217"/>
      <c r="Q760" s="217"/>
      <c r="R760" s="217"/>
      <c r="S760" s="217"/>
      <c r="T760" s="217"/>
      <c r="U760" s="218"/>
      <c r="AT760" s="219" t="s">
        <v>179</v>
      </c>
      <c r="AU760" s="219" t="s">
        <v>81</v>
      </c>
      <c r="AV760" s="13" t="s">
        <v>81</v>
      </c>
      <c r="AW760" s="13" t="s">
        <v>30</v>
      </c>
      <c r="AX760" s="13" t="s">
        <v>73</v>
      </c>
      <c r="AY760" s="219" t="s">
        <v>118</v>
      </c>
    </row>
    <row r="761" spans="2:51" s="14" customFormat="1" ht="11.25">
      <c r="B761" s="220"/>
      <c r="C761" s="221"/>
      <c r="D761" s="200" t="s">
        <v>179</v>
      </c>
      <c r="E761" s="222" t="s">
        <v>1</v>
      </c>
      <c r="F761" s="223" t="s">
        <v>472</v>
      </c>
      <c r="G761" s="221"/>
      <c r="H761" s="224">
        <v>75.49</v>
      </c>
      <c r="I761" s="225"/>
      <c r="J761" s="221"/>
      <c r="K761" s="221"/>
      <c r="L761" s="226"/>
      <c r="M761" s="227"/>
      <c r="N761" s="228"/>
      <c r="O761" s="228"/>
      <c r="P761" s="228"/>
      <c r="Q761" s="228"/>
      <c r="R761" s="228"/>
      <c r="S761" s="228"/>
      <c r="T761" s="228"/>
      <c r="U761" s="229"/>
      <c r="AT761" s="230" t="s">
        <v>179</v>
      </c>
      <c r="AU761" s="230" t="s">
        <v>81</v>
      </c>
      <c r="AV761" s="14" t="s">
        <v>83</v>
      </c>
      <c r="AW761" s="14" t="s">
        <v>30</v>
      </c>
      <c r="AX761" s="14" t="s">
        <v>73</v>
      </c>
      <c r="AY761" s="230" t="s">
        <v>118</v>
      </c>
    </row>
    <row r="762" spans="2:51" s="14" customFormat="1" ht="11.25">
      <c r="B762" s="220"/>
      <c r="C762" s="221"/>
      <c r="D762" s="200" t="s">
        <v>179</v>
      </c>
      <c r="E762" s="222" t="s">
        <v>1</v>
      </c>
      <c r="F762" s="223" t="s">
        <v>473</v>
      </c>
      <c r="G762" s="221"/>
      <c r="H762" s="224">
        <v>8.512</v>
      </c>
      <c r="I762" s="225"/>
      <c r="J762" s="221"/>
      <c r="K762" s="221"/>
      <c r="L762" s="226"/>
      <c r="M762" s="227"/>
      <c r="N762" s="228"/>
      <c r="O762" s="228"/>
      <c r="P762" s="228"/>
      <c r="Q762" s="228"/>
      <c r="R762" s="228"/>
      <c r="S762" s="228"/>
      <c r="T762" s="228"/>
      <c r="U762" s="229"/>
      <c r="AT762" s="230" t="s">
        <v>179</v>
      </c>
      <c r="AU762" s="230" t="s">
        <v>81</v>
      </c>
      <c r="AV762" s="14" t="s">
        <v>83</v>
      </c>
      <c r="AW762" s="14" t="s">
        <v>30</v>
      </c>
      <c r="AX762" s="14" t="s">
        <v>73</v>
      </c>
      <c r="AY762" s="230" t="s">
        <v>118</v>
      </c>
    </row>
    <row r="763" spans="2:51" s="15" customFormat="1" ht="11.25">
      <c r="B763" s="231"/>
      <c r="C763" s="232"/>
      <c r="D763" s="200" t="s">
        <v>179</v>
      </c>
      <c r="E763" s="233" t="s">
        <v>1</v>
      </c>
      <c r="F763" s="234" t="s">
        <v>184</v>
      </c>
      <c r="G763" s="232"/>
      <c r="H763" s="235">
        <v>99.562</v>
      </c>
      <c r="I763" s="236"/>
      <c r="J763" s="232"/>
      <c r="K763" s="232"/>
      <c r="L763" s="237"/>
      <c r="M763" s="238"/>
      <c r="N763" s="239"/>
      <c r="O763" s="239"/>
      <c r="P763" s="239"/>
      <c r="Q763" s="239"/>
      <c r="R763" s="239"/>
      <c r="S763" s="239"/>
      <c r="T763" s="239"/>
      <c r="U763" s="240"/>
      <c r="AT763" s="241" t="s">
        <v>179</v>
      </c>
      <c r="AU763" s="241" t="s">
        <v>81</v>
      </c>
      <c r="AV763" s="15" t="s">
        <v>125</v>
      </c>
      <c r="AW763" s="15" t="s">
        <v>30</v>
      </c>
      <c r="AX763" s="15" t="s">
        <v>81</v>
      </c>
      <c r="AY763" s="241" t="s">
        <v>118</v>
      </c>
    </row>
    <row r="764" spans="1:65" s="2" customFormat="1" ht="24.2" customHeight="1">
      <c r="A764" s="34"/>
      <c r="B764" s="35"/>
      <c r="C764" s="186" t="s">
        <v>891</v>
      </c>
      <c r="D764" s="186" t="s">
        <v>121</v>
      </c>
      <c r="E764" s="187" t="s">
        <v>892</v>
      </c>
      <c r="F764" s="188" t="s">
        <v>893</v>
      </c>
      <c r="G764" s="189" t="s">
        <v>187</v>
      </c>
      <c r="H764" s="190">
        <v>173.46</v>
      </c>
      <c r="I764" s="191"/>
      <c r="J764" s="192">
        <f>ROUND(I764*H764,2)</f>
        <v>0</v>
      </c>
      <c r="K764" s="193"/>
      <c r="L764" s="39"/>
      <c r="M764" s="194" t="s">
        <v>1</v>
      </c>
      <c r="N764" s="195" t="s">
        <v>38</v>
      </c>
      <c r="O764" s="71"/>
      <c r="P764" s="196">
        <f>O764*H764</f>
        <v>0</v>
      </c>
      <c r="Q764" s="196">
        <v>0</v>
      </c>
      <c r="R764" s="196">
        <f>Q764*H764</f>
        <v>0</v>
      </c>
      <c r="S764" s="196">
        <v>0</v>
      </c>
      <c r="T764" s="196">
        <f>S764*H764</f>
        <v>0</v>
      </c>
      <c r="U764" s="197" t="s">
        <v>1</v>
      </c>
      <c r="V764" s="34"/>
      <c r="W764" s="34"/>
      <c r="X764" s="34"/>
      <c r="Y764" s="34"/>
      <c r="Z764" s="34"/>
      <c r="AA764" s="34"/>
      <c r="AB764" s="34"/>
      <c r="AC764" s="34"/>
      <c r="AD764" s="34"/>
      <c r="AE764" s="34"/>
      <c r="AR764" s="198" t="s">
        <v>125</v>
      </c>
      <c r="AT764" s="198" t="s">
        <v>121</v>
      </c>
      <c r="AU764" s="198" t="s">
        <v>81</v>
      </c>
      <c r="AY764" s="17" t="s">
        <v>118</v>
      </c>
      <c r="BE764" s="199">
        <f>IF(N764="základní",J764,0)</f>
        <v>0</v>
      </c>
      <c r="BF764" s="199">
        <f>IF(N764="snížená",J764,0)</f>
        <v>0</v>
      </c>
      <c r="BG764" s="199">
        <f>IF(N764="zákl. přenesená",J764,0)</f>
        <v>0</v>
      </c>
      <c r="BH764" s="199">
        <f>IF(N764="sníž. přenesená",J764,0)</f>
        <v>0</v>
      </c>
      <c r="BI764" s="199">
        <f>IF(N764="nulová",J764,0)</f>
        <v>0</v>
      </c>
      <c r="BJ764" s="17" t="s">
        <v>81</v>
      </c>
      <c r="BK764" s="199">
        <f>ROUND(I764*H764,2)</f>
        <v>0</v>
      </c>
      <c r="BL764" s="17" t="s">
        <v>125</v>
      </c>
      <c r="BM764" s="198" t="s">
        <v>894</v>
      </c>
    </row>
    <row r="765" spans="1:47" s="2" customFormat="1" ht="19.5">
      <c r="A765" s="34"/>
      <c r="B765" s="35"/>
      <c r="C765" s="36"/>
      <c r="D765" s="200" t="s">
        <v>127</v>
      </c>
      <c r="E765" s="36"/>
      <c r="F765" s="201" t="s">
        <v>893</v>
      </c>
      <c r="G765" s="36"/>
      <c r="H765" s="36"/>
      <c r="I765" s="202"/>
      <c r="J765" s="36"/>
      <c r="K765" s="36"/>
      <c r="L765" s="39"/>
      <c r="M765" s="203"/>
      <c r="N765" s="204"/>
      <c r="O765" s="71"/>
      <c r="P765" s="71"/>
      <c r="Q765" s="71"/>
      <c r="R765" s="71"/>
      <c r="S765" s="71"/>
      <c r="T765" s="71"/>
      <c r="U765" s="72"/>
      <c r="V765" s="34"/>
      <c r="W765" s="34"/>
      <c r="X765" s="34"/>
      <c r="Y765" s="34"/>
      <c r="Z765" s="34"/>
      <c r="AA765" s="34"/>
      <c r="AB765" s="34"/>
      <c r="AC765" s="34"/>
      <c r="AD765" s="34"/>
      <c r="AE765" s="34"/>
      <c r="AT765" s="17" t="s">
        <v>127</v>
      </c>
      <c r="AU765" s="17" t="s">
        <v>81</v>
      </c>
    </row>
    <row r="766" spans="2:51" s="13" customFormat="1" ht="11.25">
      <c r="B766" s="210"/>
      <c r="C766" s="211"/>
      <c r="D766" s="200" t="s">
        <v>179</v>
      </c>
      <c r="E766" s="212" t="s">
        <v>1</v>
      </c>
      <c r="F766" s="213" t="s">
        <v>361</v>
      </c>
      <c r="G766" s="211"/>
      <c r="H766" s="212" t="s">
        <v>1</v>
      </c>
      <c r="I766" s="214"/>
      <c r="J766" s="211"/>
      <c r="K766" s="211"/>
      <c r="L766" s="215"/>
      <c r="M766" s="216"/>
      <c r="N766" s="217"/>
      <c r="O766" s="217"/>
      <c r="P766" s="217"/>
      <c r="Q766" s="217"/>
      <c r="R766" s="217"/>
      <c r="S766" s="217"/>
      <c r="T766" s="217"/>
      <c r="U766" s="218"/>
      <c r="AT766" s="219" t="s">
        <v>179</v>
      </c>
      <c r="AU766" s="219" t="s">
        <v>81</v>
      </c>
      <c r="AV766" s="13" t="s">
        <v>81</v>
      </c>
      <c r="AW766" s="13" t="s">
        <v>30</v>
      </c>
      <c r="AX766" s="13" t="s">
        <v>73</v>
      </c>
      <c r="AY766" s="219" t="s">
        <v>118</v>
      </c>
    </row>
    <row r="767" spans="2:51" s="14" customFormat="1" ht="11.25">
      <c r="B767" s="220"/>
      <c r="C767" s="221"/>
      <c r="D767" s="200" t="s">
        <v>179</v>
      </c>
      <c r="E767" s="222" t="s">
        <v>1</v>
      </c>
      <c r="F767" s="223" t="s">
        <v>895</v>
      </c>
      <c r="G767" s="221"/>
      <c r="H767" s="224">
        <v>40.85</v>
      </c>
      <c r="I767" s="225"/>
      <c r="J767" s="221"/>
      <c r="K767" s="221"/>
      <c r="L767" s="226"/>
      <c r="M767" s="227"/>
      <c r="N767" s="228"/>
      <c r="O767" s="228"/>
      <c r="P767" s="228"/>
      <c r="Q767" s="228"/>
      <c r="R767" s="228"/>
      <c r="S767" s="228"/>
      <c r="T767" s="228"/>
      <c r="U767" s="229"/>
      <c r="AT767" s="230" t="s">
        <v>179</v>
      </c>
      <c r="AU767" s="230" t="s">
        <v>81</v>
      </c>
      <c r="AV767" s="14" t="s">
        <v>83</v>
      </c>
      <c r="AW767" s="14" t="s">
        <v>30</v>
      </c>
      <c r="AX767" s="14" t="s">
        <v>73</v>
      </c>
      <c r="AY767" s="230" t="s">
        <v>118</v>
      </c>
    </row>
    <row r="768" spans="2:51" s="13" customFormat="1" ht="11.25">
      <c r="B768" s="210"/>
      <c r="C768" s="211"/>
      <c r="D768" s="200" t="s">
        <v>179</v>
      </c>
      <c r="E768" s="212" t="s">
        <v>1</v>
      </c>
      <c r="F768" s="213" t="s">
        <v>376</v>
      </c>
      <c r="G768" s="211"/>
      <c r="H768" s="212" t="s">
        <v>1</v>
      </c>
      <c r="I768" s="214"/>
      <c r="J768" s="211"/>
      <c r="K768" s="211"/>
      <c r="L768" s="215"/>
      <c r="M768" s="216"/>
      <c r="N768" s="217"/>
      <c r="O768" s="217"/>
      <c r="P768" s="217"/>
      <c r="Q768" s="217"/>
      <c r="R768" s="217"/>
      <c r="S768" s="217"/>
      <c r="T768" s="217"/>
      <c r="U768" s="218"/>
      <c r="AT768" s="219" t="s">
        <v>179</v>
      </c>
      <c r="AU768" s="219" t="s">
        <v>81</v>
      </c>
      <c r="AV768" s="13" t="s">
        <v>81</v>
      </c>
      <c r="AW768" s="13" t="s">
        <v>30</v>
      </c>
      <c r="AX768" s="13" t="s">
        <v>73</v>
      </c>
      <c r="AY768" s="219" t="s">
        <v>118</v>
      </c>
    </row>
    <row r="769" spans="2:51" s="14" customFormat="1" ht="11.25">
      <c r="B769" s="220"/>
      <c r="C769" s="221"/>
      <c r="D769" s="200" t="s">
        <v>179</v>
      </c>
      <c r="E769" s="222" t="s">
        <v>1</v>
      </c>
      <c r="F769" s="223" t="s">
        <v>896</v>
      </c>
      <c r="G769" s="221"/>
      <c r="H769" s="224">
        <v>68.67</v>
      </c>
      <c r="I769" s="225"/>
      <c r="J769" s="221"/>
      <c r="K769" s="221"/>
      <c r="L769" s="226"/>
      <c r="M769" s="227"/>
      <c r="N769" s="228"/>
      <c r="O769" s="228"/>
      <c r="P769" s="228"/>
      <c r="Q769" s="228"/>
      <c r="R769" s="228"/>
      <c r="S769" s="228"/>
      <c r="T769" s="228"/>
      <c r="U769" s="229"/>
      <c r="AT769" s="230" t="s">
        <v>179</v>
      </c>
      <c r="AU769" s="230" t="s">
        <v>81</v>
      </c>
      <c r="AV769" s="14" t="s">
        <v>83</v>
      </c>
      <c r="AW769" s="14" t="s">
        <v>30</v>
      </c>
      <c r="AX769" s="14" t="s">
        <v>73</v>
      </c>
      <c r="AY769" s="230" t="s">
        <v>118</v>
      </c>
    </row>
    <row r="770" spans="2:51" s="13" customFormat="1" ht="11.25">
      <c r="B770" s="210"/>
      <c r="C770" s="211"/>
      <c r="D770" s="200" t="s">
        <v>179</v>
      </c>
      <c r="E770" s="212" t="s">
        <v>1</v>
      </c>
      <c r="F770" s="213" t="s">
        <v>364</v>
      </c>
      <c r="G770" s="211"/>
      <c r="H770" s="212" t="s">
        <v>1</v>
      </c>
      <c r="I770" s="214"/>
      <c r="J770" s="211"/>
      <c r="K770" s="211"/>
      <c r="L770" s="215"/>
      <c r="M770" s="216"/>
      <c r="N770" s="217"/>
      <c r="O770" s="217"/>
      <c r="P770" s="217"/>
      <c r="Q770" s="217"/>
      <c r="R770" s="217"/>
      <c r="S770" s="217"/>
      <c r="T770" s="217"/>
      <c r="U770" s="218"/>
      <c r="AT770" s="219" t="s">
        <v>179</v>
      </c>
      <c r="AU770" s="219" t="s">
        <v>81</v>
      </c>
      <c r="AV770" s="13" t="s">
        <v>81</v>
      </c>
      <c r="AW770" s="13" t="s">
        <v>30</v>
      </c>
      <c r="AX770" s="13" t="s">
        <v>73</v>
      </c>
      <c r="AY770" s="219" t="s">
        <v>118</v>
      </c>
    </row>
    <row r="771" spans="2:51" s="14" customFormat="1" ht="11.25">
      <c r="B771" s="220"/>
      <c r="C771" s="221"/>
      <c r="D771" s="200" t="s">
        <v>179</v>
      </c>
      <c r="E771" s="222" t="s">
        <v>1</v>
      </c>
      <c r="F771" s="223" t="s">
        <v>897</v>
      </c>
      <c r="G771" s="221"/>
      <c r="H771" s="224">
        <v>63.94</v>
      </c>
      <c r="I771" s="225"/>
      <c r="J771" s="221"/>
      <c r="K771" s="221"/>
      <c r="L771" s="226"/>
      <c r="M771" s="227"/>
      <c r="N771" s="228"/>
      <c r="O771" s="228"/>
      <c r="P771" s="228"/>
      <c r="Q771" s="228"/>
      <c r="R771" s="228"/>
      <c r="S771" s="228"/>
      <c r="T771" s="228"/>
      <c r="U771" s="229"/>
      <c r="AT771" s="230" t="s">
        <v>179</v>
      </c>
      <c r="AU771" s="230" t="s">
        <v>81</v>
      </c>
      <c r="AV771" s="14" t="s">
        <v>83</v>
      </c>
      <c r="AW771" s="14" t="s">
        <v>30</v>
      </c>
      <c r="AX771" s="14" t="s">
        <v>73</v>
      </c>
      <c r="AY771" s="230" t="s">
        <v>118</v>
      </c>
    </row>
    <row r="772" spans="2:51" s="15" customFormat="1" ht="11.25">
      <c r="B772" s="231"/>
      <c r="C772" s="232"/>
      <c r="D772" s="200" t="s">
        <v>179</v>
      </c>
      <c r="E772" s="233" t="s">
        <v>1</v>
      </c>
      <c r="F772" s="234" t="s">
        <v>184</v>
      </c>
      <c r="G772" s="232"/>
      <c r="H772" s="235">
        <v>173.46</v>
      </c>
      <c r="I772" s="236"/>
      <c r="J772" s="232"/>
      <c r="K772" s="232"/>
      <c r="L772" s="237"/>
      <c r="M772" s="238"/>
      <c r="N772" s="239"/>
      <c r="O772" s="239"/>
      <c r="P772" s="239"/>
      <c r="Q772" s="239"/>
      <c r="R772" s="239"/>
      <c r="S772" s="239"/>
      <c r="T772" s="239"/>
      <c r="U772" s="240"/>
      <c r="AT772" s="241" t="s">
        <v>179</v>
      </c>
      <c r="AU772" s="241" t="s">
        <v>81</v>
      </c>
      <c r="AV772" s="15" t="s">
        <v>125</v>
      </c>
      <c r="AW772" s="15" t="s">
        <v>30</v>
      </c>
      <c r="AX772" s="15" t="s">
        <v>81</v>
      </c>
      <c r="AY772" s="241" t="s">
        <v>118</v>
      </c>
    </row>
    <row r="773" spans="1:65" s="2" customFormat="1" ht="24.2" customHeight="1">
      <c r="A773" s="34"/>
      <c r="B773" s="35"/>
      <c r="C773" s="186" t="s">
        <v>898</v>
      </c>
      <c r="D773" s="186" t="s">
        <v>121</v>
      </c>
      <c r="E773" s="187" t="s">
        <v>899</v>
      </c>
      <c r="F773" s="188" t="s">
        <v>900</v>
      </c>
      <c r="G773" s="189" t="s">
        <v>187</v>
      </c>
      <c r="H773" s="190">
        <v>318.98</v>
      </c>
      <c r="I773" s="191"/>
      <c r="J773" s="192">
        <f>ROUND(I773*H773,2)</f>
        <v>0</v>
      </c>
      <c r="K773" s="193"/>
      <c r="L773" s="39"/>
      <c r="M773" s="194" t="s">
        <v>1</v>
      </c>
      <c r="N773" s="195" t="s">
        <v>38</v>
      </c>
      <c r="O773" s="71"/>
      <c r="P773" s="196">
        <f>O773*H773</f>
        <v>0</v>
      </c>
      <c r="Q773" s="196">
        <v>0</v>
      </c>
      <c r="R773" s="196">
        <f>Q773*H773</f>
        <v>0</v>
      </c>
      <c r="S773" s="196">
        <v>0</v>
      </c>
      <c r="T773" s="196">
        <f>S773*H773</f>
        <v>0</v>
      </c>
      <c r="U773" s="197" t="s">
        <v>1</v>
      </c>
      <c r="V773" s="34"/>
      <c r="W773" s="34"/>
      <c r="X773" s="34"/>
      <c r="Y773" s="34"/>
      <c r="Z773" s="34"/>
      <c r="AA773" s="34"/>
      <c r="AB773" s="34"/>
      <c r="AC773" s="34"/>
      <c r="AD773" s="34"/>
      <c r="AE773" s="34"/>
      <c r="AR773" s="198" t="s">
        <v>125</v>
      </c>
      <c r="AT773" s="198" t="s">
        <v>121</v>
      </c>
      <c r="AU773" s="198" t="s">
        <v>81</v>
      </c>
      <c r="AY773" s="17" t="s">
        <v>118</v>
      </c>
      <c r="BE773" s="199">
        <f>IF(N773="základní",J773,0)</f>
        <v>0</v>
      </c>
      <c r="BF773" s="199">
        <f>IF(N773="snížená",J773,0)</f>
        <v>0</v>
      </c>
      <c r="BG773" s="199">
        <f>IF(N773="zákl. přenesená",J773,0)</f>
        <v>0</v>
      </c>
      <c r="BH773" s="199">
        <f>IF(N773="sníž. přenesená",J773,0)</f>
        <v>0</v>
      </c>
      <c r="BI773" s="199">
        <f>IF(N773="nulová",J773,0)</f>
        <v>0</v>
      </c>
      <c r="BJ773" s="17" t="s">
        <v>81</v>
      </c>
      <c r="BK773" s="199">
        <f>ROUND(I773*H773,2)</f>
        <v>0</v>
      </c>
      <c r="BL773" s="17" t="s">
        <v>125</v>
      </c>
      <c r="BM773" s="198" t="s">
        <v>901</v>
      </c>
    </row>
    <row r="774" spans="1:47" s="2" customFormat="1" ht="19.5">
      <c r="A774" s="34"/>
      <c r="B774" s="35"/>
      <c r="C774" s="36"/>
      <c r="D774" s="200" t="s">
        <v>127</v>
      </c>
      <c r="E774" s="36"/>
      <c r="F774" s="201" t="s">
        <v>902</v>
      </c>
      <c r="G774" s="36"/>
      <c r="H774" s="36"/>
      <c r="I774" s="202"/>
      <c r="J774" s="36"/>
      <c r="K774" s="36"/>
      <c r="L774" s="39"/>
      <c r="M774" s="203"/>
      <c r="N774" s="204"/>
      <c r="O774" s="71"/>
      <c r="P774" s="71"/>
      <c r="Q774" s="71"/>
      <c r="R774" s="71"/>
      <c r="S774" s="71"/>
      <c r="T774" s="71"/>
      <c r="U774" s="72"/>
      <c r="V774" s="34"/>
      <c r="W774" s="34"/>
      <c r="X774" s="34"/>
      <c r="Y774" s="34"/>
      <c r="Z774" s="34"/>
      <c r="AA774" s="34"/>
      <c r="AB774" s="34"/>
      <c r="AC774" s="34"/>
      <c r="AD774" s="34"/>
      <c r="AE774" s="34"/>
      <c r="AT774" s="17" t="s">
        <v>127</v>
      </c>
      <c r="AU774" s="17" t="s">
        <v>81</v>
      </c>
    </row>
    <row r="775" spans="2:51" s="13" customFormat="1" ht="11.25">
      <c r="B775" s="210"/>
      <c r="C775" s="211"/>
      <c r="D775" s="200" t="s">
        <v>179</v>
      </c>
      <c r="E775" s="212" t="s">
        <v>1</v>
      </c>
      <c r="F775" s="213" t="s">
        <v>361</v>
      </c>
      <c r="G775" s="211"/>
      <c r="H775" s="212" t="s">
        <v>1</v>
      </c>
      <c r="I775" s="214"/>
      <c r="J775" s="211"/>
      <c r="K775" s="211"/>
      <c r="L775" s="215"/>
      <c r="M775" s="216"/>
      <c r="N775" s="217"/>
      <c r="O775" s="217"/>
      <c r="P775" s="217"/>
      <c r="Q775" s="217"/>
      <c r="R775" s="217"/>
      <c r="S775" s="217"/>
      <c r="T775" s="217"/>
      <c r="U775" s="218"/>
      <c r="AT775" s="219" t="s">
        <v>179</v>
      </c>
      <c r="AU775" s="219" t="s">
        <v>81</v>
      </c>
      <c r="AV775" s="13" t="s">
        <v>81</v>
      </c>
      <c r="AW775" s="13" t="s">
        <v>30</v>
      </c>
      <c r="AX775" s="13" t="s">
        <v>73</v>
      </c>
      <c r="AY775" s="219" t="s">
        <v>118</v>
      </c>
    </row>
    <row r="776" spans="2:51" s="14" customFormat="1" ht="11.25">
      <c r="B776" s="220"/>
      <c r="C776" s="221"/>
      <c r="D776" s="200" t="s">
        <v>179</v>
      </c>
      <c r="E776" s="222" t="s">
        <v>1</v>
      </c>
      <c r="F776" s="223" t="s">
        <v>903</v>
      </c>
      <c r="G776" s="221"/>
      <c r="H776" s="224">
        <v>63.85</v>
      </c>
      <c r="I776" s="225"/>
      <c r="J776" s="221"/>
      <c r="K776" s="221"/>
      <c r="L776" s="226"/>
      <c r="M776" s="227"/>
      <c r="N776" s="228"/>
      <c r="O776" s="228"/>
      <c r="P776" s="228"/>
      <c r="Q776" s="228"/>
      <c r="R776" s="228"/>
      <c r="S776" s="228"/>
      <c r="T776" s="228"/>
      <c r="U776" s="229"/>
      <c r="AT776" s="230" t="s">
        <v>179</v>
      </c>
      <c r="AU776" s="230" t="s">
        <v>81</v>
      </c>
      <c r="AV776" s="14" t="s">
        <v>83</v>
      </c>
      <c r="AW776" s="14" t="s">
        <v>30</v>
      </c>
      <c r="AX776" s="14" t="s">
        <v>73</v>
      </c>
      <c r="AY776" s="230" t="s">
        <v>118</v>
      </c>
    </row>
    <row r="777" spans="2:51" s="13" customFormat="1" ht="11.25">
      <c r="B777" s="210"/>
      <c r="C777" s="211"/>
      <c r="D777" s="200" t="s">
        <v>179</v>
      </c>
      <c r="E777" s="212" t="s">
        <v>1</v>
      </c>
      <c r="F777" s="213" t="s">
        <v>295</v>
      </c>
      <c r="G777" s="211"/>
      <c r="H777" s="212" t="s">
        <v>1</v>
      </c>
      <c r="I777" s="214"/>
      <c r="J777" s="211"/>
      <c r="K777" s="211"/>
      <c r="L777" s="215"/>
      <c r="M777" s="216"/>
      <c r="N777" s="217"/>
      <c r="O777" s="217"/>
      <c r="P777" s="217"/>
      <c r="Q777" s="217"/>
      <c r="R777" s="217"/>
      <c r="S777" s="217"/>
      <c r="T777" s="217"/>
      <c r="U777" s="218"/>
      <c r="AT777" s="219" t="s">
        <v>179</v>
      </c>
      <c r="AU777" s="219" t="s">
        <v>81</v>
      </c>
      <c r="AV777" s="13" t="s">
        <v>81</v>
      </c>
      <c r="AW777" s="13" t="s">
        <v>30</v>
      </c>
      <c r="AX777" s="13" t="s">
        <v>73</v>
      </c>
      <c r="AY777" s="219" t="s">
        <v>118</v>
      </c>
    </row>
    <row r="778" spans="2:51" s="14" customFormat="1" ht="11.25">
      <c r="B778" s="220"/>
      <c r="C778" s="221"/>
      <c r="D778" s="200" t="s">
        <v>179</v>
      </c>
      <c r="E778" s="222" t="s">
        <v>1</v>
      </c>
      <c r="F778" s="223" t="s">
        <v>904</v>
      </c>
      <c r="G778" s="221"/>
      <c r="H778" s="224">
        <v>55.82</v>
      </c>
      <c r="I778" s="225"/>
      <c r="J778" s="221"/>
      <c r="K778" s="221"/>
      <c r="L778" s="226"/>
      <c r="M778" s="227"/>
      <c r="N778" s="228"/>
      <c r="O778" s="228"/>
      <c r="P778" s="228"/>
      <c r="Q778" s="228"/>
      <c r="R778" s="228"/>
      <c r="S778" s="228"/>
      <c r="T778" s="228"/>
      <c r="U778" s="229"/>
      <c r="AT778" s="230" t="s">
        <v>179</v>
      </c>
      <c r="AU778" s="230" t="s">
        <v>81</v>
      </c>
      <c r="AV778" s="14" t="s">
        <v>83</v>
      </c>
      <c r="AW778" s="14" t="s">
        <v>30</v>
      </c>
      <c r="AX778" s="14" t="s">
        <v>73</v>
      </c>
      <c r="AY778" s="230" t="s">
        <v>118</v>
      </c>
    </row>
    <row r="779" spans="2:51" s="13" customFormat="1" ht="11.25">
      <c r="B779" s="210"/>
      <c r="C779" s="211"/>
      <c r="D779" s="200" t="s">
        <v>179</v>
      </c>
      <c r="E779" s="212" t="s">
        <v>1</v>
      </c>
      <c r="F779" s="213" t="s">
        <v>364</v>
      </c>
      <c r="G779" s="211"/>
      <c r="H779" s="212" t="s">
        <v>1</v>
      </c>
      <c r="I779" s="214"/>
      <c r="J779" s="211"/>
      <c r="K779" s="211"/>
      <c r="L779" s="215"/>
      <c r="M779" s="216"/>
      <c r="N779" s="217"/>
      <c r="O779" s="217"/>
      <c r="P779" s="217"/>
      <c r="Q779" s="217"/>
      <c r="R779" s="217"/>
      <c r="S779" s="217"/>
      <c r="T779" s="217"/>
      <c r="U779" s="218"/>
      <c r="AT779" s="219" t="s">
        <v>179</v>
      </c>
      <c r="AU779" s="219" t="s">
        <v>81</v>
      </c>
      <c r="AV779" s="13" t="s">
        <v>81</v>
      </c>
      <c r="AW779" s="13" t="s">
        <v>30</v>
      </c>
      <c r="AX779" s="13" t="s">
        <v>73</v>
      </c>
      <c r="AY779" s="219" t="s">
        <v>118</v>
      </c>
    </row>
    <row r="780" spans="2:51" s="14" customFormat="1" ht="11.25">
      <c r="B780" s="220"/>
      <c r="C780" s="221"/>
      <c r="D780" s="200" t="s">
        <v>179</v>
      </c>
      <c r="E780" s="222" t="s">
        <v>1</v>
      </c>
      <c r="F780" s="223" t="s">
        <v>905</v>
      </c>
      <c r="G780" s="221"/>
      <c r="H780" s="224">
        <v>108.91</v>
      </c>
      <c r="I780" s="225"/>
      <c r="J780" s="221"/>
      <c r="K780" s="221"/>
      <c r="L780" s="226"/>
      <c r="M780" s="227"/>
      <c r="N780" s="228"/>
      <c r="O780" s="228"/>
      <c r="P780" s="228"/>
      <c r="Q780" s="228"/>
      <c r="R780" s="228"/>
      <c r="S780" s="228"/>
      <c r="T780" s="228"/>
      <c r="U780" s="229"/>
      <c r="AT780" s="230" t="s">
        <v>179</v>
      </c>
      <c r="AU780" s="230" t="s">
        <v>81</v>
      </c>
      <c r="AV780" s="14" t="s">
        <v>83</v>
      </c>
      <c r="AW780" s="14" t="s">
        <v>30</v>
      </c>
      <c r="AX780" s="14" t="s">
        <v>73</v>
      </c>
      <c r="AY780" s="230" t="s">
        <v>118</v>
      </c>
    </row>
    <row r="781" spans="2:51" s="13" customFormat="1" ht="11.25">
      <c r="B781" s="210"/>
      <c r="C781" s="211"/>
      <c r="D781" s="200" t="s">
        <v>179</v>
      </c>
      <c r="E781" s="212" t="s">
        <v>1</v>
      </c>
      <c r="F781" s="213" t="s">
        <v>376</v>
      </c>
      <c r="G781" s="211"/>
      <c r="H781" s="212" t="s">
        <v>1</v>
      </c>
      <c r="I781" s="214"/>
      <c r="J781" s="211"/>
      <c r="K781" s="211"/>
      <c r="L781" s="215"/>
      <c r="M781" s="216"/>
      <c r="N781" s="217"/>
      <c r="O781" s="217"/>
      <c r="P781" s="217"/>
      <c r="Q781" s="217"/>
      <c r="R781" s="217"/>
      <c r="S781" s="217"/>
      <c r="T781" s="217"/>
      <c r="U781" s="218"/>
      <c r="AT781" s="219" t="s">
        <v>179</v>
      </c>
      <c r="AU781" s="219" t="s">
        <v>81</v>
      </c>
      <c r="AV781" s="13" t="s">
        <v>81</v>
      </c>
      <c r="AW781" s="13" t="s">
        <v>30</v>
      </c>
      <c r="AX781" s="13" t="s">
        <v>73</v>
      </c>
      <c r="AY781" s="219" t="s">
        <v>118</v>
      </c>
    </row>
    <row r="782" spans="2:51" s="14" customFormat="1" ht="11.25">
      <c r="B782" s="220"/>
      <c r="C782" s="221"/>
      <c r="D782" s="200" t="s">
        <v>179</v>
      </c>
      <c r="E782" s="222" t="s">
        <v>1</v>
      </c>
      <c r="F782" s="223" t="s">
        <v>599</v>
      </c>
      <c r="G782" s="221"/>
      <c r="H782" s="224">
        <v>90.4</v>
      </c>
      <c r="I782" s="225"/>
      <c r="J782" s="221"/>
      <c r="K782" s="221"/>
      <c r="L782" s="226"/>
      <c r="M782" s="227"/>
      <c r="N782" s="228"/>
      <c r="O782" s="228"/>
      <c r="P782" s="228"/>
      <c r="Q782" s="228"/>
      <c r="R782" s="228"/>
      <c r="S782" s="228"/>
      <c r="T782" s="228"/>
      <c r="U782" s="229"/>
      <c r="AT782" s="230" t="s">
        <v>179</v>
      </c>
      <c r="AU782" s="230" t="s">
        <v>81</v>
      </c>
      <c r="AV782" s="14" t="s">
        <v>83</v>
      </c>
      <c r="AW782" s="14" t="s">
        <v>30</v>
      </c>
      <c r="AX782" s="14" t="s">
        <v>73</v>
      </c>
      <c r="AY782" s="230" t="s">
        <v>118</v>
      </c>
    </row>
    <row r="783" spans="2:51" s="15" customFormat="1" ht="11.25">
      <c r="B783" s="231"/>
      <c r="C783" s="232"/>
      <c r="D783" s="200" t="s">
        <v>179</v>
      </c>
      <c r="E783" s="233" t="s">
        <v>1</v>
      </c>
      <c r="F783" s="234" t="s">
        <v>184</v>
      </c>
      <c r="G783" s="232"/>
      <c r="H783" s="235">
        <v>318.98</v>
      </c>
      <c r="I783" s="236"/>
      <c r="J783" s="232"/>
      <c r="K783" s="232"/>
      <c r="L783" s="237"/>
      <c r="M783" s="238"/>
      <c r="N783" s="239"/>
      <c r="O783" s="239"/>
      <c r="P783" s="239"/>
      <c r="Q783" s="239"/>
      <c r="R783" s="239"/>
      <c r="S783" s="239"/>
      <c r="T783" s="239"/>
      <c r="U783" s="240"/>
      <c r="AT783" s="241" t="s">
        <v>179</v>
      </c>
      <c r="AU783" s="241" t="s">
        <v>81</v>
      </c>
      <c r="AV783" s="15" t="s">
        <v>125</v>
      </c>
      <c r="AW783" s="15" t="s">
        <v>30</v>
      </c>
      <c r="AX783" s="15" t="s">
        <v>81</v>
      </c>
      <c r="AY783" s="241" t="s">
        <v>118</v>
      </c>
    </row>
    <row r="784" spans="1:65" s="2" customFormat="1" ht="24.2" customHeight="1">
      <c r="A784" s="34"/>
      <c r="B784" s="35"/>
      <c r="C784" s="186" t="s">
        <v>906</v>
      </c>
      <c r="D784" s="186" t="s">
        <v>121</v>
      </c>
      <c r="E784" s="187" t="s">
        <v>907</v>
      </c>
      <c r="F784" s="188" t="s">
        <v>908</v>
      </c>
      <c r="G784" s="189" t="s">
        <v>148</v>
      </c>
      <c r="H784" s="205"/>
      <c r="I784" s="191"/>
      <c r="J784" s="192">
        <f>ROUND(I784*H784,2)</f>
        <v>0</v>
      </c>
      <c r="K784" s="193"/>
      <c r="L784" s="39"/>
      <c r="M784" s="194" t="s">
        <v>1</v>
      </c>
      <c r="N784" s="195" t="s">
        <v>38</v>
      </c>
      <c r="O784" s="71"/>
      <c r="P784" s="196">
        <f>O784*H784</f>
        <v>0</v>
      </c>
      <c r="Q784" s="196">
        <v>0</v>
      </c>
      <c r="R784" s="196">
        <f>Q784*H784</f>
        <v>0</v>
      </c>
      <c r="S784" s="196">
        <v>0</v>
      </c>
      <c r="T784" s="196">
        <f>S784*H784</f>
        <v>0</v>
      </c>
      <c r="U784" s="197" t="s">
        <v>1</v>
      </c>
      <c r="V784" s="34"/>
      <c r="W784" s="34"/>
      <c r="X784" s="34"/>
      <c r="Y784" s="34"/>
      <c r="Z784" s="34"/>
      <c r="AA784" s="34"/>
      <c r="AB784" s="34"/>
      <c r="AC784" s="34"/>
      <c r="AD784" s="34"/>
      <c r="AE784" s="34"/>
      <c r="AR784" s="198" t="s">
        <v>125</v>
      </c>
      <c r="AT784" s="198" t="s">
        <v>121</v>
      </c>
      <c r="AU784" s="198" t="s">
        <v>81</v>
      </c>
      <c r="AY784" s="17" t="s">
        <v>118</v>
      </c>
      <c r="BE784" s="199">
        <f>IF(N784="základní",J784,0)</f>
        <v>0</v>
      </c>
      <c r="BF784" s="199">
        <f>IF(N784="snížená",J784,0)</f>
        <v>0</v>
      </c>
      <c r="BG784" s="199">
        <f>IF(N784="zákl. přenesená",J784,0)</f>
        <v>0</v>
      </c>
      <c r="BH784" s="199">
        <f>IF(N784="sníž. přenesená",J784,0)</f>
        <v>0</v>
      </c>
      <c r="BI784" s="199">
        <f>IF(N784="nulová",J784,0)</f>
        <v>0</v>
      </c>
      <c r="BJ784" s="17" t="s">
        <v>81</v>
      </c>
      <c r="BK784" s="199">
        <f>ROUND(I784*H784,2)</f>
        <v>0</v>
      </c>
      <c r="BL784" s="17" t="s">
        <v>125</v>
      </c>
      <c r="BM784" s="198" t="s">
        <v>909</v>
      </c>
    </row>
    <row r="785" spans="1:47" s="2" customFormat="1" ht="19.5">
      <c r="A785" s="34"/>
      <c r="B785" s="35"/>
      <c r="C785" s="36"/>
      <c r="D785" s="200" t="s">
        <v>127</v>
      </c>
      <c r="E785" s="36"/>
      <c r="F785" s="201" t="s">
        <v>908</v>
      </c>
      <c r="G785" s="36"/>
      <c r="H785" s="36"/>
      <c r="I785" s="202"/>
      <c r="J785" s="36"/>
      <c r="K785" s="36"/>
      <c r="L785" s="39"/>
      <c r="M785" s="203"/>
      <c r="N785" s="204"/>
      <c r="O785" s="71"/>
      <c r="P785" s="71"/>
      <c r="Q785" s="71"/>
      <c r="R785" s="71"/>
      <c r="S785" s="71"/>
      <c r="T785" s="71"/>
      <c r="U785" s="72"/>
      <c r="V785" s="34"/>
      <c r="W785" s="34"/>
      <c r="X785" s="34"/>
      <c r="Y785" s="34"/>
      <c r="Z785" s="34"/>
      <c r="AA785" s="34"/>
      <c r="AB785" s="34"/>
      <c r="AC785" s="34"/>
      <c r="AD785" s="34"/>
      <c r="AE785" s="34"/>
      <c r="AT785" s="17" t="s">
        <v>127</v>
      </c>
      <c r="AU785" s="17" t="s">
        <v>81</v>
      </c>
    </row>
    <row r="786" spans="2:63" s="12" customFormat="1" ht="25.9" customHeight="1">
      <c r="B786" s="170"/>
      <c r="C786" s="171"/>
      <c r="D786" s="172" t="s">
        <v>72</v>
      </c>
      <c r="E786" s="173" t="s">
        <v>140</v>
      </c>
      <c r="F786" s="173" t="s">
        <v>910</v>
      </c>
      <c r="G786" s="171"/>
      <c r="H786" s="171"/>
      <c r="I786" s="174"/>
      <c r="J786" s="175">
        <f>BK786</f>
        <v>0</v>
      </c>
      <c r="K786" s="171"/>
      <c r="L786" s="176"/>
      <c r="M786" s="177"/>
      <c r="N786" s="178"/>
      <c r="O786" s="178"/>
      <c r="P786" s="179">
        <f>SUM(P787:P808)</f>
        <v>0</v>
      </c>
      <c r="Q786" s="178"/>
      <c r="R786" s="179">
        <f>SUM(R787:R808)</f>
        <v>0</v>
      </c>
      <c r="S786" s="178"/>
      <c r="T786" s="179">
        <f>SUM(T787:T808)</f>
        <v>0</v>
      </c>
      <c r="U786" s="180"/>
      <c r="AR786" s="181" t="s">
        <v>81</v>
      </c>
      <c r="AT786" s="182" t="s">
        <v>72</v>
      </c>
      <c r="AU786" s="182" t="s">
        <v>73</v>
      </c>
      <c r="AY786" s="181" t="s">
        <v>118</v>
      </c>
      <c r="BK786" s="183">
        <f>SUM(BK787:BK808)</f>
        <v>0</v>
      </c>
    </row>
    <row r="787" spans="1:65" s="2" customFormat="1" ht="37.9" customHeight="1">
      <c r="A787" s="34"/>
      <c r="B787" s="35"/>
      <c r="C787" s="186" t="s">
        <v>911</v>
      </c>
      <c r="D787" s="186" t="s">
        <v>121</v>
      </c>
      <c r="E787" s="187" t="s">
        <v>912</v>
      </c>
      <c r="F787" s="188" t="s">
        <v>913</v>
      </c>
      <c r="G787" s="189" t="s">
        <v>187</v>
      </c>
      <c r="H787" s="190">
        <v>8.3</v>
      </c>
      <c r="I787" s="191"/>
      <c r="J787" s="192">
        <f>ROUND(I787*H787,2)</f>
        <v>0</v>
      </c>
      <c r="K787" s="193"/>
      <c r="L787" s="39"/>
      <c r="M787" s="194" t="s">
        <v>1</v>
      </c>
      <c r="N787" s="195" t="s">
        <v>38</v>
      </c>
      <c r="O787" s="71"/>
      <c r="P787" s="196">
        <f>O787*H787</f>
        <v>0</v>
      </c>
      <c r="Q787" s="196">
        <v>0</v>
      </c>
      <c r="R787" s="196">
        <f>Q787*H787</f>
        <v>0</v>
      </c>
      <c r="S787" s="196">
        <v>0</v>
      </c>
      <c r="T787" s="196">
        <f>S787*H787</f>
        <v>0</v>
      </c>
      <c r="U787" s="197" t="s">
        <v>1</v>
      </c>
      <c r="V787" s="34"/>
      <c r="W787" s="34"/>
      <c r="X787" s="34"/>
      <c r="Y787" s="34"/>
      <c r="Z787" s="34"/>
      <c r="AA787" s="34"/>
      <c r="AB787" s="34"/>
      <c r="AC787" s="34"/>
      <c r="AD787" s="34"/>
      <c r="AE787" s="34"/>
      <c r="AR787" s="198" t="s">
        <v>125</v>
      </c>
      <c r="AT787" s="198" t="s">
        <v>121</v>
      </c>
      <c r="AU787" s="198" t="s">
        <v>81</v>
      </c>
      <c r="AY787" s="17" t="s">
        <v>118</v>
      </c>
      <c r="BE787" s="199">
        <f>IF(N787="základní",J787,0)</f>
        <v>0</v>
      </c>
      <c r="BF787" s="199">
        <f>IF(N787="snížená",J787,0)</f>
        <v>0</v>
      </c>
      <c r="BG787" s="199">
        <f>IF(N787="zákl. přenesená",J787,0)</f>
        <v>0</v>
      </c>
      <c r="BH787" s="199">
        <f>IF(N787="sníž. přenesená",J787,0)</f>
        <v>0</v>
      </c>
      <c r="BI787" s="199">
        <f>IF(N787="nulová",J787,0)</f>
        <v>0</v>
      </c>
      <c r="BJ787" s="17" t="s">
        <v>81</v>
      </c>
      <c r="BK787" s="199">
        <f>ROUND(I787*H787,2)</f>
        <v>0</v>
      </c>
      <c r="BL787" s="17" t="s">
        <v>125</v>
      </c>
      <c r="BM787" s="198" t="s">
        <v>914</v>
      </c>
    </row>
    <row r="788" spans="1:47" s="2" customFormat="1" ht="29.25">
      <c r="A788" s="34"/>
      <c r="B788" s="35"/>
      <c r="C788" s="36"/>
      <c r="D788" s="200" t="s">
        <v>127</v>
      </c>
      <c r="E788" s="36"/>
      <c r="F788" s="201" t="s">
        <v>913</v>
      </c>
      <c r="G788" s="36"/>
      <c r="H788" s="36"/>
      <c r="I788" s="202"/>
      <c r="J788" s="36"/>
      <c r="K788" s="36"/>
      <c r="L788" s="39"/>
      <c r="M788" s="203"/>
      <c r="N788" s="204"/>
      <c r="O788" s="71"/>
      <c r="P788" s="71"/>
      <c r="Q788" s="71"/>
      <c r="R788" s="71"/>
      <c r="S788" s="71"/>
      <c r="T788" s="71"/>
      <c r="U788" s="72"/>
      <c r="V788" s="34"/>
      <c r="W788" s="34"/>
      <c r="X788" s="34"/>
      <c r="Y788" s="34"/>
      <c r="Z788" s="34"/>
      <c r="AA788" s="34"/>
      <c r="AB788" s="34"/>
      <c r="AC788" s="34"/>
      <c r="AD788" s="34"/>
      <c r="AE788" s="34"/>
      <c r="AT788" s="17" t="s">
        <v>127</v>
      </c>
      <c r="AU788" s="17" t="s">
        <v>81</v>
      </c>
    </row>
    <row r="789" spans="2:51" s="13" customFormat="1" ht="11.25">
      <c r="B789" s="210"/>
      <c r="C789" s="211"/>
      <c r="D789" s="200" t="s">
        <v>179</v>
      </c>
      <c r="E789" s="212" t="s">
        <v>1</v>
      </c>
      <c r="F789" s="213" t="s">
        <v>915</v>
      </c>
      <c r="G789" s="211"/>
      <c r="H789" s="212" t="s">
        <v>1</v>
      </c>
      <c r="I789" s="214"/>
      <c r="J789" s="211"/>
      <c r="K789" s="211"/>
      <c r="L789" s="215"/>
      <c r="M789" s="216"/>
      <c r="N789" s="217"/>
      <c r="O789" s="217"/>
      <c r="P789" s="217"/>
      <c r="Q789" s="217"/>
      <c r="R789" s="217"/>
      <c r="S789" s="217"/>
      <c r="T789" s="217"/>
      <c r="U789" s="218"/>
      <c r="AT789" s="219" t="s">
        <v>179</v>
      </c>
      <c r="AU789" s="219" t="s">
        <v>81</v>
      </c>
      <c r="AV789" s="13" t="s">
        <v>81</v>
      </c>
      <c r="AW789" s="13" t="s">
        <v>30</v>
      </c>
      <c r="AX789" s="13" t="s">
        <v>73</v>
      </c>
      <c r="AY789" s="219" t="s">
        <v>118</v>
      </c>
    </row>
    <row r="790" spans="2:51" s="14" customFormat="1" ht="11.25">
      <c r="B790" s="220"/>
      <c r="C790" s="221"/>
      <c r="D790" s="200" t="s">
        <v>179</v>
      </c>
      <c r="E790" s="222" t="s">
        <v>1</v>
      </c>
      <c r="F790" s="223" t="s">
        <v>916</v>
      </c>
      <c r="G790" s="221"/>
      <c r="H790" s="224">
        <v>0.56</v>
      </c>
      <c r="I790" s="225"/>
      <c r="J790" s="221"/>
      <c r="K790" s="221"/>
      <c r="L790" s="226"/>
      <c r="M790" s="227"/>
      <c r="N790" s="228"/>
      <c r="O790" s="228"/>
      <c r="P790" s="228"/>
      <c r="Q790" s="228"/>
      <c r="R790" s="228"/>
      <c r="S790" s="228"/>
      <c r="T790" s="228"/>
      <c r="U790" s="229"/>
      <c r="AT790" s="230" t="s">
        <v>179</v>
      </c>
      <c r="AU790" s="230" t="s">
        <v>81</v>
      </c>
      <c r="AV790" s="14" t="s">
        <v>83</v>
      </c>
      <c r="AW790" s="14" t="s">
        <v>30</v>
      </c>
      <c r="AX790" s="14" t="s">
        <v>73</v>
      </c>
      <c r="AY790" s="230" t="s">
        <v>118</v>
      </c>
    </row>
    <row r="791" spans="2:51" s="14" customFormat="1" ht="11.25">
      <c r="B791" s="220"/>
      <c r="C791" s="221"/>
      <c r="D791" s="200" t="s">
        <v>179</v>
      </c>
      <c r="E791" s="222" t="s">
        <v>1</v>
      </c>
      <c r="F791" s="223" t="s">
        <v>917</v>
      </c>
      <c r="G791" s="221"/>
      <c r="H791" s="224">
        <v>2.52</v>
      </c>
      <c r="I791" s="225"/>
      <c r="J791" s="221"/>
      <c r="K791" s="221"/>
      <c r="L791" s="226"/>
      <c r="M791" s="227"/>
      <c r="N791" s="228"/>
      <c r="O791" s="228"/>
      <c r="P791" s="228"/>
      <c r="Q791" s="228"/>
      <c r="R791" s="228"/>
      <c r="S791" s="228"/>
      <c r="T791" s="228"/>
      <c r="U791" s="229"/>
      <c r="AT791" s="230" t="s">
        <v>179</v>
      </c>
      <c r="AU791" s="230" t="s">
        <v>81</v>
      </c>
      <c r="AV791" s="14" t="s">
        <v>83</v>
      </c>
      <c r="AW791" s="14" t="s">
        <v>30</v>
      </c>
      <c r="AX791" s="14" t="s">
        <v>73</v>
      </c>
      <c r="AY791" s="230" t="s">
        <v>118</v>
      </c>
    </row>
    <row r="792" spans="2:51" s="14" customFormat="1" ht="11.25">
      <c r="B792" s="220"/>
      <c r="C792" s="221"/>
      <c r="D792" s="200" t="s">
        <v>179</v>
      </c>
      <c r="E792" s="222" t="s">
        <v>1</v>
      </c>
      <c r="F792" s="223" t="s">
        <v>918</v>
      </c>
      <c r="G792" s="221"/>
      <c r="H792" s="224">
        <v>2.1</v>
      </c>
      <c r="I792" s="225"/>
      <c r="J792" s="221"/>
      <c r="K792" s="221"/>
      <c r="L792" s="226"/>
      <c r="M792" s="227"/>
      <c r="N792" s="228"/>
      <c r="O792" s="228"/>
      <c r="P792" s="228"/>
      <c r="Q792" s="228"/>
      <c r="R792" s="228"/>
      <c r="S792" s="228"/>
      <c r="T792" s="228"/>
      <c r="U792" s="229"/>
      <c r="AT792" s="230" t="s">
        <v>179</v>
      </c>
      <c r="AU792" s="230" t="s">
        <v>81</v>
      </c>
      <c r="AV792" s="14" t="s">
        <v>83</v>
      </c>
      <c r="AW792" s="14" t="s">
        <v>30</v>
      </c>
      <c r="AX792" s="14" t="s">
        <v>73</v>
      </c>
      <c r="AY792" s="230" t="s">
        <v>118</v>
      </c>
    </row>
    <row r="793" spans="2:51" s="14" customFormat="1" ht="11.25">
      <c r="B793" s="220"/>
      <c r="C793" s="221"/>
      <c r="D793" s="200" t="s">
        <v>179</v>
      </c>
      <c r="E793" s="222" t="s">
        <v>1</v>
      </c>
      <c r="F793" s="223" t="s">
        <v>919</v>
      </c>
      <c r="G793" s="221"/>
      <c r="H793" s="224">
        <v>2.52</v>
      </c>
      <c r="I793" s="225"/>
      <c r="J793" s="221"/>
      <c r="K793" s="221"/>
      <c r="L793" s="226"/>
      <c r="M793" s="227"/>
      <c r="N793" s="228"/>
      <c r="O793" s="228"/>
      <c r="P793" s="228"/>
      <c r="Q793" s="228"/>
      <c r="R793" s="228"/>
      <c r="S793" s="228"/>
      <c r="T793" s="228"/>
      <c r="U793" s="229"/>
      <c r="AT793" s="230" t="s">
        <v>179</v>
      </c>
      <c r="AU793" s="230" t="s">
        <v>81</v>
      </c>
      <c r="AV793" s="14" t="s">
        <v>83</v>
      </c>
      <c r="AW793" s="14" t="s">
        <v>30</v>
      </c>
      <c r="AX793" s="14" t="s">
        <v>73</v>
      </c>
      <c r="AY793" s="230" t="s">
        <v>118</v>
      </c>
    </row>
    <row r="794" spans="2:51" s="13" customFormat="1" ht="11.25">
      <c r="B794" s="210"/>
      <c r="C794" s="211"/>
      <c r="D794" s="200" t="s">
        <v>179</v>
      </c>
      <c r="E794" s="212" t="s">
        <v>1</v>
      </c>
      <c r="F794" s="213" t="s">
        <v>920</v>
      </c>
      <c r="G794" s="211"/>
      <c r="H794" s="212" t="s">
        <v>1</v>
      </c>
      <c r="I794" s="214"/>
      <c r="J794" s="211"/>
      <c r="K794" s="211"/>
      <c r="L794" s="215"/>
      <c r="M794" s="216"/>
      <c r="N794" s="217"/>
      <c r="O794" s="217"/>
      <c r="P794" s="217"/>
      <c r="Q794" s="217"/>
      <c r="R794" s="217"/>
      <c r="S794" s="217"/>
      <c r="T794" s="217"/>
      <c r="U794" s="218"/>
      <c r="AT794" s="219" t="s">
        <v>179</v>
      </c>
      <c r="AU794" s="219" t="s">
        <v>81</v>
      </c>
      <c r="AV794" s="13" t="s">
        <v>81</v>
      </c>
      <c r="AW794" s="13" t="s">
        <v>30</v>
      </c>
      <c r="AX794" s="13" t="s">
        <v>73</v>
      </c>
      <c r="AY794" s="219" t="s">
        <v>118</v>
      </c>
    </row>
    <row r="795" spans="2:51" s="14" customFormat="1" ht="11.25">
      <c r="B795" s="220"/>
      <c r="C795" s="221"/>
      <c r="D795" s="200" t="s">
        <v>179</v>
      </c>
      <c r="E795" s="222" t="s">
        <v>1</v>
      </c>
      <c r="F795" s="223" t="s">
        <v>921</v>
      </c>
      <c r="G795" s="221"/>
      <c r="H795" s="224">
        <v>0.6</v>
      </c>
      <c r="I795" s="225"/>
      <c r="J795" s="221"/>
      <c r="K795" s="221"/>
      <c r="L795" s="226"/>
      <c r="M795" s="227"/>
      <c r="N795" s="228"/>
      <c r="O795" s="228"/>
      <c r="P795" s="228"/>
      <c r="Q795" s="228"/>
      <c r="R795" s="228"/>
      <c r="S795" s="228"/>
      <c r="T795" s="228"/>
      <c r="U795" s="229"/>
      <c r="AT795" s="230" t="s">
        <v>179</v>
      </c>
      <c r="AU795" s="230" t="s">
        <v>81</v>
      </c>
      <c r="AV795" s="14" t="s">
        <v>83</v>
      </c>
      <c r="AW795" s="14" t="s">
        <v>30</v>
      </c>
      <c r="AX795" s="14" t="s">
        <v>73</v>
      </c>
      <c r="AY795" s="230" t="s">
        <v>118</v>
      </c>
    </row>
    <row r="796" spans="2:51" s="15" customFormat="1" ht="11.25">
      <c r="B796" s="231"/>
      <c r="C796" s="232"/>
      <c r="D796" s="200" t="s">
        <v>179</v>
      </c>
      <c r="E796" s="233" t="s">
        <v>1</v>
      </c>
      <c r="F796" s="234" t="s">
        <v>184</v>
      </c>
      <c r="G796" s="232"/>
      <c r="H796" s="235">
        <v>8.299999999999999</v>
      </c>
      <c r="I796" s="236"/>
      <c r="J796" s="232"/>
      <c r="K796" s="232"/>
      <c r="L796" s="237"/>
      <c r="M796" s="238"/>
      <c r="N796" s="239"/>
      <c r="O796" s="239"/>
      <c r="P796" s="239"/>
      <c r="Q796" s="239"/>
      <c r="R796" s="239"/>
      <c r="S796" s="239"/>
      <c r="T796" s="239"/>
      <c r="U796" s="240"/>
      <c r="AT796" s="241" t="s">
        <v>179</v>
      </c>
      <c r="AU796" s="241" t="s">
        <v>81</v>
      </c>
      <c r="AV796" s="15" t="s">
        <v>125</v>
      </c>
      <c r="AW796" s="15" t="s">
        <v>30</v>
      </c>
      <c r="AX796" s="15" t="s">
        <v>81</v>
      </c>
      <c r="AY796" s="241" t="s">
        <v>118</v>
      </c>
    </row>
    <row r="797" spans="1:65" s="2" customFormat="1" ht="14.45" customHeight="1">
      <c r="A797" s="34"/>
      <c r="B797" s="35"/>
      <c r="C797" s="242" t="s">
        <v>922</v>
      </c>
      <c r="D797" s="242" t="s">
        <v>216</v>
      </c>
      <c r="E797" s="243" t="s">
        <v>923</v>
      </c>
      <c r="F797" s="244" t="s">
        <v>924</v>
      </c>
      <c r="G797" s="245" t="s">
        <v>187</v>
      </c>
      <c r="H797" s="246">
        <v>8.47</v>
      </c>
      <c r="I797" s="247"/>
      <c r="J797" s="248">
        <f>ROUND(I797*H797,2)</f>
        <v>0</v>
      </c>
      <c r="K797" s="249"/>
      <c r="L797" s="250"/>
      <c r="M797" s="251" t="s">
        <v>1</v>
      </c>
      <c r="N797" s="252" t="s">
        <v>38</v>
      </c>
      <c r="O797" s="71"/>
      <c r="P797" s="196">
        <f>O797*H797</f>
        <v>0</v>
      </c>
      <c r="Q797" s="196">
        <v>0</v>
      </c>
      <c r="R797" s="196">
        <f>Q797*H797</f>
        <v>0</v>
      </c>
      <c r="S797" s="196">
        <v>0</v>
      </c>
      <c r="T797" s="196">
        <f>S797*H797</f>
        <v>0</v>
      </c>
      <c r="U797" s="197" t="s">
        <v>1</v>
      </c>
      <c r="V797" s="34"/>
      <c r="W797" s="34"/>
      <c r="X797" s="34"/>
      <c r="Y797" s="34"/>
      <c r="Z797" s="34"/>
      <c r="AA797" s="34"/>
      <c r="AB797" s="34"/>
      <c r="AC797" s="34"/>
      <c r="AD797" s="34"/>
      <c r="AE797" s="34"/>
      <c r="AR797" s="198" t="s">
        <v>219</v>
      </c>
      <c r="AT797" s="198" t="s">
        <v>216</v>
      </c>
      <c r="AU797" s="198" t="s">
        <v>81</v>
      </c>
      <c r="AY797" s="17" t="s">
        <v>118</v>
      </c>
      <c r="BE797" s="199">
        <f>IF(N797="základní",J797,0)</f>
        <v>0</v>
      </c>
      <c r="BF797" s="199">
        <f>IF(N797="snížená",J797,0)</f>
        <v>0</v>
      </c>
      <c r="BG797" s="199">
        <f>IF(N797="zákl. přenesená",J797,0)</f>
        <v>0</v>
      </c>
      <c r="BH797" s="199">
        <f>IF(N797="sníž. přenesená",J797,0)</f>
        <v>0</v>
      </c>
      <c r="BI797" s="199">
        <f>IF(N797="nulová",J797,0)</f>
        <v>0</v>
      </c>
      <c r="BJ797" s="17" t="s">
        <v>81</v>
      </c>
      <c r="BK797" s="199">
        <f>ROUND(I797*H797,2)</f>
        <v>0</v>
      </c>
      <c r="BL797" s="17" t="s">
        <v>125</v>
      </c>
      <c r="BM797" s="198" t="s">
        <v>925</v>
      </c>
    </row>
    <row r="798" spans="1:47" s="2" customFormat="1" ht="11.25">
      <c r="A798" s="34"/>
      <c r="B798" s="35"/>
      <c r="C798" s="36"/>
      <c r="D798" s="200" t="s">
        <v>127</v>
      </c>
      <c r="E798" s="36"/>
      <c r="F798" s="201" t="s">
        <v>924</v>
      </c>
      <c r="G798" s="36"/>
      <c r="H798" s="36"/>
      <c r="I798" s="202"/>
      <c r="J798" s="36"/>
      <c r="K798" s="36"/>
      <c r="L798" s="39"/>
      <c r="M798" s="203"/>
      <c r="N798" s="204"/>
      <c r="O798" s="71"/>
      <c r="P798" s="71"/>
      <c r="Q798" s="71"/>
      <c r="R798" s="71"/>
      <c r="S798" s="71"/>
      <c r="T798" s="71"/>
      <c r="U798" s="72"/>
      <c r="V798" s="34"/>
      <c r="W798" s="34"/>
      <c r="X798" s="34"/>
      <c r="Y798" s="34"/>
      <c r="Z798" s="34"/>
      <c r="AA798" s="34"/>
      <c r="AB798" s="34"/>
      <c r="AC798" s="34"/>
      <c r="AD798" s="34"/>
      <c r="AE798" s="34"/>
      <c r="AT798" s="17" t="s">
        <v>127</v>
      </c>
      <c r="AU798" s="17" t="s">
        <v>81</v>
      </c>
    </row>
    <row r="799" spans="2:51" s="13" customFormat="1" ht="11.25">
      <c r="B799" s="210"/>
      <c r="C799" s="211"/>
      <c r="D799" s="200" t="s">
        <v>179</v>
      </c>
      <c r="E799" s="212" t="s">
        <v>1</v>
      </c>
      <c r="F799" s="213" t="s">
        <v>915</v>
      </c>
      <c r="G799" s="211"/>
      <c r="H799" s="212" t="s">
        <v>1</v>
      </c>
      <c r="I799" s="214"/>
      <c r="J799" s="211"/>
      <c r="K799" s="211"/>
      <c r="L799" s="215"/>
      <c r="M799" s="216"/>
      <c r="N799" s="217"/>
      <c r="O799" s="217"/>
      <c r="P799" s="217"/>
      <c r="Q799" s="217"/>
      <c r="R799" s="217"/>
      <c r="S799" s="217"/>
      <c r="T799" s="217"/>
      <c r="U799" s="218"/>
      <c r="AT799" s="219" t="s">
        <v>179</v>
      </c>
      <c r="AU799" s="219" t="s">
        <v>81</v>
      </c>
      <c r="AV799" s="13" t="s">
        <v>81</v>
      </c>
      <c r="AW799" s="13" t="s">
        <v>30</v>
      </c>
      <c r="AX799" s="13" t="s">
        <v>73</v>
      </c>
      <c r="AY799" s="219" t="s">
        <v>118</v>
      </c>
    </row>
    <row r="800" spans="2:51" s="14" customFormat="1" ht="11.25">
      <c r="B800" s="220"/>
      <c r="C800" s="221"/>
      <c r="D800" s="200" t="s">
        <v>179</v>
      </c>
      <c r="E800" s="222" t="s">
        <v>1</v>
      </c>
      <c r="F800" s="223" t="s">
        <v>926</v>
      </c>
      <c r="G800" s="221"/>
      <c r="H800" s="224">
        <v>8.47</v>
      </c>
      <c r="I800" s="225"/>
      <c r="J800" s="221"/>
      <c r="K800" s="221"/>
      <c r="L800" s="226"/>
      <c r="M800" s="227"/>
      <c r="N800" s="228"/>
      <c r="O800" s="228"/>
      <c r="P800" s="228"/>
      <c r="Q800" s="228"/>
      <c r="R800" s="228"/>
      <c r="S800" s="228"/>
      <c r="T800" s="228"/>
      <c r="U800" s="229"/>
      <c r="AT800" s="230" t="s">
        <v>179</v>
      </c>
      <c r="AU800" s="230" t="s">
        <v>81</v>
      </c>
      <c r="AV800" s="14" t="s">
        <v>83</v>
      </c>
      <c r="AW800" s="14" t="s">
        <v>30</v>
      </c>
      <c r="AX800" s="14" t="s">
        <v>73</v>
      </c>
      <c r="AY800" s="230" t="s">
        <v>118</v>
      </c>
    </row>
    <row r="801" spans="2:51" s="15" customFormat="1" ht="11.25">
      <c r="B801" s="231"/>
      <c r="C801" s="232"/>
      <c r="D801" s="200" t="s">
        <v>179</v>
      </c>
      <c r="E801" s="233" t="s">
        <v>1</v>
      </c>
      <c r="F801" s="234" t="s">
        <v>184</v>
      </c>
      <c r="G801" s="232"/>
      <c r="H801" s="235">
        <v>8.47</v>
      </c>
      <c r="I801" s="236"/>
      <c r="J801" s="232"/>
      <c r="K801" s="232"/>
      <c r="L801" s="237"/>
      <c r="M801" s="238"/>
      <c r="N801" s="239"/>
      <c r="O801" s="239"/>
      <c r="P801" s="239"/>
      <c r="Q801" s="239"/>
      <c r="R801" s="239"/>
      <c r="S801" s="239"/>
      <c r="T801" s="239"/>
      <c r="U801" s="240"/>
      <c r="AT801" s="241" t="s">
        <v>179</v>
      </c>
      <c r="AU801" s="241" t="s">
        <v>81</v>
      </c>
      <c r="AV801" s="15" t="s">
        <v>125</v>
      </c>
      <c r="AW801" s="15" t="s">
        <v>30</v>
      </c>
      <c r="AX801" s="15" t="s">
        <v>81</v>
      </c>
      <c r="AY801" s="241" t="s">
        <v>118</v>
      </c>
    </row>
    <row r="802" spans="1:65" s="2" customFormat="1" ht="14.45" customHeight="1">
      <c r="A802" s="34"/>
      <c r="B802" s="35"/>
      <c r="C802" s="242" t="s">
        <v>927</v>
      </c>
      <c r="D802" s="242" t="s">
        <v>216</v>
      </c>
      <c r="E802" s="243" t="s">
        <v>928</v>
      </c>
      <c r="F802" s="244" t="s">
        <v>929</v>
      </c>
      <c r="G802" s="245" t="s">
        <v>187</v>
      </c>
      <c r="H802" s="246">
        <v>0.66</v>
      </c>
      <c r="I802" s="247"/>
      <c r="J802" s="248">
        <f>ROUND(I802*H802,2)</f>
        <v>0</v>
      </c>
      <c r="K802" s="249"/>
      <c r="L802" s="250"/>
      <c r="M802" s="251" t="s">
        <v>1</v>
      </c>
      <c r="N802" s="252" t="s">
        <v>38</v>
      </c>
      <c r="O802" s="71"/>
      <c r="P802" s="196">
        <f>O802*H802</f>
        <v>0</v>
      </c>
      <c r="Q802" s="196">
        <v>0</v>
      </c>
      <c r="R802" s="196">
        <f>Q802*H802</f>
        <v>0</v>
      </c>
      <c r="S802" s="196">
        <v>0</v>
      </c>
      <c r="T802" s="196">
        <f>S802*H802</f>
        <v>0</v>
      </c>
      <c r="U802" s="197" t="s">
        <v>1</v>
      </c>
      <c r="V802" s="34"/>
      <c r="W802" s="34"/>
      <c r="X802" s="34"/>
      <c r="Y802" s="34"/>
      <c r="Z802" s="34"/>
      <c r="AA802" s="34"/>
      <c r="AB802" s="34"/>
      <c r="AC802" s="34"/>
      <c r="AD802" s="34"/>
      <c r="AE802" s="34"/>
      <c r="AR802" s="198" t="s">
        <v>219</v>
      </c>
      <c r="AT802" s="198" t="s">
        <v>216</v>
      </c>
      <c r="AU802" s="198" t="s">
        <v>81</v>
      </c>
      <c r="AY802" s="17" t="s">
        <v>118</v>
      </c>
      <c r="BE802" s="199">
        <f>IF(N802="základní",J802,0)</f>
        <v>0</v>
      </c>
      <c r="BF802" s="199">
        <f>IF(N802="snížená",J802,0)</f>
        <v>0</v>
      </c>
      <c r="BG802" s="199">
        <f>IF(N802="zákl. přenesená",J802,0)</f>
        <v>0</v>
      </c>
      <c r="BH802" s="199">
        <f>IF(N802="sníž. přenesená",J802,0)</f>
        <v>0</v>
      </c>
      <c r="BI802" s="199">
        <f>IF(N802="nulová",J802,0)</f>
        <v>0</v>
      </c>
      <c r="BJ802" s="17" t="s">
        <v>81</v>
      </c>
      <c r="BK802" s="199">
        <f>ROUND(I802*H802,2)</f>
        <v>0</v>
      </c>
      <c r="BL802" s="17" t="s">
        <v>125</v>
      </c>
      <c r="BM802" s="198" t="s">
        <v>930</v>
      </c>
    </row>
    <row r="803" spans="1:47" s="2" customFormat="1" ht="11.25">
      <c r="A803" s="34"/>
      <c r="B803" s="35"/>
      <c r="C803" s="36"/>
      <c r="D803" s="200" t="s">
        <v>127</v>
      </c>
      <c r="E803" s="36"/>
      <c r="F803" s="201" t="s">
        <v>929</v>
      </c>
      <c r="G803" s="36"/>
      <c r="H803" s="36"/>
      <c r="I803" s="202"/>
      <c r="J803" s="36"/>
      <c r="K803" s="36"/>
      <c r="L803" s="39"/>
      <c r="M803" s="203"/>
      <c r="N803" s="204"/>
      <c r="O803" s="71"/>
      <c r="P803" s="71"/>
      <c r="Q803" s="71"/>
      <c r="R803" s="71"/>
      <c r="S803" s="71"/>
      <c r="T803" s="71"/>
      <c r="U803" s="72"/>
      <c r="V803" s="34"/>
      <c r="W803" s="34"/>
      <c r="X803" s="34"/>
      <c r="Y803" s="34"/>
      <c r="Z803" s="34"/>
      <c r="AA803" s="34"/>
      <c r="AB803" s="34"/>
      <c r="AC803" s="34"/>
      <c r="AD803" s="34"/>
      <c r="AE803" s="34"/>
      <c r="AT803" s="17" t="s">
        <v>127</v>
      </c>
      <c r="AU803" s="17" t="s">
        <v>81</v>
      </c>
    </row>
    <row r="804" spans="2:51" s="13" customFormat="1" ht="11.25">
      <c r="B804" s="210"/>
      <c r="C804" s="211"/>
      <c r="D804" s="200" t="s">
        <v>179</v>
      </c>
      <c r="E804" s="212" t="s">
        <v>1</v>
      </c>
      <c r="F804" s="213" t="s">
        <v>931</v>
      </c>
      <c r="G804" s="211"/>
      <c r="H804" s="212" t="s">
        <v>1</v>
      </c>
      <c r="I804" s="214"/>
      <c r="J804" s="211"/>
      <c r="K804" s="211"/>
      <c r="L804" s="215"/>
      <c r="M804" s="216"/>
      <c r="N804" s="217"/>
      <c r="O804" s="217"/>
      <c r="P804" s="217"/>
      <c r="Q804" s="217"/>
      <c r="R804" s="217"/>
      <c r="S804" s="217"/>
      <c r="T804" s="217"/>
      <c r="U804" s="218"/>
      <c r="AT804" s="219" t="s">
        <v>179</v>
      </c>
      <c r="AU804" s="219" t="s">
        <v>81</v>
      </c>
      <c r="AV804" s="13" t="s">
        <v>81</v>
      </c>
      <c r="AW804" s="13" t="s">
        <v>30</v>
      </c>
      <c r="AX804" s="13" t="s">
        <v>73</v>
      </c>
      <c r="AY804" s="219" t="s">
        <v>118</v>
      </c>
    </row>
    <row r="805" spans="2:51" s="14" customFormat="1" ht="11.25">
      <c r="B805" s="220"/>
      <c r="C805" s="221"/>
      <c r="D805" s="200" t="s">
        <v>179</v>
      </c>
      <c r="E805" s="222" t="s">
        <v>1</v>
      </c>
      <c r="F805" s="223" t="s">
        <v>932</v>
      </c>
      <c r="G805" s="221"/>
      <c r="H805" s="224">
        <v>0.66</v>
      </c>
      <c r="I805" s="225"/>
      <c r="J805" s="221"/>
      <c r="K805" s="221"/>
      <c r="L805" s="226"/>
      <c r="M805" s="227"/>
      <c r="N805" s="228"/>
      <c r="O805" s="228"/>
      <c r="P805" s="228"/>
      <c r="Q805" s="228"/>
      <c r="R805" s="228"/>
      <c r="S805" s="228"/>
      <c r="T805" s="228"/>
      <c r="U805" s="229"/>
      <c r="AT805" s="230" t="s">
        <v>179</v>
      </c>
      <c r="AU805" s="230" t="s">
        <v>81</v>
      </c>
      <c r="AV805" s="14" t="s">
        <v>83</v>
      </c>
      <c r="AW805" s="14" t="s">
        <v>30</v>
      </c>
      <c r="AX805" s="14" t="s">
        <v>73</v>
      </c>
      <c r="AY805" s="230" t="s">
        <v>118</v>
      </c>
    </row>
    <row r="806" spans="2:51" s="15" customFormat="1" ht="11.25">
      <c r="B806" s="231"/>
      <c r="C806" s="232"/>
      <c r="D806" s="200" t="s">
        <v>179</v>
      </c>
      <c r="E806" s="233" t="s">
        <v>1</v>
      </c>
      <c r="F806" s="234" t="s">
        <v>184</v>
      </c>
      <c r="G806" s="232"/>
      <c r="H806" s="235">
        <v>0.66</v>
      </c>
      <c r="I806" s="236"/>
      <c r="J806" s="232"/>
      <c r="K806" s="232"/>
      <c r="L806" s="237"/>
      <c r="M806" s="238"/>
      <c r="N806" s="239"/>
      <c r="O806" s="239"/>
      <c r="P806" s="239"/>
      <c r="Q806" s="239"/>
      <c r="R806" s="239"/>
      <c r="S806" s="239"/>
      <c r="T806" s="239"/>
      <c r="U806" s="240"/>
      <c r="AT806" s="241" t="s">
        <v>179</v>
      </c>
      <c r="AU806" s="241" t="s">
        <v>81</v>
      </c>
      <c r="AV806" s="15" t="s">
        <v>125</v>
      </c>
      <c r="AW806" s="15" t="s">
        <v>30</v>
      </c>
      <c r="AX806" s="15" t="s">
        <v>81</v>
      </c>
      <c r="AY806" s="241" t="s">
        <v>118</v>
      </c>
    </row>
    <row r="807" spans="1:65" s="2" customFormat="1" ht="24.2" customHeight="1">
      <c r="A807" s="34"/>
      <c r="B807" s="35"/>
      <c r="C807" s="186" t="s">
        <v>933</v>
      </c>
      <c r="D807" s="186" t="s">
        <v>121</v>
      </c>
      <c r="E807" s="187" t="s">
        <v>934</v>
      </c>
      <c r="F807" s="188" t="s">
        <v>935</v>
      </c>
      <c r="G807" s="189" t="s">
        <v>201</v>
      </c>
      <c r="H807" s="190">
        <v>0.12</v>
      </c>
      <c r="I807" s="191"/>
      <c r="J807" s="192">
        <f>ROUND(I807*H807,2)</f>
        <v>0</v>
      </c>
      <c r="K807" s="193"/>
      <c r="L807" s="39"/>
      <c r="M807" s="194" t="s">
        <v>1</v>
      </c>
      <c r="N807" s="195" t="s">
        <v>38</v>
      </c>
      <c r="O807" s="71"/>
      <c r="P807" s="196">
        <f>O807*H807</f>
        <v>0</v>
      </c>
      <c r="Q807" s="196">
        <v>0</v>
      </c>
      <c r="R807" s="196">
        <f>Q807*H807</f>
        <v>0</v>
      </c>
      <c r="S807" s="196">
        <v>0</v>
      </c>
      <c r="T807" s="196">
        <f>S807*H807</f>
        <v>0</v>
      </c>
      <c r="U807" s="197" t="s">
        <v>1</v>
      </c>
      <c r="V807" s="34"/>
      <c r="W807" s="34"/>
      <c r="X807" s="34"/>
      <c r="Y807" s="34"/>
      <c r="Z807" s="34"/>
      <c r="AA807" s="34"/>
      <c r="AB807" s="34"/>
      <c r="AC807" s="34"/>
      <c r="AD807" s="34"/>
      <c r="AE807" s="34"/>
      <c r="AR807" s="198" t="s">
        <v>125</v>
      </c>
      <c r="AT807" s="198" t="s">
        <v>121</v>
      </c>
      <c r="AU807" s="198" t="s">
        <v>81</v>
      </c>
      <c r="AY807" s="17" t="s">
        <v>118</v>
      </c>
      <c r="BE807" s="199">
        <f>IF(N807="základní",J807,0)</f>
        <v>0</v>
      </c>
      <c r="BF807" s="199">
        <f>IF(N807="snížená",J807,0)</f>
        <v>0</v>
      </c>
      <c r="BG807" s="199">
        <f>IF(N807="zákl. přenesená",J807,0)</f>
        <v>0</v>
      </c>
      <c r="BH807" s="199">
        <f>IF(N807="sníž. přenesená",J807,0)</f>
        <v>0</v>
      </c>
      <c r="BI807" s="199">
        <f>IF(N807="nulová",J807,0)</f>
        <v>0</v>
      </c>
      <c r="BJ807" s="17" t="s">
        <v>81</v>
      </c>
      <c r="BK807" s="199">
        <f>ROUND(I807*H807,2)</f>
        <v>0</v>
      </c>
      <c r="BL807" s="17" t="s">
        <v>125</v>
      </c>
      <c r="BM807" s="198" t="s">
        <v>936</v>
      </c>
    </row>
    <row r="808" spans="1:47" s="2" customFormat="1" ht="11.25">
      <c r="A808" s="34"/>
      <c r="B808" s="35"/>
      <c r="C808" s="36"/>
      <c r="D808" s="200" t="s">
        <v>127</v>
      </c>
      <c r="E808" s="36"/>
      <c r="F808" s="201" t="s">
        <v>935</v>
      </c>
      <c r="G808" s="36"/>
      <c r="H808" s="36"/>
      <c r="I808" s="202"/>
      <c r="J808" s="36"/>
      <c r="K808" s="36"/>
      <c r="L808" s="39"/>
      <c r="M808" s="203"/>
      <c r="N808" s="204"/>
      <c r="O808" s="71"/>
      <c r="P808" s="71"/>
      <c r="Q808" s="71"/>
      <c r="R808" s="71"/>
      <c r="S808" s="71"/>
      <c r="T808" s="71"/>
      <c r="U808" s="72"/>
      <c r="V808" s="34"/>
      <c r="W808" s="34"/>
      <c r="X808" s="34"/>
      <c r="Y808" s="34"/>
      <c r="Z808" s="34"/>
      <c r="AA808" s="34"/>
      <c r="AB808" s="34"/>
      <c r="AC808" s="34"/>
      <c r="AD808" s="34"/>
      <c r="AE808" s="34"/>
      <c r="AT808" s="17" t="s">
        <v>127</v>
      </c>
      <c r="AU808" s="17" t="s">
        <v>81</v>
      </c>
    </row>
    <row r="809" spans="2:63" s="12" customFormat="1" ht="25.9" customHeight="1">
      <c r="B809" s="170"/>
      <c r="C809" s="171"/>
      <c r="D809" s="172" t="s">
        <v>72</v>
      </c>
      <c r="E809" s="173" t="s">
        <v>937</v>
      </c>
      <c r="F809" s="173" t="s">
        <v>938</v>
      </c>
      <c r="G809" s="171"/>
      <c r="H809" s="171"/>
      <c r="I809" s="174"/>
      <c r="J809" s="175">
        <f>BK809</f>
        <v>0</v>
      </c>
      <c r="K809" s="171"/>
      <c r="L809" s="176"/>
      <c r="M809" s="177"/>
      <c r="N809" s="178"/>
      <c r="O809" s="178"/>
      <c r="P809" s="179">
        <f>SUM(P810:P821)</f>
        <v>0</v>
      </c>
      <c r="Q809" s="178"/>
      <c r="R809" s="179">
        <f>SUM(R810:R821)</f>
        <v>0</v>
      </c>
      <c r="S809" s="178"/>
      <c r="T809" s="179">
        <f>SUM(T810:T821)</f>
        <v>0</v>
      </c>
      <c r="U809" s="180"/>
      <c r="AR809" s="181" t="s">
        <v>81</v>
      </c>
      <c r="AT809" s="182" t="s">
        <v>72</v>
      </c>
      <c r="AU809" s="182" t="s">
        <v>73</v>
      </c>
      <c r="AY809" s="181" t="s">
        <v>118</v>
      </c>
      <c r="BK809" s="183">
        <f>SUM(BK810:BK821)</f>
        <v>0</v>
      </c>
    </row>
    <row r="810" spans="1:65" s="2" customFormat="1" ht="24.2" customHeight="1">
      <c r="A810" s="34"/>
      <c r="B810" s="35"/>
      <c r="C810" s="186" t="s">
        <v>939</v>
      </c>
      <c r="D810" s="186" t="s">
        <v>121</v>
      </c>
      <c r="E810" s="187" t="s">
        <v>940</v>
      </c>
      <c r="F810" s="188" t="s">
        <v>941</v>
      </c>
      <c r="G810" s="189" t="s">
        <v>187</v>
      </c>
      <c r="H810" s="190">
        <v>15.5</v>
      </c>
      <c r="I810" s="191"/>
      <c r="J810" s="192">
        <f>ROUND(I810*H810,2)</f>
        <v>0</v>
      </c>
      <c r="K810" s="193"/>
      <c r="L810" s="39"/>
      <c r="M810" s="194" t="s">
        <v>1</v>
      </c>
      <c r="N810" s="195" t="s">
        <v>38</v>
      </c>
      <c r="O810" s="71"/>
      <c r="P810" s="196">
        <f>O810*H810</f>
        <v>0</v>
      </c>
      <c r="Q810" s="196">
        <v>0</v>
      </c>
      <c r="R810" s="196">
        <f>Q810*H810</f>
        <v>0</v>
      </c>
      <c r="S810" s="196">
        <v>0</v>
      </c>
      <c r="T810" s="196">
        <f>S810*H810</f>
        <v>0</v>
      </c>
      <c r="U810" s="197" t="s">
        <v>1</v>
      </c>
      <c r="V810" s="34"/>
      <c r="W810" s="34"/>
      <c r="X810" s="34"/>
      <c r="Y810" s="34"/>
      <c r="Z810" s="34"/>
      <c r="AA810" s="34"/>
      <c r="AB810" s="34"/>
      <c r="AC810" s="34"/>
      <c r="AD810" s="34"/>
      <c r="AE810" s="34"/>
      <c r="AR810" s="198" t="s">
        <v>125</v>
      </c>
      <c r="AT810" s="198" t="s">
        <v>121</v>
      </c>
      <c r="AU810" s="198" t="s">
        <v>81</v>
      </c>
      <c r="AY810" s="17" t="s">
        <v>118</v>
      </c>
      <c r="BE810" s="199">
        <f>IF(N810="základní",J810,0)</f>
        <v>0</v>
      </c>
      <c r="BF810" s="199">
        <f>IF(N810="snížená",J810,0)</f>
        <v>0</v>
      </c>
      <c r="BG810" s="199">
        <f>IF(N810="zákl. přenesená",J810,0)</f>
        <v>0</v>
      </c>
      <c r="BH810" s="199">
        <f>IF(N810="sníž. přenesená",J810,0)</f>
        <v>0</v>
      </c>
      <c r="BI810" s="199">
        <f>IF(N810="nulová",J810,0)</f>
        <v>0</v>
      </c>
      <c r="BJ810" s="17" t="s">
        <v>81</v>
      </c>
      <c r="BK810" s="199">
        <f>ROUND(I810*H810,2)</f>
        <v>0</v>
      </c>
      <c r="BL810" s="17" t="s">
        <v>125</v>
      </c>
      <c r="BM810" s="198" t="s">
        <v>942</v>
      </c>
    </row>
    <row r="811" spans="1:47" s="2" customFormat="1" ht="19.5">
      <c r="A811" s="34"/>
      <c r="B811" s="35"/>
      <c r="C811" s="36"/>
      <c r="D811" s="200" t="s">
        <v>127</v>
      </c>
      <c r="E811" s="36"/>
      <c r="F811" s="201" t="s">
        <v>941</v>
      </c>
      <c r="G811" s="36"/>
      <c r="H811" s="36"/>
      <c r="I811" s="202"/>
      <c r="J811" s="36"/>
      <c r="K811" s="36"/>
      <c r="L811" s="39"/>
      <c r="M811" s="203"/>
      <c r="N811" s="204"/>
      <c r="O811" s="71"/>
      <c r="P811" s="71"/>
      <c r="Q811" s="71"/>
      <c r="R811" s="71"/>
      <c r="S811" s="71"/>
      <c r="T811" s="71"/>
      <c r="U811" s="72"/>
      <c r="V811" s="34"/>
      <c r="W811" s="34"/>
      <c r="X811" s="34"/>
      <c r="Y811" s="34"/>
      <c r="Z811" s="34"/>
      <c r="AA811" s="34"/>
      <c r="AB811" s="34"/>
      <c r="AC811" s="34"/>
      <c r="AD811" s="34"/>
      <c r="AE811" s="34"/>
      <c r="AT811" s="17" t="s">
        <v>127</v>
      </c>
      <c r="AU811" s="17" t="s">
        <v>81</v>
      </c>
    </row>
    <row r="812" spans="2:51" s="13" customFormat="1" ht="11.25">
      <c r="B812" s="210"/>
      <c r="C812" s="211"/>
      <c r="D812" s="200" t="s">
        <v>179</v>
      </c>
      <c r="E812" s="212" t="s">
        <v>1</v>
      </c>
      <c r="F812" s="213" t="s">
        <v>943</v>
      </c>
      <c r="G812" s="211"/>
      <c r="H812" s="212" t="s">
        <v>1</v>
      </c>
      <c r="I812" s="214"/>
      <c r="J812" s="211"/>
      <c r="K812" s="211"/>
      <c r="L812" s="215"/>
      <c r="M812" s="216"/>
      <c r="N812" s="217"/>
      <c r="O812" s="217"/>
      <c r="P812" s="217"/>
      <c r="Q812" s="217"/>
      <c r="R812" s="217"/>
      <c r="S812" s="217"/>
      <c r="T812" s="217"/>
      <c r="U812" s="218"/>
      <c r="AT812" s="219" t="s">
        <v>179</v>
      </c>
      <c r="AU812" s="219" t="s">
        <v>81</v>
      </c>
      <c r="AV812" s="13" t="s">
        <v>81</v>
      </c>
      <c r="AW812" s="13" t="s">
        <v>30</v>
      </c>
      <c r="AX812" s="13" t="s">
        <v>73</v>
      </c>
      <c r="AY812" s="219" t="s">
        <v>118</v>
      </c>
    </row>
    <row r="813" spans="2:51" s="14" customFormat="1" ht="11.25">
      <c r="B813" s="220"/>
      <c r="C813" s="221"/>
      <c r="D813" s="200" t="s">
        <v>179</v>
      </c>
      <c r="E813" s="222" t="s">
        <v>1</v>
      </c>
      <c r="F813" s="223" t="s">
        <v>944</v>
      </c>
      <c r="G813" s="221"/>
      <c r="H813" s="224">
        <v>15.5</v>
      </c>
      <c r="I813" s="225"/>
      <c r="J813" s="221"/>
      <c r="K813" s="221"/>
      <c r="L813" s="226"/>
      <c r="M813" s="227"/>
      <c r="N813" s="228"/>
      <c r="O813" s="228"/>
      <c r="P813" s="228"/>
      <c r="Q813" s="228"/>
      <c r="R813" s="228"/>
      <c r="S813" s="228"/>
      <c r="T813" s="228"/>
      <c r="U813" s="229"/>
      <c r="AT813" s="230" t="s">
        <v>179</v>
      </c>
      <c r="AU813" s="230" t="s">
        <v>81</v>
      </c>
      <c r="AV813" s="14" t="s">
        <v>83</v>
      </c>
      <c r="AW813" s="14" t="s">
        <v>30</v>
      </c>
      <c r="AX813" s="14" t="s">
        <v>73</v>
      </c>
      <c r="AY813" s="230" t="s">
        <v>118</v>
      </c>
    </row>
    <row r="814" spans="2:51" s="15" customFormat="1" ht="11.25">
      <c r="B814" s="231"/>
      <c r="C814" s="232"/>
      <c r="D814" s="200" t="s">
        <v>179</v>
      </c>
      <c r="E814" s="233" t="s">
        <v>1</v>
      </c>
      <c r="F814" s="234" t="s">
        <v>184</v>
      </c>
      <c r="G814" s="232"/>
      <c r="H814" s="235">
        <v>15.5</v>
      </c>
      <c r="I814" s="236"/>
      <c r="J814" s="232"/>
      <c r="K814" s="232"/>
      <c r="L814" s="237"/>
      <c r="M814" s="238"/>
      <c r="N814" s="239"/>
      <c r="O814" s="239"/>
      <c r="P814" s="239"/>
      <c r="Q814" s="239"/>
      <c r="R814" s="239"/>
      <c r="S814" s="239"/>
      <c r="T814" s="239"/>
      <c r="U814" s="240"/>
      <c r="AT814" s="241" t="s">
        <v>179</v>
      </c>
      <c r="AU814" s="241" t="s">
        <v>81</v>
      </c>
      <c r="AV814" s="15" t="s">
        <v>125</v>
      </c>
      <c r="AW814" s="15" t="s">
        <v>30</v>
      </c>
      <c r="AX814" s="15" t="s">
        <v>81</v>
      </c>
      <c r="AY814" s="241" t="s">
        <v>118</v>
      </c>
    </row>
    <row r="815" spans="1:65" s="2" customFormat="1" ht="14.45" customHeight="1">
      <c r="A815" s="34"/>
      <c r="B815" s="35"/>
      <c r="C815" s="186" t="s">
        <v>945</v>
      </c>
      <c r="D815" s="186" t="s">
        <v>121</v>
      </c>
      <c r="E815" s="187" t="s">
        <v>946</v>
      </c>
      <c r="F815" s="188" t="s">
        <v>947</v>
      </c>
      <c r="G815" s="189" t="s">
        <v>187</v>
      </c>
      <c r="H815" s="190">
        <v>29.893</v>
      </c>
      <c r="I815" s="191"/>
      <c r="J815" s="192">
        <f>ROUND(I815*H815,2)</f>
        <v>0</v>
      </c>
      <c r="K815" s="193"/>
      <c r="L815" s="39"/>
      <c r="M815" s="194" t="s">
        <v>1</v>
      </c>
      <c r="N815" s="195" t="s">
        <v>38</v>
      </c>
      <c r="O815" s="71"/>
      <c r="P815" s="196">
        <f>O815*H815</f>
        <v>0</v>
      </c>
      <c r="Q815" s="196">
        <v>0</v>
      </c>
      <c r="R815" s="196">
        <f>Q815*H815</f>
        <v>0</v>
      </c>
      <c r="S815" s="196">
        <v>0</v>
      </c>
      <c r="T815" s="196">
        <f>S815*H815</f>
        <v>0</v>
      </c>
      <c r="U815" s="197" t="s">
        <v>1</v>
      </c>
      <c r="V815" s="34"/>
      <c r="W815" s="34"/>
      <c r="X815" s="34"/>
      <c r="Y815" s="34"/>
      <c r="Z815" s="34"/>
      <c r="AA815" s="34"/>
      <c r="AB815" s="34"/>
      <c r="AC815" s="34"/>
      <c r="AD815" s="34"/>
      <c r="AE815" s="34"/>
      <c r="AR815" s="198" t="s">
        <v>125</v>
      </c>
      <c r="AT815" s="198" t="s">
        <v>121</v>
      </c>
      <c r="AU815" s="198" t="s">
        <v>81</v>
      </c>
      <c r="AY815" s="17" t="s">
        <v>118</v>
      </c>
      <c r="BE815" s="199">
        <f>IF(N815="základní",J815,0)</f>
        <v>0</v>
      </c>
      <c r="BF815" s="199">
        <f>IF(N815="snížená",J815,0)</f>
        <v>0</v>
      </c>
      <c r="BG815" s="199">
        <f>IF(N815="zákl. přenesená",J815,0)</f>
        <v>0</v>
      </c>
      <c r="BH815" s="199">
        <f>IF(N815="sníž. přenesená",J815,0)</f>
        <v>0</v>
      </c>
      <c r="BI815" s="199">
        <f>IF(N815="nulová",J815,0)</f>
        <v>0</v>
      </c>
      <c r="BJ815" s="17" t="s">
        <v>81</v>
      </c>
      <c r="BK815" s="199">
        <f>ROUND(I815*H815,2)</f>
        <v>0</v>
      </c>
      <c r="BL815" s="17" t="s">
        <v>125</v>
      </c>
      <c r="BM815" s="198" t="s">
        <v>948</v>
      </c>
    </row>
    <row r="816" spans="1:47" s="2" customFormat="1" ht="11.25">
      <c r="A816" s="34"/>
      <c r="B816" s="35"/>
      <c r="C816" s="36"/>
      <c r="D816" s="200" t="s">
        <v>127</v>
      </c>
      <c r="E816" s="36"/>
      <c r="F816" s="201" t="s">
        <v>947</v>
      </c>
      <c r="G816" s="36"/>
      <c r="H816" s="36"/>
      <c r="I816" s="202"/>
      <c r="J816" s="36"/>
      <c r="K816" s="36"/>
      <c r="L816" s="39"/>
      <c r="M816" s="203"/>
      <c r="N816" s="204"/>
      <c r="O816" s="71"/>
      <c r="P816" s="71"/>
      <c r="Q816" s="71"/>
      <c r="R816" s="71"/>
      <c r="S816" s="71"/>
      <c r="T816" s="71"/>
      <c r="U816" s="72"/>
      <c r="V816" s="34"/>
      <c r="W816" s="34"/>
      <c r="X816" s="34"/>
      <c r="Y816" s="34"/>
      <c r="Z816" s="34"/>
      <c r="AA816" s="34"/>
      <c r="AB816" s="34"/>
      <c r="AC816" s="34"/>
      <c r="AD816" s="34"/>
      <c r="AE816" s="34"/>
      <c r="AT816" s="17" t="s">
        <v>127</v>
      </c>
      <c r="AU816" s="17" t="s">
        <v>81</v>
      </c>
    </row>
    <row r="817" spans="2:51" s="13" customFormat="1" ht="11.25">
      <c r="B817" s="210"/>
      <c r="C817" s="211"/>
      <c r="D817" s="200" t="s">
        <v>179</v>
      </c>
      <c r="E817" s="212" t="s">
        <v>1</v>
      </c>
      <c r="F817" s="213" t="s">
        <v>348</v>
      </c>
      <c r="G817" s="211"/>
      <c r="H817" s="212" t="s">
        <v>1</v>
      </c>
      <c r="I817" s="214"/>
      <c r="J817" s="211"/>
      <c r="K817" s="211"/>
      <c r="L817" s="215"/>
      <c r="M817" s="216"/>
      <c r="N817" s="217"/>
      <c r="O817" s="217"/>
      <c r="P817" s="217"/>
      <c r="Q817" s="217"/>
      <c r="R817" s="217"/>
      <c r="S817" s="217"/>
      <c r="T817" s="217"/>
      <c r="U817" s="218"/>
      <c r="AT817" s="219" t="s">
        <v>179</v>
      </c>
      <c r="AU817" s="219" t="s">
        <v>81</v>
      </c>
      <c r="AV817" s="13" t="s">
        <v>81</v>
      </c>
      <c r="AW817" s="13" t="s">
        <v>30</v>
      </c>
      <c r="AX817" s="13" t="s">
        <v>73</v>
      </c>
      <c r="AY817" s="219" t="s">
        <v>118</v>
      </c>
    </row>
    <row r="818" spans="2:51" s="14" customFormat="1" ht="11.25">
      <c r="B818" s="220"/>
      <c r="C818" s="221"/>
      <c r="D818" s="200" t="s">
        <v>179</v>
      </c>
      <c r="E818" s="222" t="s">
        <v>1</v>
      </c>
      <c r="F818" s="223" t="s">
        <v>949</v>
      </c>
      <c r="G818" s="221"/>
      <c r="H818" s="224">
        <v>27.893</v>
      </c>
      <c r="I818" s="225"/>
      <c r="J818" s="221"/>
      <c r="K818" s="221"/>
      <c r="L818" s="226"/>
      <c r="M818" s="227"/>
      <c r="N818" s="228"/>
      <c r="O818" s="228"/>
      <c r="P818" s="228"/>
      <c r="Q818" s="228"/>
      <c r="R818" s="228"/>
      <c r="S818" s="228"/>
      <c r="T818" s="228"/>
      <c r="U818" s="229"/>
      <c r="AT818" s="230" t="s">
        <v>179</v>
      </c>
      <c r="AU818" s="230" t="s">
        <v>81</v>
      </c>
      <c r="AV818" s="14" t="s">
        <v>83</v>
      </c>
      <c r="AW818" s="14" t="s">
        <v>30</v>
      </c>
      <c r="AX818" s="14" t="s">
        <v>73</v>
      </c>
      <c r="AY818" s="230" t="s">
        <v>118</v>
      </c>
    </row>
    <row r="819" spans="2:51" s="13" customFormat="1" ht="11.25">
      <c r="B819" s="210"/>
      <c r="C819" s="211"/>
      <c r="D819" s="200" t="s">
        <v>179</v>
      </c>
      <c r="E819" s="212" t="s">
        <v>1</v>
      </c>
      <c r="F819" s="213" t="s">
        <v>950</v>
      </c>
      <c r="G819" s="211"/>
      <c r="H819" s="212" t="s">
        <v>1</v>
      </c>
      <c r="I819" s="214"/>
      <c r="J819" s="211"/>
      <c r="K819" s="211"/>
      <c r="L819" s="215"/>
      <c r="M819" s="216"/>
      <c r="N819" s="217"/>
      <c r="O819" s="217"/>
      <c r="P819" s="217"/>
      <c r="Q819" s="217"/>
      <c r="R819" s="217"/>
      <c r="S819" s="217"/>
      <c r="T819" s="217"/>
      <c r="U819" s="218"/>
      <c r="AT819" s="219" t="s">
        <v>179</v>
      </c>
      <c r="AU819" s="219" t="s">
        <v>81</v>
      </c>
      <c r="AV819" s="13" t="s">
        <v>81</v>
      </c>
      <c r="AW819" s="13" t="s">
        <v>30</v>
      </c>
      <c r="AX819" s="13" t="s">
        <v>73</v>
      </c>
      <c r="AY819" s="219" t="s">
        <v>118</v>
      </c>
    </row>
    <row r="820" spans="2:51" s="14" customFormat="1" ht="11.25">
      <c r="B820" s="220"/>
      <c r="C820" s="221"/>
      <c r="D820" s="200" t="s">
        <v>179</v>
      </c>
      <c r="E820" s="222" t="s">
        <v>1</v>
      </c>
      <c r="F820" s="223" t="s">
        <v>83</v>
      </c>
      <c r="G820" s="221"/>
      <c r="H820" s="224">
        <v>2</v>
      </c>
      <c r="I820" s="225"/>
      <c r="J820" s="221"/>
      <c r="K820" s="221"/>
      <c r="L820" s="226"/>
      <c r="M820" s="227"/>
      <c r="N820" s="228"/>
      <c r="O820" s="228"/>
      <c r="P820" s="228"/>
      <c r="Q820" s="228"/>
      <c r="R820" s="228"/>
      <c r="S820" s="228"/>
      <c r="T820" s="228"/>
      <c r="U820" s="229"/>
      <c r="AT820" s="230" t="s">
        <v>179</v>
      </c>
      <c r="AU820" s="230" t="s">
        <v>81</v>
      </c>
      <c r="AV820" s="14" t="s">
        <v>83</v>
      </c>
      <c r="AW820" s="14" t="s">
        <v>30</v>
      </c>
      <c r="AX820" s="14" t="s">
        <v>73</v>
      </c>
      <c r="AY820" s="230" t="s">
        <v>118</v>
      </c>
    </row>
    <row r="821" spans="2:51" s="15" customFormat="1" ht="11.25">
      <c r="B821" s="231"/>
      <c r="C821" s="232"/>
      <c r="D821" s="200" t="s">
        <v>179</v>
      </c>
      <c r="E821" s="233" t="s">
        <v>1</v>
      </c>
      <c r="F821" s="234" t="s">
        <v>184</v>
      </c>
      <c r="G821" s="232"/>
      <c r="H821" s="235">
        <v>29.893</v>
      </c>
      <c r="I821" s="236"/>
      <c r="J821" s="232"/>
      <c r="K821" s="232"/>
      <c r="L821" s="237"/>
      <c r="M821" s="238"/>
      <c r="N821" s="239"/>
      <c r="O821" s="239"/>
      <c r="P821" s="239"/>
      <c r="Q821" s="239"/>
      <c r="R821" s="239"/>
      <c r="S821" s="239"/>
      <c r="T821" s="239"/>
      <c r="U821" s="240"/>
      <c r="AT821" s="241" t="s">
        <v>179</v>
      </c>
      <c r="AU821" s="241" t="s">
        <v>81</v>
      </c>
      <c r="AV821" s="15" t="s">
        <v>125</v>
      </c>
      <c r="AW821" s="15" t="s">
        <v>30</v>
      </c>
      <c r="AX821" s="15" t="s">
        <v>81</v>
      </c>
      <c r="AY821" s="241" t="s">
        <v>118</v>
      </c>
    </row>
    <row r="822" spans="2:63" s="12" customFormat="1" ht="25.9" customHeight="1">
      <c r="B822" s="170"/>
      <c r="C822" s="171"/>
      <c r="D822" s="172" t="s">
        <v>72</v>
      </c>
      <c r="E822" s="173" t="s">
        <v>951</v>
      </c>
      <c r="F822" s="173" t="s">
        <v>952</v>
      </c>
      <c r="G822" s="171"/>
      <c r="H822" s="171"/>
      <c r="I822" s="174"/>
      <c r="J822" s="175">
        <f>BK822</f>
        <v>0</v>
      </c>
      <c r="K822" s="171"/>
      <c r="L822" s="176"/>
      <c r="M822" s="177"/>
      <c r="N822" s="178"/>
      <c r="O822" s="178"/>
      <c r="P822" s="179">
        <f>SUM(P823:P879)</f>
        <v>0</v>
      </c>
      <c r="Q822" s="178"/>
      <c r="R822" s="179">
        <f>SUM(R823:R879)</f>
        <v>0</v>
      </c>
      <c r="S822" s="178"/>
      <c r="T822" s="179">
        <f>SUM(T823:T879)</f>
        <v>0</v>
      </c>
      <c r="U822" s="180"/>
      <c r="AR822" s="181" t="s">
        <v>81</v>
      </c>
      <c r="AT822" s="182" t="s">
        <v>72</v>
      </c>
      <c r="AU822" s="182" t="s">
        <v>73</v>
      </c>
      <c r="AY822" s="181" t="s">
        <v>118</v>
      </c>
      <c r="BK822" s="183">
        <f>SUM(BK823:BK879)</f>
        <v>0</v>
      </c>
    </row>
    <row r="823" spans="1:65" s="2" customFormat="1" ht="24.2" customHeight="1">
      <c r="A823" s="34"/>
      <c r="B823" s="35"/>
      <c r="C823" s="186" t="s">
        <v>953</v>
      </c>
      <c r="D823" s="186" t="s">
        <v>121</v>
      </c>
      <c r="E823" s="187" t="s">
        <v>954</v>
      </c>
      <c r="F823" s="188" t="s">
        <v>955</v>
      </c>
      <c r="G823" s="189" t="s">
        <v>187</v>
      </c>
      <c r="H823" s="190">
        <v>853.014</v>
      </c>
      <c r="I823" s="191"/>
      <c r="J823" s="192">
        <f>ROUND(I823*H823,2)</f>
        <v>0</v>
      </c>
      <c r="K823" s="193"/>
      <c r="L823" s="39"/>
      <c r="M823" s="194" t="s">
        <v>1</v>
      </c>
      <c r="N823" s="195" t="s">
        <v>38</v>
      </c>
      <c r="O823" s="71"/>
      <c r="P823" s="196">
        <f>O823*H823</f>
        <v>0</v>
      </c>
      <c r="Q823" s="196">
        <v>0</v>
      </c>
      <c r="R823" s="196">
        <f>Q823*H823</f>
        <v>0</v>
      </c>
      <c r="S823" s="196">
        <v>0</v>
      </c>
      <c r="T823" s="196">
        <f>S823*H823</f>
        <v>0</v>
      </c>
      <c r="U823" s="197" t="s">
        <v>1</v>
      </c>
      <c r="V823" s="34"/>
      <c r="W823" s="34"/>
      <c r="X823" s="34"/>
      <c r="Y823" s="34"/>
      <c r="Z823" s="34"/>
      <c r="AA823" s="34"/>
      <c r="AB823" s="34"/>
      <c r="AC823" s="34"/>
      <c r="AD823" s="34"/>
      <c r="AE823" s="34"/>
      <c r="AR823" s="198" t="s">
        <v>125</v>
      </c>
      <c r="AT823" s="198" t="s">
        <v>121</v>
      </c>
      <c r="AU823" s="198" t="s">
        <v>81</v>
      </c>
      <c r="AY823" s="17" t="s">
        <v>118</v>
      </c>
      <c r="BE823" s="199">
        <f>IF(N823="základní",J823,0)</f>
        <v>0</v>
      </c>
      <c r="BF823" s="199">
        <f>IF(N823="snížená",J823,0)</f>
        <v>0</v>
      </c>
      <c r="BG823" s="199">
        <f>IF(N823="zákl. přenesená",J823,0)</f>
        <v>0</v>
      </c>
      <c r="BH823" s="199">
        <f>IF(N823="sníž. přenesená",J823,0)</f>
        <v>0</v>
      </c>
      <c r="BI823" s="199">
        <f>IF(N823="nulová",J823,0)</f>
        <v>0</v>
      </c>
      <c r="BJ823" s="17" t="s">
        <v>81</v>
      </c>
      <c r="BK823" s="199">
        <f>ROUND(I823*H823,2)</f>
        <v>0</v>
      </c>
      <c r="BL823" s="17" t="s">
        <v>125</v>
      </c>
      <c r="BM823" s="198" t="s">
        <v>956</v>
      </c>
    </row>
    <row r="824" spans="1:47" s="2" customFormat="1" ht="11.25">
      <c r="A824" s="34"/>
      <c r="B824" s="35"/>
      <c r="C824" s="36"/>
      <c r="D824" s="200" t="s">
        <v>127</v>
      </c>
      <c r="E824" s="36"/>
      <c r="F824" s="201" t="s">
        <v>955</v>
      </c>
      <c r="G824" s="36"/>
      <c r="H824" s="36"/>
      <c r="I824" s="202"/>
      <c r="J824" s="36"/>
      <c r="K824" s="36"/>
      <c r="L824" s="39"/>
      <c r="M824" s="203"/>
      <c r="N824" s="204"/>
      <c r="O824" s="71"/>
      <c r="P824" s="71"/>
      <c r="Q824" s="71"/>
      <c r="R824" s="71"/>
      <c r="S824" s="71"/>
      <c r="T824" s="71"/>
      <c r="U824" s="72"/>
      <c r="V824" s="34"/>
      <c r="W824" s="34"/>
      <c r="X824" s="34"/>
      <c r="Y824" s="34"/>
      <c r="Z824" s="34"/>
      <c r="AA824" s="34"/>
      <c r="AB824" s="34"/>
      <c r="AC824" s="34"/>
      <c r="AD824" s="34"/>
      <c r="AE824" s="34"/>
      <c r="AT824" s="17" t="s">
        <v>127</v>
      </c>
      <c r="AU824" s="17" t="s">
        <v>81</v>
      </c>
    </row>
    <row r="825" spans="2:51" s="13" customFormat="1" ht="11.25">
      <c r="B825" s="210"/>
      <c r="C825" s="211"/>
      <c r="D825" s="200" t="s">
        <v>179</v>
      </c>
      <c r="E825" s="212" t="s">
        <v>1</v>
      </c>
      <c r="F825" s="213" t="s">
        <v>957</v>
      </c>
      <c r="G825" s="211"/>
      <c r="H825" s="212" t="s">
        <v>1</v>
      </c>
      <c r="I825" s="214"/>
      <c r="J825" s="211"/>
      <c r="K825" s="211"/>
      <c r="L825" s="215"/>
      <c r="M825" s="216"/>
      <c r="N825" s="217"/>
      <c r="O825" s="217"/>
      <c r="P825" s="217"/>
      <c r="Q825" s="217"/>
      <c r="R825" s="217"/>
      <c r="S825" s="217"/>
      <c r="T825" s="217"/>
      <c r="U825" s="218"/>
      <c r="AT825" s="219" t="s">
        <v>179</v>
      </c>
      <c r="AU825" s="219" t="s">
        <v>81</v>
      </c>
      <c r="AV825" s="13" t="s">
        <v>81</v>
      </c>
      <c r="AW825" s="13" t="s">
        <v>30</v>
      </c>
      <c r="AX825" s="13" t="s">
        <v>73</v>
      </c>
      <c r="AY825" s="219" t="s">
        <v>118</v>
      </c>
    </row>
    <row r="826" spans="2:51" s="13" customFormat="1" ht="11.25">
      <c r="B826" s="210"/>
      <c r="C826" s="211"/>
      <c r="D826" s="200" t="s">
        <v>179</v>
      </c>
      <c r="E826" s="212" t="s">
        <v>1</v>
      </c>
      <c r="F826" s="213" t="s">
        <v>958</v>
      </c>
      <c r="G826" s="211"/>
      <c r="H826" s="212" t="s">
        <v>1</v>
      </c>
      <c r="I826" s="214"/>
      <c r="J826" s="211"/>
      <c r="K826" s="211"/>
      <c r="L826" s="215"/>
      <c r="M826" s="216"/>
      <c r="N826" s="217"/>
      <c r="O826" s="217"/>
      <c r="P826" s="217"/>
      <c r="Q826" s="217"/>
      <c r="R826" s="217"/>
      <c r="S826" s="217"/>
      <c r="T826" s="217"/>
      <c r="U826" s="218"/>
      <c r="AT826" s="219" t="s">
        <v>179</v>
      </c>
      <c r="AU826" s="219" t="s">
        <v>81</v>
      </c>
      <c r="AV826" s="13" t="s">
        <v>81</v>
      </c>
      <c r="AW826" s="13" t="s">
        <v>30</v>
      </c>
      <c r="AX826" s="13" t="s">
        <v>73</v>
      </c>
      <c r="AY826" s="219" t="s">
        <v>118</v>
      </c>
    </row>
    <row r="827" spans="2:51" s="14" customFormat="1" ht="11.25">
      <c r="B827" s="220"/>
      <c r="C827" s="221"/>
      <c r="D827" s="200" t="s">
        <v>179</v>
      </c>
      <c r="E827" s="222" t="s">
        <v>1</v>
      </c>
      <c r="F827" s="223" t="s">
        <v>596</v>
      </c>
      <c r="G827" s="221"/>
      <c r="H827" s="224">
        <v>63</v>
      </c>
      <c r="I827" s="225"/>
      <c r="J827" s="221"/>
      <c r="K827" s="221"/>
      <c r="L827" s="226"/>
      <c r="M827" s="227"/>
      <c r="N827" s="228"/>
      <c r="O827" s="228"/>
      <c r="P827" s="228"/>
      <c r="Q827" s="228"/>
      <c r="R827" s="228"/>
      <c r="S827" s="228"/>
      <c r="T827" s="228"/>
      <c r="U827" s="229"/>
      <c r="AT827" s="230" t="s">
        <v>179</v>
      </c>
      <c r="AU827" s="230" t="s">
        <v>81</v>
      </c>
      <c r="AV827" s="14" t="s">
        <v>83</v>
      </c>
      <c r="AW827" s="14" t="s">
        <v>30</v>
      </c>
      <c r="AX827" s="14" t="s">
        <v>73</v>
      </c>
      <c r="AY827" s="230" t="s">
        <v>118</v>
      </c>
    </row>
    <row r="828" spans="2:51" s="13" customFormat="1" ht="11.25">
      <c r="B828" s="210"/>
      <c r="C828" s="211"/>
      <c r="D828" s="200" t="s">
        <v>179</v>
      </c>
      <c r="E828" s="212" t="s">
        <v>1</v>
      </c>
      <c r="F828" s="213" t="s">
        <v>959</v>
      </c>
      <c r="G828" s="211"/>
      <c r="H828" s="212" t="s">
        <v>1</v>
      </c>
      <c r="I828" s="214"/>
      <c r="J828" s="211"/>
      <c r="K828" s="211"/>
      <c r="L828" s="215"/>
      <c r="M828" s="216"/>
      <c r="N828" s="217"/>
      <c r="O828" s="217"/>
      <c r="P828" s="217"/>
      <c r="Q828" s="217"/>
      <c r="R828" s="217"/>
      <c r="S828" s="217"/>
      <c r="T828" s="217"/>
      <c r="U828" s="218"/>
      <c r="AT828" s="219" t="s">
        <v>179</v>
      </c>
      <c r="AU828" s="219" t="s">
        <v>81</v>
      </c>
      <c r="AV828" s="13" t="s">
        <v>81</v>
      </c>
      <c r="AW828" s="13" t="s">
        <v>30</v>
      </c>
      <c r="AX828" s="13" t="s">
        <v>73</v>
      </c>
      <c r="AY828" s="219" t="s">
        <v>118</v>
      </c>
    </row>
    <row r="829" spans="2:51" s="14" customFormat="1" ht="11.25">
      <c r="B829" s="220"/>
      <c r="C829" s="221"/>
      <c r="D829" s="200" t="s">
        <v>179</v>
      </c>
      <c r="E829" s="222" t="s">
        <v>1</v>
      </c>
      <c r="F829" s="223" t="s">
        <v>960</v>
      </c>
      <c r="G829" s="221"/>
      <c r="H829" s="224">
        <v>39.424</v>
      </c>
      <c r="I829" s="225"/>
      <c r="J829" s="221"/>
      <c r="K829" s="221"/>
      <c r="L829" s="226"/>
      <c r="M829" s="227"/>
      <c r="N829" s="228"/>
      <c r="O829" s="228"/>
      <c r="P829" s="228"/>
      <c r="Q829" s="228"/>
      <c r="R829" s="228"/>
      <c r="S829" s="228"/>
      <c r="T829" s="228"/>
      <c r="U829" s="229"/>
      <c r="AT829" s="230" t="s">
        <v>179</v>
      </c>
      <c r="AU829" s="230" t="s">
        <v>81</v>
      </c>
      <c r="AV829" s="14" t="s">
        <v>83</v>
      </c>
      <c r="AW829" s="14" t="s">
        <v>30</v>
      </c>
      <c r="AX829" s="14" t="s">
        <v>73</v>
      </c>
      <c r="AY829" s="230" t="s">
        <v>118</v>
      </c>
    </row>
    <row r="830" spans="2:51" s="14" customFormat="1" ht="11.25">
      <c r="B830" s="220"/>
      <c r="C830" s="221"/>
      <c r="D830" s="200" t="s">
        <v>179</v>
      </c>
      <c r="E830" s="222" t="s">
        <v>1</v>
      </c>
      <c r="F830" s="223" t="s">
        <v>961</v>
      </c>
      <c r="G830" s="221"/>
      <c r="H830" s="224">
        <v>43.968</v>
      </c>
      <c r="I830" s="225"/>
      <c r="J830" s="221"/>
      <c r="K830" s="221"/>
      <c r="L830" s="226"/>
      <c r="M830" s="227"/>
      <c r="N830" s="228"/>
      <c r="O830" s="228"/>
      <c r="P830" s="228"/>
      <c r="Q830" s="228"/>
      <c r="R830" s="228"/>
      <c r="S830" s="228"/>
      <c r="T830" s="228"/>
      <c r="U830" s="229"/>
      <c r="AT830" s="230" t="s">
        <v>179</v>
      </c>
      <c r="AU830" s="230" t="s">
        <v>81</v>
      </c>
      <c r="AV830" s="14" t="s">
        <v>83</v>
      </c>
      <c r="AW830" s="14" t="s">
        <v>30</v>
      </c>
      <c r="AX830" s="14" t="s">
        <v>73</v>
      </c>
      <c r="AY830" s="230" t="s">
        <v>118</v>
      </c>
    </row>
    <row r="831" spans="2:51" s="14" customFormat="1" ht="11.25">
      <c r="B831" s="220"/>
      <c r="C831" s="221"/>
      <c r="D831" s="200" t="s">
        <v>179</v>
      </c>
      <c r="E831" s="222" t="s">
        <v>1</v>
      </c>
      <c r="F831" s="223" t="s">
        <v>962</v>
      </c>
      <c r="G831" s="221"/>
      <c r="H831" s="224">
        <v>74.112</v>
      </c>
      <c r="I831" s="225"/>
      <c r="J831" s="221"/>
      <c r="K831" s="221"/>
      <c r="L831" s="226"/>
      <c r="M831" s="227"/>
      <c r="N831" s="228"/>
      <c r="O831" s="228"/>
      <c r="P831" s="228"/>
      <c r="Q831" s="228"/>
      <c r="R831" s="228"/>
      <c r="S831" s="228"/>
      <c r="T831" s="228"/>
      <c r="U831" s="229"/>
      <c r="AT831" s="230" t="s">
        <v>179</v>
      </c>
      <c r="AU831" s="230" t="s">
        <v>81</v>
      </c>
      <c r="AV831" s="14" t="s">
        <v>83</v>
      </c>
      <c r="AW831" s="14" t="s">
        <v>30</v>
      </c>
      <c r="AX831" s="14" t="s">
        <v>73</v>
      </c>
      <c r="AY831" s="230" t="s">
        <v>118</v>
      </c>
    </row>
    <row r="832" spans="2:51" s="14" customFormat="1" ht="11.25">
      <c r="B832" s="220"/>
      <c r="C832" s="221"/>
      <c r="D832" s="200" t="s">
        <v>179</v>
      </c>
      <c r="E832" s="222" t="s">
        <v>1</v>
      </c>
      <c r="F832" s="223" t="s">
        <v>963</v>
      </c>
      <c r="G832" s="221"/>
      <c r="H832" s="224">
        <v>46.4</v>
      </c>
      <c r="I832" s="225"/>
      <c r="J832" s="221"/>
      <c r="K832" s="221"/>
      <c r="L832" s="226"/>
      <c r="M832" s="227"/>
      <c r="N832" s="228"/>
      <c r="O832" s="228"/>
      <c r="P832" s="228"/>
      <c r="Q832" s="228"/>
      <c r="R832" s="228"/>
      <c r="S832" s="228"/>
      <c r="T832" s="228"/>
      <c r="U832" s="229"/>
      <c r="AT832" s="230" t="s">
        <v>179</v>
      </c>
      <c r="AU832" s="230" t="s">
        <v>81</v>
      </c>
      <c r="AV832" s="14" t="s">
        <v>83</v>
      </c>
      <c r="AW832" s="14" t="s">
        <v>30</v>
      </c>
      <c r="AX832" s="14" t="s">
        <v>73</v>
      </c>
      <c r="AY832" s="230" t="s">
        <v>118</v>
      </c>
    </row>
    <row r="833" spans="2:51" s="13" customFormat="1" ht="11.25">
      <c r="B833" s="210"/>
      <c r="C833" s="211"/>
      <c r="D833" s="200" t="s">
        <v>179</v>
      </c>
      <c r="E833" s="212" t="s">
        <v>1</v>
      </c>
      <c r="F833" s="213" t="s">
        <v>295</v>
      </c>
      <c r="G833" s="211"/>
      <c r="H833" s="212" t="s">
        <v>1</v>
      </c>
      <c r="I833" s="214"/>
      <c r="J833" s="211"/>
      <c r="K833" s="211"/>
      <c r="L833" s="215"/>
      <c r="M833" s="216"/>
      <c r="N833" s="217"/>
      <c r="O833" s="217"/>
      <c r="P833" s="217"/>
      <c r="Q833" s="217"/>
      <c r="R833" s="217"/>
      <c r="S833" s="217"/>
      <c r="T833" s="217"/>
      <c r="U833" s="218"/>
      <c r="AT833" s="219" t="s">
        <v>179</v>
      </c>
      <c r="AU833" s="219" t="s">
        <v>81</v>
      </c>
      <c r="AV833" s="13" t="s">
        <v>81</v>
      </c>
      <c r="AW833" s="13" t="s">
        <v>30</v>
      </c>
      <c r="AX833" s="13" t="s">
        <v>73</v>
      </c>
      <c r="AY833" s="219" t="s">
        <v>118</v>
      </c>
    </row>
    <row r="834" spans="2:51" s="13" customFormat="1" ht="11.25">
      <c r="B834" s="210"/>
      <c r="C834" s="211"/>
      <c r="D834" s="200" t="s">
        <v>179</v>
      </c>
      <c r="E834" s="212" t="s">
        <v>1</v>
      </c>
      <c r="F834" s="213" t="s">
        <v>958</v>
      </c>
      <c r="G834" s="211"/>
      <c r="H834" s="212" t="s">
        <v>1</v>
      </c>
      <c r="I834" s="214"/>
      <c r="J834" s="211"/>
      <c r="K834" s="211"/>
      <c r="L834" s="215"/>
      <c r="M834" s="216"/>
      <c r="N834" s="217"/>
      <c r="O834" s="217"/>
      <c r="P834" s="217"/>
      <c r="Q834" s="217"/>
      <c r="R834" s="217"/>
      <c r="S834" s="217"/>
      <c r="T834" s="217"/>
      <c r="U834" s="218"/>
      <c r="AT834" s="219" t="s">
        <v>179</v>
      </c>
      <c r="AU834" s="219" t="s">
        <v>81</v>
      </c>
      <c r="AV834" s="13" t="s">
        <v>81</v>
      </c>
      <c r="AW834" s="13" t="s">
        <v>30</v>
      </c>
      <c r="AX834" s="13" t="s">
        <v>73</v>
      </c>
      <c r="AY834" s="219" t="s">
        <v>118</v>
      </c>
    </row>
    <row r="835" spans="2:51" s="14" customFormat="1" ht="11.25">
      <c r="B835" s="220"/>
      <c r="C835" s="221"/>
      <c r="D835" s="200" t="s">
        <v>179</v>
      </c>
      <c r="E835" s="222" t="s">
        <v>1</v>
      </c>
      <c r="F835" s="223" t="s">
        <v>964</v>
      </c>
      <c r="G835" s="221"/>
      <c r="H835" s="224">
        <v>69.75</v>
      </c>
      <c r="I835" s="225"/>
      <c r="J835" s="221"/>
      <c r="K835" s="221"/>
      <c r="L835" s="226"/>
      <c r="M835" s="227"/>
      <c r="N835" s="228"/>
      <c r="O835" s="228"/>
      <c r="P835" s="228"/>
      <c r="Q835" s="228"/>
      <c r="R835" s="228"/>
      <c r="S835" s="228"/>
      <c r="T835" s="228"/>
      <c r="U835" s="229"/>
      <c r="AT835" s="230" t="s">
        <v>179</v>
      </c>
      <c r="AU835" s="230" t="s">
        <v>81</v>
      </c>
      <c r="AV835" s="14" t="s">
        <v>83</v>
      </c>
      <c r="AW835" s="14" t="s">
        <v>30</v>
      </c>
      <c r="AX835" s="14" t="s">
        <v>73</v>
      </c>
      <c r="AY835" s="230" t="s">
        <v>118</v>
      </c>
    </row>
    <row r="836" spans="2:51" s="13" customFormat="1" ht="11.25">
      <c r="B836" s="210"/>
      <c r="C836" s="211"/>
      <c r="D836" s="200" t="s">
        <v>179</v>
      </c>
      <c r="E836" s="212" t="s">
        <v>1</v>
      </c>
      <c r="F836" s="213" t="s">
        <v>959</v>
      </c>
      <c r="G836" s="211"/>
      <c r="H836" s="212" t="s">
        <v>1</v>
      </c>
      <c r="I836" s="214"/>
      <c r="J836" s="211"/>
      <c r="K836" s="211"/>
      <c r="L836" s="215"/>
      <c r="M836" s="216"/>
      <c r="N836" s="217"/>
      <c r="O836" s="217"/>
      <c r="P836" s="217"/>
      <c r="Q836" s="217"/>
      <c r="R836" s="217"/>
      <c r="S836" s="217"/>
      <c r="T836" s="217"/>
      <c r="U836" s="218"/>
      <c r="AT836" s="219" t="s">
        <v>179</v>
      </c>
      <c r="AU836" s="219" t="s">
        <v>81</v>
      </c>
      <c r="AV836" s="13" t="s">
        <v>81</v>
      </c>
      <c r="AW836" s="13" t="s">
        <v>30</v>
      </c>
      <c r="AX836" s="13" t="s">
        <v>73</v>
      </c>
      <c r="AY836" s="219" t="s">
        <v>118</v>
      </c>
    </row>
    <row r="837" spans="2:51" s="14" customFormat="1" ht="11.25">
      <c r="B837" s="220"/>
      <c r="C837" s="221"/>
      <c r="D837" s="200" t="s">
        <v>179</v>
      </c>
      <c r="E837" s="222" t="s">
        <v>1</v>
      </c>
      <c r="F837" s="223" t="s">
        <v>965</v>
      </c>
      <c r="G837" s="221"/>
      <c r="H837" s="224">
        <v>98.952</v>
      </c>
      <c r="I837" s="225"/>
      <c r="J837" s="221"/>
      <c r="K837" s="221"/>
      <c r="L837" s="226"/>
      <c r="M837" s="227"/>
      <c r="N837" s="228"/>
      <c r="O837" s="228"/>
      <c r="P837" s="228"/>
      <c r="Q837" s="228"/>
      <c r="R837" s="228"/>
      <c r="S837" s="228"/>
      <c r="T837" s="228"/>
      <c r="U837" s="229"/>
      <c r="AT837" s="230" t="s">
        <v>179</v>
      </c>
      <c r="AU837" s="230" t="s">
        <v>81</v>
      </c>
      <c r="AV837" s="14" t="s">
        <v>83</v>
      </c>
      <c r="AW837" s="14" t="s">
        <v>30</v>
      </c>
      <c r="AX837" s="14" t="s">
        <v>73</v>
      </c>
      <c r="AY837" s="230" t="s">
        <v>118</v>
      </c>
    </row>
    <row r="838" spans="2:51" s="14" customFormat="1" ht="11.25">
      <c r="B838" s="220"/>
      <c r="C838" s="221"/>
      <c r="D838" s="200" t="s">
        <v>179</v>
      </c>
      <c r="E838" s="222" t="s">
        <v>1</v>
      </c>
      <c r="F838" s="223" t="s">
        <v>966</v>
      </c>
      <c r="G838" s="221"/>
      <c r="H838" s="224">
        <v>-28.773</v>
      </c>
      <c r="I838" s="225"/>
      <c r="J838" s="221"/>
      <c r="K838" s="221"/>
      <c r="L838" s="226"/>
      <c r="M838" s="227"/>
      <c r="N838" s="228"/>
      <c r="O838" s="228"/>
      <c r="P838" s="228"/>
      <c r="Q838" s="228"/>
      <c r="R838" s="228"/>
      <c r="S838" s="228"/>
      <c r="T838" s="228"/>
      <c r="U838" s="229"/>
      <c r="AT838" s="230" t="s">
        <v>179</v>
      </c>
      <c r="AU838" s="230" t="s">
        <v>81</v>
      </c>
      <c r="AV838" s="14" t="s">
        <v>83</v>
      </c>
      <c r="AW838" s="14" t="s">
        <v>30</v>
      </c>
      <c r="AX838" s="14" t="s">
        <v>73</v>
      </c>
      <c r="AY838" s="230" t="s">
        <v>118</v>
      </c>
    </row>
    <row r="839" spans="2:51" s="13" customFormat="1" ht="11.25">
      <c r="B839" s="210"/>
      <c r="C839" s="211"/>
      <c r="D839" s="200" t="s">
        <v>179</v>
      </c>
      <c r="E839" s="212" t="s">
        <v>1</v>
      </c>
      <c r="F839" s="213" t="s">
        <v>967</v>
      </c>
      <c r="G839" s="211"/>
      <c r="H839" s="212" t="s">
        <v>1</v>
      </c>
      <c r="I839" s="214"/>
      <c r="J839" s="211"/>
      <c r="K839" s="211"/>
      <c r="L839" s="215"/>
      <c r="M839" s="216"/>
      <c r="N839" s="217"/>
      <c r="O839" s="217"/>
      <c r="P839" s="217"/>
      <c r="Q839" s="217"/>
      <c r="R839" s="217"/>
      <c r="S839" s="217"/>
      <c r="T839" s="217"/>
      <c r="U839" s="218"/>
      <c r="AT839" s="219" t="s">
        <v>179</v>
      </c>
      <c r="AU839" s="219" t="s">
        <v>81</v>
      </c>
      <c r="AV839" s="13" t="s">
        <v>81</v>
      </c>
      <c r="AW839" s="13" t="s">
        <v>30</v>
      </c>
      <c r="AX839" s="13" t="s">
        <v>73</v>
      </c>
      <c r="AY839" s="219" t="s">
        <v>118</v>
      </c>
    </row>
    <row r="840" spans="2:51" s="14" customFormat="1" ht="11.25">
      <c r="B840" s="220"/>
      <c r="C840" s="221"/>
      <c r="D840" s="200" t="s">
        <v>179</v>
      </c>
      <c r="E840" s="222" t="s">
        <v>1</v>
      </c>
      <c r="F840" s="223" t="s">
        <v>968</v>
      </c>
      <c r="G840" s="221"/>
      <c r="H840" s="224">
        <v>16.362</v>
      </c>
      <c r="I840" s="225"/>
      <c r="J840" s="221"/>
      <c r="K840" s="221"/>
      <c r="L840" s="226"/>
      <c r="M840" s="227"/>
      <c r="N840" s="228"/>
      <c r="O840" s="228"/>
      <c r="P840" s="228"/>
      <c r="Q840" s="228"/>
      <c r="R840" s="228"/>
      <c r="S840" s="228"/>
      <c r="T840" s="228"/>
      <c r="U840" s="229"/>
      <c r="AT840" s="230" t="s">
        <v>179</v>
      </c>
      <c r="AU840" s="230" t="s">
        <v>81</v>
      </c>
      <c r="AV840" s="14" t="s">
        <v>83</v>
      </c>
      <c r="AW840" s="14" t="s">
        <v>30</v>
      </c>
      <c r="AX840" s="14" t="s">
        <v>73</v>
      </c>
      <c r="AY840" s="230" t="s">
        <v>118</v>
      </c>
    </row>
    <row r="841" spans="2:51" s="13" customFormat="1" ht="11.25">
      <c r="B841" s="210"/>
      <c r="C841" s="211"/>
      <c r="D841" s="200" t="s">
        <v>179</v>
      </c>
      <c r="E841" s="212" t="s">
        <v>1</v>
      </c>
      <c r="F841" s="213" t="s">
        <v>969</v>
      </c>
      <c r="G841" s="211"/>
      <c r="H841" s="212" t="s">
        <v>1</v>
      </c>
      <c r="I841" s="214"/>
      <c r="J841" s="211"/>
      <c r="K841" s="211"/>
      <c r="L841" s="215"/>
      <c r="M841" s="216"/>
      <c r="N841" s="217"/>
      <c r="O841" s="217"/>
      <c r="P841" s="217"/>
      <c r="Q841" s="217"/>
      <c r="R841" s="217"/>
      <c r="S841" s="217"/>
      <c r="T841" s="217"/>
      <c r="U841" s="218"/>
      <c r="AT841" s="219" t="s">
        <v>179</v>
      </c>
      <c r="AU841" s="219" t="s">
        <v>81</v>
      </c>
      <c r="AV841" s="13" t="s">
        <v>81</v>
      </c>
      <c r="AW841" s="13" t="s">
        <v>30</v>
      </c>
      <c r="AX841" s="13" t="s">
        <v>73</v>
      </c>
      <c r="AY841" s="219" t="s">
        <v>118</v>
      </c>
    </row>
    <row r="842" spans="2:51" s="14" customFormat="1" ht="11.25">
      <c r="B842" s="220"/>
      <c r="C842" s="221"/>
      <c r="D842" s="200" t="s">
        <v>179</v>
      </c>
      <c r="E842" s="222" t="s">
        <v>1</v>
      </c>
      <c r="F842" s="223" t="s">
        <v>970</v>
      </c>
      <c r="G842" s="221"/>
      <c r="H842" s="224">
        <v>17.936</v>
      </c>
      <c r="I842" s="225"/>
      <c r="J842" s="221"/>
      <c r="K842" s="221"/>
      <c r="L842" s="226"/>
      <c r="M842" s="227"/>
      <c r="N842" s="228"/>
      <c r="O842" s="228"/>
      <c r="P842" s="228"/>
      <c r="Q842" s="228"/>
      <c r="R842" s="228"/>
      <c r="S842" s="228"/>
      <c r="T842" s="228"/>
      <c r="U842" s="229"/>
      <c r="AT842" s="230" t="s">
        <v>179</v>
      </c>
      <c r="AU842" s="230" t="s">
        <v>81</v>
      </c>
      <c r="AV842" s="14" t="s">
        <v>83</v>
      </c>
      <c r="AW842" s="14" t="s">
        <v>30</v>
      </c>
      <c r="AX842" s="14" t="s">
        <v>73</v>
      </c>
      <c r="AY842" s="230" t="s">
        <v>118</v>
      </c>
    </row>
    <row r="843" spans="2:51" s="13" customFormat="1" ht="11.25">
      <c r="B843" s="210"/>
      <c r="C843" s="211"/>
      <c r="D843" s="200" t="s">
        <v>179</v>
      </c>
      <c r="E843" s="212" t="s">
        <v>1</v>
      </c>
      <c r="F843" s="213" t="s">
        <v>971</v>
      </c>
      <c r="G843" s="211"/>
      <c r="H843" s="212" t="s">
        <v>1</v>
      </c>
      <c r="I843" s="214"/>
      <c r="J843" s="211"/>
      <c r="K843" s="211"/>
      <c r="L843" s="215"/>
      <c r="M843" s="216"/>
      <c r="N843" s="217"/>
      <c r="O843" s="217"/>
      <c r="P843" s="217"/>
      <c r="Q843" s="217"/>
      <c r="R843" s="217"/>
      <c r="S843" s="217"/>
      <c r="T843" s="217"/>
      <c r="U843" s="218"/>
      <c r="AT843" s="219" t="s">
        <v>179</v>
      </c>
      <c r="AU843" s="219" t="s">
        <v>81</v>
      </c>
      <c r="AV843" s="13" t="s">
        <v>81</v>
      </c>
      <c r="AW843" s="13" t="s">
        <v>30</v>
      </c>
      <c r="AX843" s="13" t="s">
        <v>73</v>
      </c>
      <c r="AY843" s="219" t="s">
        <v>118</v>
      </c>
    </row>
    <row r="844" spans="2:51" s="14" customFormat="1" ht="11.25">
      <c r="B844" s="220"/>
      <c r="C844" s="221"/>
      <c r="D844" s="200" t="s">
        <v>179</v>
      </c>
      <c r="E844" s="222" t="s">
        <v>1</v>
      </c>
      <c r="F844" s="223" t="s">
        <v>972</v>
      </c>
      <c r="G844" s="221"/>
      <c r="H844" s="224">
        <v>-4.224</v>
      </c>
      <c r="I844" s="225"/>
      <c r="J844" s="221"/>
      <c r="K844" s="221"/>
      <c r="L844" s="226"/>
      <c r="M844" s="227"/>
      <c r="N844" s="228"/>
      <c r="O844" s="228"/>
      <c r="P844" s="228"/>
      <c r="Q844" s="228"/>
      <c r="R844" s="228"/>
      <c r="S844" s="228"/>
      <c r="T844" s="228"/>
      <c r="U844" s="229"/>
      <c r="AT844" s="230" t="s">
        <v>179</v>
      </c>
      <c r="AU844" s="230" t="s">
        <v>81</v>
      </c>
      <c r="AV844" s="14" t="s">
        <v>83</v>
      </c>
      <c r="AW844" s="14" t="s">
        <v>30</v>
      </c>
      <c r="AX844" s="14" t="s">
        <v>73</v>
      </c>
      <c r="AY844" s="230" t="s">
        <v>118</v>
      </c>
    </row>
    <row r="845" spans="2:51" s="13" customFormat="1" ht="11.25">
      <c r="B845" s="210"/>
      <c r="C845" s="211"/>
      <c r="D845" s="200" t="s">
        <v>179</v>
      </c>
      <c r="E845" s="212" t="s">
        <v>1</v>
      </c>
      <c r="F845" s="213" t="s">
        <v>364</v>
      </c>
      <c r="G845" s="211"/>
      <c r="H845" s="212" t="s">
        <v>1</v>
      </c>
      <c r="I845" s="214"/>
      <c r="J845" s="211"/>
      <c r="K845" s="211"/>
      <c r="L845" s="215"/>
      <c r="M845" s="216"/>
      <c r="N845" s="217"/>
      <c r="O845" s="217"/>
      <c r="P845" s="217"/>
      <c r="Q845" s="217"/>
      <c r="R845" s="217"/>
      <c r="S845" s="217"/>
      <c r="T845" s="217"/>
      <c r="U845" s="218"/>
      <c r="AT845" s="219" t="s">
        <v>179</v>
      </c>
      <c r="AU845" s="219" t="s">
        <v>81</v>
      </c>
      <c r="AV845" s="13" t="s">
        <v>81</v>
      </c>
      <c r="AW845" s="13" t="s">
        <v>30</v>
      </c>
      <c r="AX845" s="13" t="s">
        <v>73</v>
      </c>
      <c r="AY845" s="219" t="s">
        <v>118</v>
      </c>
    </row>
    <row r="846" spans="2:51" s="13" customFormat="1" ht="11.25">
      <c r="B846" s="210"/>
      <c r="C846" s="211"/>
      <c r="D846" s="200" t="s">
        <v>179</v>
      </c>
      <c r="E846" s="212" t="s">
        <v>1</v>
      </c>
      <c r="F846" s="213" t="s">
        <v>973</v>
      </c>
      <c r="G846" s="211"/>
      <c r="H846" s="212" t="s">
        <v>1</v>
      </c>
      <c r="I846" s="214"/>
      <c r="J846" s="211"/>
      <c r="K846" s="211"/>
      <c r="L846" s="215"/>
      <c r="M846" s="216"/>
      <c r="N846" s="217"/>
      <c r="O846" s="217"/>
      <c r="P846" s="217"/>
      <c r="Q846" s="217"/>
      <c r="R846" s="217"/>
      <c r="S846" s="217"/>
      <c r="T846" s="217"/>
      <c r="U846" s="218"/>
      <c r="AT846" s="219" t="s">
        <v>179</v>
      </c>
      <c r="AU846" s="219" t="s">
        <v>81</v>
      </c>
      <c r="AV846" s="13" t="s">
        <v>81</v>
      </c>
      <c r="AW846" s="13" t="s">
        <v>30</v>
      </c>
      <c r="AX846" s="13" t="s">
        <v>73</v>
      </c>
      <c r="AY846" s="219" t="s">
        <v>118</v>
      </c>
    </row>
    <row r="847" spans="2:51" s="14" customFormat="1" ht="11.25">
      <c r="B847" s="220"/>
      <c r="C847" s="221"/>
      <c r="D847" s="200" t="s">
        <v>179</v>
      </c>
      <c r="E847" s="222" t="s">
        <v>1</v>
      </c>
      <c r="F847" s="223" t="s">
        <v>598</v>
      </c>
      <c r="G847" s="221"/>
      <c r="H847" s="224">
        <v>105.2</v>
      </c>
      <c r="I847" s="225"/>
      <c r="J847" s="221"/>
      <c r="K847" s="221"/>
      <c r="L847" s="226"/>
      <c r="M847" s="227"/>
      <c r="N847" s="228"/>
      <c r="O847" s="228"/>
      <c r="P847" s="228"/>
      <c r="Q847" s="228"/>
      <c r="R847" s="228"/>
      <c r="S847" s="228"/>
      <c r="T847" s="228"/>
      <c r="U847" s="229"/>
      <c r="AT847" s="230" t="s">
        <v>179</v>
      </c>
      <c r="AU847" s="230" t="s">
        <v>81</v>
      </c>
      <c r="AV847" s="14" t="s">
        <v>83</v>
      </c>
      <c r="AW847" s="14" t="s">
        <v>30</v>
      </c>
      <c r="AX847" s="14" t="s">
        <v>73</v>
      </c>
      <c r="AY847" s="230" t="s">
        <v>118</v>
      </c>
    </row>
    <row r="848" spans="2:51" s="14" customFormat="1" ht="11.25">
      <c r="B848" s="220"/>
      <c r="C848" s="221"/>
      <c r="D848" s="200" t="s">
        <v>179</v>
      </c>
      <c r="E848" s="222" t="s">
        <v>1</v>
      </c>
      <c r="F848" s="223" t="s">
        <v>974</v>
      </c>
      <c r="G848" s="221"/>
      <c r="H848" s="224">
        <v>182.74</v>
      </c>
      <c r="I848" s="225"/>
      <c r="J848" s="221"/>
      <c r="K848" s="221"/>
      <c r="L848" s="226"/>
      <c r="M848" s="227"/>
      <c r="N848" s="228"/>
      <c r="O848" s="228"/>
      <c r="P848" s="228"/>
      <c r="Q848" s="228"/>
      <c r="R848" s="228"/>
      <c r="S848" s="228"/>
      <c r="T848" s="228"/>
      <c r="U848" s="229"/>
      <c r="AT848" s="230" t="s">
        <v>179</v>
      </c>
      <c r="AU848" s="230" t="s">
        <v>81</v>
      </c>
      <c r="AV848" s="14" t="s">
        <v>83</v>
      </c>
      <c r="AW848" s="14" t="s">
        <v>30</v>
      </c>
      <c r="AX848" s="14" t="s">
        <v>73</v>
      </c>
      <c r="AY848" s="230" t="s">
        <v>118</v>
      </c>
    </row>
    <row r="849" spans="2:51" s="14" customFormat="1" ht="11.25">
      <c r="B849" s="220"/>
      <c r="C849" s="221"/>
      <c r="D849" s="200" t="s">
        <v>179</v>
      </c>
      <c r="E849" s="222" t="s">
        <v>1</v>
      </c>
      <c r="F849" s="223" t="s">
        <v>975</v>
      </c>
      <c r="G849" s="221"/>
      <c r="H849" s="224">
        <v>-41.125</v>
      </c>
      <c r="I849" s="225"/>
      <c r="J849" s="221"/>
      <c r="K849" s="221"/>
      <c r="L849" s="226"/>
      <c r="M849" s="227"/>
      <c r="N849" s="228"/>
      <c r="O849" s="228"/>
      <c r="P849" s="228"/>
      <c r="Q849" s="228"/>
      <c r="R849" s="228"/>
      <c r="S849" s="228"/>
      <c r="T849" s="228"/>
      <c r="U849" s="229"/>
      <c r="AT849" s="230" t="s">
        <v>179</v>
      </c>
      <c r="AU849" s="230" t="s">
        <v>81</v>
      </c>
      <c r="AV849" s="14" t="s">
        <v>83</v>
      </c>
      <c r="AW849" s="14" t="s">
        <v>30</v>
      </c>
      <c r="AX849" s="14" t="s">
        <v>73</v>
      </c>
      <c r="AY849" s="230" t="s">
        <v>118</v>
      </c>
    </row>
    <row r="850" spans="2:51" s="14" customFormat="1" ht="11.25">
      <c r="B850" s="220"/>
      <c r="C850" s="221"/>
      <c r="D850" s="200" t="s">
        <v>179</v>
      </c>
      <c r="E850" s="222" t="s">
        <v>1</v>
      </c>
      <c r="F850" s="223" t="s">
        <v>976</v>
      </c>
      <c r="G850" s="221"/>
      <c r="H850" s="224">
        <v>-9</v>
      </c>
      <c r="I850" s="225"/>
      <c r="J850" s="221"/>
      <c r="K850" s="221"/>
      <c r="L850" s="226"/>
      <c r="M850" s="227"/>
      <c r="N850" s="228"/>
      <c r="O850" s="228"/>
      <c r="P850" s="228"/>
      <c r="Q850" s="228"/>
      <c r="R850" s="228"/>
      <c r="S850" s="228"/>
      <c r="T850" s="228"/>
      <c r="U850" s="229"/>
      <c r="AT850" s="230" t="s">
        <v>179</v>
      </c>
      <c r="AU850" s="230" t="s">
        <v>81</v>
      </c>
      <c r="AV850" s="14" t="s">
        <v>83</v>
      </c>
      <c r="AW850" s="14" t="s">
        <v>30</v>
      </c>
      <c r="AX850" s="14" t="s">
        <v>73</v>
      </c>
      <c r="AY850" s="230" t="s">
        <v>118</v>
      </c>
    </row>
    <row r="851" spans="2:51" s="13" customFormat="1" ht="11.25">
      <c r="B851" s="210"/>
      <c r="C851" s="211"/>
      <c r="D851" s="200" t="s">
        <v>179</v>
      </c>
      <c r="E851" s="212" t="s">
        <v>1</v>
      </c>
      <c r="F851" s="213" t="s">
        <v>977</v>
      </c>
      <c r="G851" s="211"/>
      <c r="H851" s="212" t="s">
        <v>1</v>
      </c>
      <c r="I851" s="214"/>
      <c r="J851" s="211"/>
      <c r="K851" s="211"/>
      <c r="L851" s="215"/>
      <c r="M851" s="216"/>
      <c r="N851" s="217"/>
      <c r="O851" s="217"/>
      <c r="P851" s="217"/>
      <c r="Q851" s="217"/>
      <c r="R851" s="217"/>
      <c r="S851" s="217"/>
      <c r="T851" s="217"/>
      <c r="U851" s="218"/>
      <c r="AT851" s="219" t="s">
        <v>179</v>
      </c>
      <c r="AU851" s="219" t="s">
        <v>81</v>
      </c>
      <c r="AV851" s="13" t="s">
        <v>81</v>
      </c>
      <c r="AW851" s="13" t="s">
        <v>30</v>
      </c>
      <c r="AX851" s="13" t="s">
        <v>73</v>
      </c>
      <c r="AY851" s="219" t="s">
        <v>118</v>
      </c>
    </row>
    <row r="852" spans="2:51" s="14" customFormat="1" ht="22.5">
      <c r="B852" s="220"/>
      <c r="C852" s="221"/>
      <c r="D852" s="200" t="s">
        <v>179</v>
      </c>
      <c r="E852" s="222" t="s">
        <v>1</v>
      </c>
      <c r="F852" s="223" t="s">
        <v>978</v>
      </c>
      <c r="G852" s="221"/>
      <c r="H852" s="224">
        <v>23.952</v>
      </c>
      <c r="I852" s="225"/>
      <c r="J852" s="221"/>
      <c r="K852" s="221"/>
      <c r="L852" s="226"/>
      <c r="M852" s="227"/>
      <c r="N852" s="228"/>
      <c r="O852" s="228"/>
      <c r="P852" s="228"/>
      <c r="Q852" s="228"/>
      <c r="R852" s="228"/>
      <c r="S852" s="228"/>
      <c r="T852" s="228"/>
      <c r="U852" s="229"/>
      <c r="AT852" s="230" t="s">
        <v>179</v>
      </c>
      <c r="AU852" s="230" t="s">
        <v>81</v>
      </c>
      <c r="AV852" s="14" t="s">
        <v>83</v>
      </c>
      <c r="AW852" s="14" t="s">
        <v>30</v>
      </c>
      <c r="AX852" s="14" t="s">
        <v>73</v>
      </c>
      <c r="AY852" s="230" t="s">
        <v>118</v>
      </c>
    </row>
    <row r="853" spans="2:51" s="14" customFormat="1" ht="11.25">
      <c r="B853" s="220"/>
      <c r="C853" s="221"/>
      <c r="D853" s="200" t="s">
        <v>179</v>
      </c>
      <c r="E853" s="222" t="s">
        <v>1</v>
      </c>
      <c r="F853" s="223" t="s">
        <v>979</v>
      </c>
      <c r="G853" s="221"/>
      <c r="H853" s="224">
        <v>8.16</v>
      </c>
      <c r="I853" s="225"/>
      <c r="J853" s="221"/>
      <c r="K853" s="221"/>
      <c r="L853" s="226"/>
      <c r="M853" s="227"/>
      <c r="N853" s="228"/>
      <c r="O853" s="228"/>
      <c r="P853" s="228"/>
      <c r="Q853" s="228"/>
      <c r="R853" s="228"/>
      <c r="S853" s="228"/>
      <c r="T853" s="228"/>
      <c r="U853" s="229"/>
      <c r="AT853" s="230" t="s">
        <v>179</v>
      </c>
      <c r="AU853" s="230" t="s">
        <v>81</v>
      </c>
      <c r="AV853" s="14" t="s">
        <v>83</v>
      </c>
      <c r="AW853" s="14" t="s">
        <v>30</v>
      </c>
      <c r="AX853" s="14" t="s">
        <v>73</v>
      </c>
      <c r="AY853" s="230" t="s">
        <v>118</v>
      </c>
    </row>
    <row r="854" spans="2:51" s="13" customFormat="1" ht="11.25">
      <c r="B854" s="210"/>
      <c r="C854" s="211"/>
      <c r="D854" s="200" t="s">
        <v>179</v>
      </c>
      <c r="E854" s="212" t="s">
        <v>1</v>
      </c>
      <c r="F854" s="213" t="s">
        <v>980</v>
      </c>
      <c r="G854" s="211"/>
      <c r="H854" s="212" t="s">
        <v>1</v>
      </c>
      <c r="I854" s="214"/>
      <c r="J854" s="211"/>
      <c r="K854" s="211"/>
      <c r="L854" s="215"/>
      <c r="M854" s="216"/>
      <c r="N854" s="217"/>
      <c r="O854" s="217"/>
      <c r="P854" s="217"/>
      <c r="Q854" s="217"/>
      <c r="R854" s="217"/>
      <c r="S854" s="217"/>
      <c r="T854" s="217"/>
      <c r="U854" s="218"/>
      <c r="AT854" s="219" t="s">
        <v>179</v>
      </c>
      <c r="AU854" s="219" t="s">
        <v>81</v>
      </c>
      <c r="AV854" s="13" t="s">
        <v>81</v>
      </c>
      <c r="AW854" s="13" t="s">
        <v>30</v>
      </c>
      <c r="AX854" s="13" t="s">
        <v>73</v>
      </c>
      <c r="AY854" s="219" t="s">
        <v>118</v>
      </c>
    </row>
    <row r="855" spans="2:51" s="14" customFormat="1" ht="11.25">
      <c r="B855" s="220"/>
      <c r="C855" s="221"/>
      <c r="D855" s="200" t="s">
        <v>179</v>
      </c>
      <c r="E855" s="222" t="s">
        <v>1</v>
      </c>
      <c r="F855" s="223" t="s">
        <v>981</v>
      </c>
      <c r="G855" s="221"/>
      <c r="H855" s="224">
        <v>17.992</v>
      </c>
      <c r="I855" s="225"/>
      <c r="J855" s="221"/>
      <c r="K855" s="221"/>
      <c r="L855" s="226"/>
      <c r="M855" s="227"/>
      <c r="N855" s="228"/>
      <c r="O855" s="228"/>
      <c r="P855" s="228"/>
      <c r="Q855" s="228"/>
      <c r="R855" s="228"/>
      <c r="S855" s="228"/>
      <c r="T855" s="228"/>
      <c r="U855" s="229"/>
      <c r="AT855" s="230" t="s">
        <v>179</v>
      </c>
      <c r="AU855" s="230" t="s">
        <v>81</v>
      </c>
      <c r="AV855" s="14" t="s">
        <v>83</v>
      </c>
      <c r="AW855" s="14" t="s">
        <v>30</v>
      </c>
      <c r="AX855" s="14" t="s">
        <v>73</v>
      </c>
      <c r="AY855" s="230" t="s">
        <v>118</v>
      </c>
    </row>
    <row r="856" spans="2:51" s="13" customFormat="1" ht="11.25">
      <c r="B856" s="210"/>
      <c r="C856" s="211"/>
      <c r="D856" s="200" t="s">
        <v>179</v>
      </c>
      <c r="E856" s="212" t="s">
        <v>1</v>
      </c>
      <c r="F856" s="213" t="s">
        <v>982</v>
      </c>
      <c r="G856" s="211"/>
      <c r="H856" s="212" t="s">
        <v>1</v>
      </c>
      <c r="I856" s="214"/>
      <c r="J856" s="211"/>
      <c r="K856" s="211"/>
      <c r="L856" s="215"/>
      <c r="M856" s="216"/>
      <c r="N856" s="217"/>
      <c r="O856" s="217"/>
      <c r="P856" s="217"/>
      <c r="Q856" s="217"/>
      <c r="R856" s="217"/>
      <c r="S856" s="217"/>
      <c r="T856" s="217"/>
      <c r="U856" s="218"/>
      <c r="AT856" s="219" t="s">
        <v>179</v>
      </c>
      <c r="AU856" s="219" t="s">
        <v>81</v>
      </c>
      <c r="AV856" s="13" t="s">
        <v>81</v>
      </c>
      <c r="AW856" s="13" t="s">
        <v>30</v>
      </c>
      <c r="AX856" s="13" t="s">
        <v>73</v>
      </c>
      <c r="AY856" s="219" t="s">
        <v>118</v>
      </c>
    </row>
    <row r="857" spans="2:51" s="14" customFormat="1" ht="11.25">
      <c r="B857" s="220"/>
      <c r="C857" s="221"/>
      <c r="D857" s="200" t="s">
        <v>179</v>
      </c>
      <c r="E857" s="222" t="s">
        <v>1</v>
      </c>
      <c r="F857" s="223" t="s">
        <v>190</v>
      </c>
      <c r="G857" s="221"/>
      <c r="H857" s="224">
        <v>1.8</v>
      </c>
      <c r="I857" s="225"/>
      <c r="J857" s="221"/>
      <c r="K857" s="221"/>
      <c r="L857" s="226"/>
      <c r="M857" s="227"/>
      <c r="N857" s="228"/>
      <c r="O857" s="228"/>
      <c r="P857" s="228"/>
      <c r="Q857" s="228"/>
      <c r="R857" s="228"/>
      <c r="S857" s="228"/>
      <c r="T857" s="228"/>
      <c r="U857" s="229"/>
      <c r="AT857" s="230" t="s">
        <v>179</v>
      </c>
      <c r="AU857" s="230" t="s">
        <v>81</v>
      </c>
      <c r="AV857" s="14" t="s">
        <v>83</v>
      </c>
      <c r="AW857" s="14" t="s">
        <v>30</v>
      </c>
      <c r="AX857" s="14" t="s">
        <v>73</v>
      </c>
      <c r="AY857" s="230" t="s">
        <v>118</v>
      </c>
    </row>
    <row r="858" spans="2:51" s="13" customFormat="1" ht="11.25">
      <c r="B858" s="210"/>
      <c r="C858" s="211"/>
      <c r="D858" s="200" t="s">
        <v>179</v>
      </c>
      <c r="E858" s="212" t="s">
        <v>1</v>
      </c>
      <c r="F858" s="213" t="s">
        <v>983</v>
      </c>
      <c r="G858" s="211"/>
      <c r="H858" s="212" t="s">
        <v>1</v>
      </c>
      <c r="I858" s="214"/>
      <c r="J858" s="211"/>
      <c r="K858" s="211"/>
      <c r="L858" s="215"/>
      <c r="M858" s="216"/>
      <c r="N858" s="217"/>
      <c r="O858" s="217"/>
      <c r="P858" s="217"/>
      <c r="Q858" s="217"/>
      <c r="R858" s="217"/>
      <c r="S858" s="217"/>
      <c r="T858" s="217"/>
      <c r="U858" s="218"/>
      <c r="AT858" s="219" t="s">
        <v>179</v>
      </c>
      <c r="AU858" s="219" t="s">
        <v>81</v>
      </c>
      <c r="AV858" s="13" t="s">
        <v>81</v>
      </c>
      <c r="AW858" s="13" t="s">
        <v>30</v>
      </c>
      <c r="AX858" s="13" t="s">
        <v>73</v>
      </c>
      <c r="AY858" s="219" t="s">
        <v>118</v>
      </c>
    </row>
    <row r="859" spans="2:51" s="14" customFormat="1" ht="11.25">
      <c r="B859" s="220"/>
      <c r="C859" s="221"/>
      <c r="D859" s="200" t="s">
        <v>179</v>
      </c>
      <c r="E859" s="222" t="s">
        <v>1</v>
      </c>
      <c r="F859" s="223" t="s">
        <v>984</v>
      </c>
      <c r="G859" s="221"/>
      <c r="H859" s="224">
        <v>13.08</v>
      </c>
      <c r="I859" s="225"/>
      <c r="J859" s="221"/>
      <c r="K859" s="221"/>
      <c r="L859" s="226"/>
      <c r="M859" s="227"/>
      <c r="N859" s="228"/>
      <c r="O859" s="228"/>
      <c r="P859" s="228"/>
      <c r="Q859" s="228"/>
      <c r="R859" s="228"/>
      <c r="S859" s="228"/>
      <c r="T859" s="228"/>
      <c r="U859" s="229"/>
      <c r="AT859" s="230" t="s">
        <v>179</v>
      </c>
      <c r="AU859" s="230" t="s">
        <v>81</v>
      </c>
      <c r="AV859" s="14" t="s">
        <v>83</v>
      </c>
      <c r="AW859" s="14" t="s">
        <v>30</v>
      </c>
      <c r="AX859" s="14" t="s">
        <v>73</v>
      </c>
      <c r="AY859" s="230" t="s">
        <v>118</v>
      </c>
    </row>
    <row r="860" spans="2:51" s="13" customFormat="1" ht="11.25">
      <c r="B860" s="210"/>
      <c r="C860" s="211"/>
      <c r="D860" s="200" t="s">
        <v>179</v>
      </c>
      <c r="E860" s="212" t="s">
        <v>1</v>
      </c>
      <c r="F860" s="213" t="s">
        <v>958</v>
      </c>
      <c r="G860" s="211"/>
      <c r="H860" s="212" t="s">
        <v>1</v>
      </c>
      <c r="I860" s="214"/>
      <c r="J860" s="211"/>
      <c r="K860" s="211"/>
      <c r="L860" s="215"/>
      <c r="M860" s="216"/>
      <c r="N860" s="217"/>
      <c r="O860" s="217"/>
      <c r="P860" s="217"/>
      <c r="Q860" s="217"/>
      <c r="R860" s="217"/>
      <c r="S860" s="217"/>
      <c r="T860" s="217"/>
      <c r="U860" s="218"/>
      <c r="AT860" s="219" t="s">
        <v>179</v>
      </c>
      <c r="AU860" s="219" t="s">
        <v>81</v>
      </c>
      <c r="AV860" s="13" t="s">
        <v>81</v>
      </c>
      <c r="AW860" s="13" t="s">
        <v>30</v>
      </c>
      <c r="AX860" s="13" t="s">
        <v>73</v>
      </c>
      <c r="AY860" s="219" t="s">
        <v>118</v>
      </c>
    </row>
    <row r="861" spans="2:51" s="14" customFormat="1" ht="11.25">
      <c r="B861" s="220"/>
      <c r="C861" s="221"/>
      <c r="D861" s="200" t="s">
        <v>179</v>
      </c>
      <c r="E861" s="222" t="s">
        <v>1</v>
      </c>
      <c r="F861" s="223" t="s">
        <v>985</v>
      </c>
      <c r="G861" s="221"/>
      <c r="H861" s="224">
        <v>90.7</v>
      </c>
      <c r="I861" s="225"/>
      <c r="J861" s="221"/>
      <c r="K861" s="221"/>
      <c r="L861" s="226"/>
      <c r="M861" s="227"/>
      <c r="N861" s="228"/>
      <c r="O861" s="228"/>
      <c r="P861" s="228"/>
      <c r="Q861" s="228"/>
      <c r="R861" s="228"/>
      <c r="S861" s="228"/>
      <c r="T861" s="228"/>
      <c r="U861" s="229"/>
      <c r="AT861" s="230" t="s">
        <v>179</v>
      </c>
      <c r="AU861" s="230" t="s">
        <v>81</v>
      </c>
      <c r="AV861" s="14" t="s">
        <v>83</v>
      </c>
      <c r="AW861" s="14" t="s">
        <v>30</v>
      </c>
      <c r="AX861" s="14" t="s">
        <v>73</v>
      </c>
      <c r="AY861" s="230" t="s">
        <v>118</v>
      </c>
    </row>
    <row r="862" spans="2:51" s="13" customFormat="1" ht="11.25">
      <c r="B862" s="210"/>
      <c r="C862" s="211"/>
      <c r="D862" s="200" t="s">
        <v>179</v>
      </c>
      <c r="E862" s="212" t="s">
        <v>1</v>
      </c>
      <c r="F862" s="213" t="s">
        <v>986</v>
      </c>
      <c r="G862" s="211"/>
      <c r="H862" s="212" t="s">
        <v>1</v>
      </c>
      <c r="I862" s="214"/>
      <c r="J862" s="211"/>
      <c r="K862" s="211"/>
      <c r="L862" s="215"/>
      <c r="M862" s="216"/>
      <c r="N862" s="217"/>
      <c r="O862" s="217"/>
      <c r="P862" s="217"/>
      <c r="Q862" s="217"/>
      <c r="R862" s="217"/>
      <c r="S862" s="217"/>
      <c r="T862" s="217"/>
      <c r="U862" s="218"/>
      <c r="AT862" s="219" t="s">
        <v>179</v>
      </c>
      <c r="AU862" s="219" t="s">
        <v>81</v>
      </c>
      <c r="AV862" s="13" t="s">
        <v>81</v>
      </c>
      <c r="AW862" s="13" t="s">
        <v>30</v>
      </c>
      <c r="AX862" s="13" t="s">
        <v>73</v>
      </c>
      <c r="AY862" s="219" t="s">
        <v>118</v>
      </c>
    </row>
    <row r="863" spans="2:51" s="14" customFormat="1" ht="11.25">
      <c r="B863" s="220"/>
      <c r="C863" s="221"/>
      <c r="D863" s="200" t="s">
        <v>179</v>
      </c>
      <c r="E863" s="222" t="s">
        <v>1</v>
      </c>
      <c r="F863" s="223" t="s">
        <v>987</v>
      </c>
      <c r="G863" s="221"/>
      <c r="H863" s="224">
        <v>13.502</v>
      </c>
      <c r="I863" s="225"/>
      <c r="J863" s="221"/>
      <c r="K863" s="221"/>
      <c r="L863" s="226"/>
      <c r="M863" s="227"/>
      <c r="N863" s="228"/>
      <c r="O863" s="228"/>
      <c r="P863" s="228"/>
      <c r="Q863" s="228"/>
      <c r="R863" s="228"/>
      <c r="S863" s="228"/>
      <c r="T863" s="228"/>
      <c r="U863" s="229"/>
      <c r="AT863" s="230" t="s">
        <v>179</v>
      </c>
      <c r="AU863" s="230" t="s">
        <v>81</v>
      </c>
      <c r="AV863" s="14" t="s">
        <v>83</v>
      </c>
      <c r="AW863" s="14" t="s">
        <v>30</v>
      </c>
      <c r="AX863" s="14" t="s">
        <v>73</v>
      </c>
      <c r="AY863" s="230" t="s">
        <v>118</v>
      </c>
    </row>
    <row r="864" spans="2:51" s="14" customFormat="1" ht="11.25">
      <c r="B864" s="220"/>
      <c r="C864" s="221"/>
      <c r="D864" s="200" t="s">
        <v>179</v>
      </c>
      <c r="E864" s="222" t="s">
        <v>1</v>
      </c>
      <c r="F864" s="223" t="s">
        <v>670</v>
      </c>
      <c r="G864" s="221"/>
      <c r="H864" s="224">
        <v>9.106</v>
      </c>
      <c r="I864" s="225"/>
      <c r="J864" s="221"/>
      <c r="K864" s="221"/>
      <c r="L864" s="226"/>
      <c r="M864" s="227"/>
      <c r="N864" s="228"/>
      <c r="O864" s="228"/>
      <c r="P864" s="228"/>
      <c r="Q864" s="228"/>
      <c r="R864" s="228"/>
      <c r="S864" s="228"/>
      <c r="T864" s="228"/>
      <c r="U864" s="229"/>
      <c r="AT864" s="230" t="s">
        <v>179</v>
      </c>
      <c r="AU864" s="230" t="s">
        <v>81</v>
      </c>
      <c r="AV864" s="14" t="s">
        <v>83</v>
      </c>
      <c r="AW864" s="14" t="s">
        <v>30</v>
      </c>
      <c r="AX864" s="14" t="s">
        <v>73</v>
      </c>
      <c r="AY864" s="230" t="s">
        <v>118</v>
      </c>
    </row>
    <row r="865" spans="2:51" s="15" customFormat="1" ht="11.25">
      <c r="B865" s="231"/>
      <c r="C865" s="232"/>
      <c r="D865" s="200" t="s">
        <v>179</v>
      </c>
      <c r="E865" s="233" t="s">
        <v>1</v>
      </c>
      <c r="F865" s="234" t="s">
        <v>184</v>
      </c>
      <c r="G865" s="232"/>
      <c r="H865" s="235">
        <v>853.0139999999999</v>
      </c>
      <c r="I865" s="236"/>
      <c r="J865" s="232"/>
      <c r="K865" s="232"/>
      <c r="L865" s="237"/>
      <c r="M865" s="238"/>
      <c r="N865" s="239"/>
      <c r="O865" s="239"/>
      <c r="P865" s="239"/>
      <c r="Q865" s="239"/>
      <c r="R865" s="239"/>
      <c r="S865" s="239"/>
      <c r="T865" s="239"/>
      <c r="U865" s="240"/>
      <c r="AT865" s="241" t="s">
        <v>179</v>
      </c>
      <c r="AU865" s="241" t="s">
        <v>81</v>
      </c>
      <c r="AV865" s="15" t="s">
        <v>125</v>
      </c>
      <c r="AW865" s="15" t="s">
        <v>30</v>
      </c>
      <c r="AX865" s="15" t="s">
        <v>81</v>
      </c>
      <c r="AY865" s="241" t="s">
        <v>118</v>
      </c>
    </row>
    <row r="866" spans="1:65" s="2" customFormat="1" ht="24.2" customHeight="1">
      <c r="A866" s="34"/>
      <c r="B866" s="35"/>
      <c r="C866" s="186" t="s">
        <v>988</v>
      </c>
      <c r="D866" s="186" t="s">
        <v>121</v>
      </c>
      <c r="E866" s="187" t="s">
        <v>989</v>
      </c>
      <c r="F866" s="188" t="s">
        <v>990</v>
      </c>
      <c r="G866" s="189" t="s">
        <v>187</v>
      </c>
      <c r="H866" s="190">
        <v>860.333</v>
      </c>
      <c r="I866" s="191"/>
      <c r="J866" s="192">
        <f>ROUND(I866*H866,2)</f>
        <v>0</v>
      </c>
      <c r="K866" s="193"/>
      <c r="L866" s="39"/>
      <c r="M866" s="194" t="s">
        <v>1</v>
      </c>
      <c r="N866" s="195" t="s">
        <v>38</v>
      </c>
      <c r="O866" s="71"/>
      <c r="P866" s="196">
        <f>O866*H866</f>
        <v>0</v>
      </c>
      <c r="Q866" s="196">
        <v>0</v>
      </c>
      <c r="R866" s="196">
        <f>Q866*H866</f>
        <v>0</v>
      </c>
      <c r="S866" s="196">
        <v>0</v>
      </c>
      <c r="T866" s="196">
        <f>S866*H866</f>
        <v>0</v>
      </c>
      <c r="U866" s="197" t="s">
        <v>1</v>
      </c>
      <c r="V866" s="34"/>
      <c r="W866" s="34"/>
      <c r="X866" s="34"/>
      <c r="Y866" s="34"/>
      <c r="Z866" s="34"/>
      <c r="AA866" s="34"/>
      <c r="AB866" s="34"/>
      <c r="AC866" s="34"/>
      <c r="AD866" s="34"/>
      <c r="AE866" s="34"/>
      <c r="AR866" s="198" t="s">
        <v>125</v>
      </c>
      <c r="AT866" s="198" t="s">
        <v>121</v>
      </c>
      <c r="AU866" s="198" t="s">
        <v>81</v>
      </c>
      <c r="AY866" s="17" t="s">
        <v>118</v>
      </c>
      <c r="BE866" s="199">
        <f>IF(N866="základní",J866,0)</f>
        <v>0</v>
      </c>
      <c r="BF866" s="199">
        <f>IF(N866="snížená",J866,0)</f>
        <v>0</v>
      </c>
      <c r="BG866" s="199">
        <f>IF(N866="zákl. přenesená",J866,0)</f>
        <v>0</v>
      </c>
      <c r="BH866" s="199">
        <f>IF(N866="sníž. přenesená",J866,0)</f>
        <v>0</v>
      </c>
      <c r="BI866" s="199">
        <f>IF(N866="nulová",J866,0)</f>
        <v>0</v>
      </c>
      <c r="BJ866" s="17" t="s">
        <v>81</v>
      </c>
      <c r="BK866" s="199">
        <f>ROUND(I866*H866,2)</f>
        <v>0</v>
      </c>
      <c r="BL866" s="17" t="s">
        <v>125</v>
      </c>
      <c r="BM866" s="198" t="s">
        <v>991</v>
      </c>
    </row>
    <row r="867" spans="1:47" s="2" customFormat="1" ht="19.5">
      <c r="A867" s="34"/>
      <c r="B867" s="35"/>
      <c r="C867" s="36"/>
      <c r="D867" s="200" t="s">
        <v>127</v>
      </c>
      <c r="E867" s="36"/>
      <c r="F867" s="201" t="s">
        <v>990</v>
      </c>
      <c r="G867" s="36"/>
      <c r="H867" s="36"/>
      <c r="I867" s="202"/>
      <c r="J867" s="36"/>
      <c r="K867" s="36"/>
      <c r="L867" s="39"/>
      <c r="M867" s="203"/>
      <c r="N867" s="204"/>
      <c r="O867" s="71"/>
      <c r="P867" s="71"/>
      <c r="Q867" s="71"/>
      <c r="R867" s="71"/>
      <c r="S867" s="71"/>
      <c r="T867" s="71"/>
      <c r="U867" s="72"/>
      <c r="V867" s="34"/>
      <c r="W867" s="34"/>
      <c r="X867" s="34"/>
      <c r="Y867" s="34"/>
      <c r="Z867" s="34"/>
      <c r="AA867" s="34"/>
      <c r="AB867" s="34"/>
      <c r="AC867" s="34"/>
      <c r="AD867" s="34"/>
      <c r="AE867" s="34"/>
      <c r="AT867" s="17" t="s">
        <v>127</v>
      </c>
      <c r="AU867" s="17" t="s">
        <v>81</v>
      </c>
    </row>
    <row r="868" spans="1:65" s="2" customFormat="1" ht="24.2" customHeight="1">
      <c r="A868" s="34"/>
      <c r="B868" s="35"/>
      <c r="C868" s="186" t="s">
        <v>992</v>
      </c>
      <c r="D868" s="186" t="s">
        <v>121</v>
      </c>
      <c r="E868" s="187" t="s">
        <v>993</v>
      </c>
      <c r="F868" s="188" t="s">
        <v>994</v>
      </c>
      <c r="G868" s="189" t="s">
        <v>187</v>
      </c>
      <c r="H868" s="190">
        <v>835.521</v>
      </c>
      <c r="I868" s="191"/>
      <c r="J868" s="192">
        <f>ROUND(I868*H868,2)</f>
        <v>0</v>
      </c>
      <c r="K868" s="193"/>
      <c r="L868" s="39"/>
      <c r="M868" s="194" t="s">
        <v>1</v>
      </c>
      <c r="N868" s="195" t="s">
        <v>38</v>
      </c>
      <c r="O868" s="71"/>
      <c r="P868" s="196">
        <f>O868*H868</f>
        <v>0</v>
      </c>
      <c r="Q868" s="196">
        <v>0</v>
      </c>
      <c r="R868" s="196">
        <f>Q868*H868</f>
        <v>0</v>
      </c>
      <c r="S868" s="196">
        <v>0</v>
      </c>
      <c r="T868" s="196">
        <f>S868*H868</f>
        <v>0</v>
      </c>
      <c r="U868" s="197" t="s">
        <v>1</v>
      </c>
      <c r="V868" s="34"/>
      <c r="W868" s="34"/>
      <c r="X868" s="34"/>
      <c r="Y868" s="34"/>
      <c r="Z868" s="34"/>
      <c r="AA868" s="34"/>
      <c r="AB868" s="34"/>
      <c r="AC868" s="34"/>
      <c r="AD868" s="34"/>
      <c r="AE868" s="34"/>
      <c r="AR868" s="198" t="s">
        <v>125</v>
      </c>
      <c r="AT868" s="198" t="s">
        <v>121</v>
      </c>
      <c r="AU868" s="198" t="s">
        <v>81</v>
      </c>
      <c r="AY868" s="17" t="s">
        <v>118</v>
      </c>
      <c r="BE868" s="199">
        <f>IF(N868="základní",J868,0)</f>
        <v>0</v>
      </c>
      <c r="BF868" s="199">
        <f>IF(N868="snížená",J868,0)</f>
        <v>0</v>
      </c>
      <c r="BG868" s="199">
        <f>IF(N868="zákl. přenesená",J868,0)</f>
        <v>0</v>
      </c>
      <c r="BH868" s="199">
        <f>IF(N868="sníž. přenesená",J868,0)</f>
        <v>0</v>
      </c>
      <c r="BI868" s="199">
        <f>IF(N868="nulová",J868,0)</f>
        <v>0</v>
      </c>
      <c r="BJ868" s="17" t="s">
        <v>81</v>
      </c>
      <c r="BK868" s="199">
        <f>ROUND(I868*H868,2)</f>
        <v>0</v>
      </c>
      <c r="BL868" s="17" t="s">
        <v>125</v>
      </c>
      <c r="BM868" s="198" t="s">
        <v>995</v>
      </c>
    </row>
    <row r="869" spans="1:47" s="2" customFormat="1" ht="19.5">
      <c r="A869" s="34"/>
      <c r="B869" s="35"/>
      <c r="C869" s="36"/>
      <c r="D869" s="200" t="s">
        <v>127</v>
      </c>
      <c r="E869" s="36"/>
      <c r="F869" s="201" t="s">
        <v>994</v>
      </c>
      <c r="G869" s="36"/>
      <c r="H869" s="36"/>
      <c r="I869" s="202"/>
      <c r="J869" s="36"/>
      <c r="K869" s="36"/>
      <c r="L869" s="39"/>
      <c r="M869" s="203"/>
      <c r="N869" s="204"/>
      <c r="O869" s="71"/>
      <c r="P869" s="71"/>
      <c r="Q869" s="71"/>
      <c r="R869" s="71"/>
      <c r="S869" s="71"/>
      <c r="T869" s="71"/>
      <c r="U869" s="72"/>
      <c r="V869" s="34"/>
      <c r="W869" s="34"/>
      <c r="X869" s="34"/>
      <c r="Y869" s="34"/>
      <c r="Z869" s="34"/>
      <c r="AA869" s="34"/>
      <c r="AB869" s="34"/>
      <c r="AC869" s="34"/>
      <c r="AD869" s="34"/>
      <c r="AE869" s="34"/>
      <c r="AT869" s="17" t="s">
        <v>127</v>
      </c>
      <c r="AU869" s="17" t="s">
        <v>81</v>
      </c>
    </row>
    <row r="870" spans="1:65" s="2" customFormat="1" ht="24.2" customHeight="1">
      <c r="A870" s="34"/>
      <c r="B870" s="35"/>
      <c r="C870" s="186" t="s">
        <v>996</v>
      </c>
      <c r="D870" s="186" t="s">
        <v>121</v>
      </c>
      <c r="E870" s="187" t="s">
        <v>997</v>
      </c>
      <c r="F870" s="188" t="s">
        <v>998</v>
      </c>
      <c r="G870" s="189" t="s">
        <v>187</v>
      </c>
      <c r="H870" s="190">
        <v>17.929</v>
      </c>
      <c r="I870" s="191"/>
      <c r="J870" s="192">
        <f>ROUND(I870*H870,2)</f>
        <v>0</v>
      </c>
      <c r="K870" s="193"/>
      <c r="L870" s="39"/>
      <c r="M870" s="194" t="s">
        <v>1</v>
      </c>
      <c r="N870" s="195" t="s">
        <v>38</v>
      </c>
      <c r="O870" s="71"/>
      <c r="P870" s="196">
        <f>O870*H870</f>
        <v>0</v>
      </c>
      <c r="Q870" s="196">
        <v>0</v>
      </c>
      <c r="R870" s="196">
        <f>Q870*H870</f>
        <v>0</v>
      </c>
      <c r="S870" s="196">
        <v>0</v>
      </c>
      <c r="T870" s="196">
        <f>S870*H870</f>
        <v>0</v>
      </c>
      <c r="U870" s="197" t="s">
        <v>1</v>
      </c>
      <c r="V870" s="34"/>
      <c r="W870" s="34"/>
      <c r="X870" s="34"/>
      <c r="Y870" s="34"/>
      <c r="Z870" s="34"/>
      <c r="AA870" s="34"/>
      <c r="AB870" s="34"/>
      <c r="AC870" s="34"/>
      <c r="AD870" s="34"/>
      <c r="AE870" s="34"/>
      <c r="AR870" s="198" t="s">
        <v>125</v>
      </c>
      <c r="AT870" s="198" t="s">
        <v>121</v>
      </c>
      <c r="AU870" s="198" t="s">
        <v>81</v>
      </c>
      <c r="AY870" s="17" t="s">
        <v>118</v>
      </c>
      <c r="BE870" s="199">
        <f>IF(N870="základní",J870,0)</f>
        <v>0</v>
      </c>
      <c r="BF870" s="199">
        <f>IF(N870="snížená",J870,0)</f>
        <v>0</v>
      </c>
      <c r="BG870" s="199">
        <f>IF(N870="zákl. přenesená",J870,0)</f>
        <v>0</v>
      </c>
      <c r="BH870" s="199">
        <f>IF(N870="sníž. přenesená",J870,0)</f>
        <v>0</v>
      </c>
      <c r="BI870" s="199">
        <f>IF(N870="nulová",J870,0)</f>
        <v>0</v>
      </c>
      <c r="BJ870" s="17" t="s">
        <v>81</v>
      </c>
      <c r="BK870" s="199">
        <f>ROUND(I870*H870,2)</f>
        <v>0</v>
      </c>
      <c r="BL870" s="17" t="s">
        <v>125</v>
      </c>
      <c r="BM870" s="198" t="s">
        <v>999</v>
      </c>
    </row>
    <row r="871" spans="1:47" s="2" customFormat="1" ht="11.25">
      <c r="A871" s="34"/>
      <c r="B871" s="35"/>
      <c r="C871" s="36"/>
      <c r="D871" s="200" t="s">
        <v>127</v>
      </c>
      <c r="E871" s="36"/>
      <c r="F871" s="201" t="s">
        <v>998</v>
      </c>
      <c r="G871" s="36"/>
      <c r="H871" s="36"/>
      <c r="I871" s="202"/>
      <c r="J871" s="36"/>
      <c r="K871" s="36"/>
      <c r="L871" s="39"/>
      <c r="M871" s="203"/>
      <c r="N871" s="204"/>
      <c r="O871" s="71"/>
      <c r="P871" s="71"/>
      <c r="Q871" s="71"/>
      <c r="R871" s="71"/>
      <c r="S871" s="71"/>
      <c r="T871" s="71"/>
      <c r="U871" s="72"/>
      <c r="V871" s="34"/>
      <c r="W871" s="34"/>
      <c r="X871" s="34"/>
      <c r="Y871" s="34"/>
      <c r="Z871" s="34"/>
      <c r="AA871" s="34"/>
      <c r="AB871" s="34"/>
      <c r="AC871" s="34"/>
      <c r="AD871" s="34"/>
      <c r="AE871" s="34"/>
      <c r="AT871" s="17" t="s">
        <v>127</v>
      </c>
      <c r="AU871" s="17" t="s">
        <v>81</v>
      </c>
    </row>
    <row r="872" spans="2:51" s="13" customFormat="1" ht="11.25">
      <c r="B872" s="210"/>
      <c r="C872" s="211"/>
      <c r="D872" s="200" t="s">
        <v>179</v>
      </c>
      <c r="E872" s="212" t="s">
        <v>1</v>
      </c>
      <c r="F872" s="213" t="s">
        <v>1000</v>
      </c>
      <c r="G872" s="211"/>
      <c r="H872" s="212" t="s">
        <v>1</v>
      </c>
      <c r="I872" s="214"/>
      <c r="J872" s="211"/>
      <c r="K872" s="211"/>
      <c r="L872" s="215"/>
      <c r="M872" s="216"/>
      <c r="N872" s="217"/>
      <c r="O872" s="217"/>
      <c r="P872" s="217"/>
      <c r="Q872" s="217"/>
      <c r="R872" s="217"/>
      <c r="S872" s="217"/>
      <c r="T872" s="217"/>
      <c r="U872" s="218"/>
      <c r="AT872" s="219" t="s">
        <v>179</v>
      </c>
      <c r="AU872" s="219" t="s">
        <v>81</v>
      </c>
      <c r="AV872" s="13" t="s">
        <v>81</v>
      </c>
      <c r="AW872" s="13" t="s">
        <v>30</v>
      </c>
      <c r="AX872" s="13" t="s">
        <v>73</v>
      </c>
      <c r="AY872" s="219" t="s">
        <v>118</v>
      </c>
    </row>
    <row r="873" spans="2:51" s="14" customFormat="1" ht="11.25">
      <c r="B873" s="220"/>
      <c r="C873" s="221"/>
      <c r="D873" s="200" t="s">
        <v>179</v>
      </c>
      <c r="E873" s="222" t="s">
        <v>1</v>
      </c>
      <c r="F873" s="223" t="s">
        <v>338</v>
      </c>
      <c r="G873" s="221"/>
      <c r="H873" s="224">
        <v>17.929</v>
      </c>
      <c r="I873" s="225"/>
      <c r="J873" s="221"/>
      <c r="K873" s="221"/>
      <c r="L873" s="226"/>
      <c r="M873" s="227"/>
      <c r="N873" s="228"/>
      <c r="O873" s="228"/>
      <c r="P873" s="228"/>
      <c r="Q873" s="228"/>
      <c r="R873" s="228"/>
      <c r="S873" s="228"/>
      <c r="T873" s="228"/>
      <c r="U873" s="229"/>
      <c r="AT873" s="230" t="s">
        <v>179</v>
      </c>
      <c r="AU873" s="230" t="s">
        <v>81</v>
      </c>
      <c r="AV873" s="14" t="s">
        <v>83</v>
      </c>
      <c r="AW873" s="14" t="s">
        <v>30</v>
      </c>
      <c r="AX873" s="14" t="s">
        <v>73</v>
      </c>
      <c r="AY873" s="230" t="s">
        <v>118</v>
      </c>
    </row>
    <row r="874" spans="2:51" s="15" customFormat="1" ht="11.25">
      <c r="B874" s="231"/>
      <c r="C874" s="232"/>
      <c r="D874" s="200" t="s">
        <v>179</v>
      </c>
      <c r="E874" s="233" t="s">
        <v>1</v>
      </c>
      <c r="F874" s="234" t="s">
        <v>184</v>
      </c>
      <c r="G874" s="232"/>
      <c r="H874" s="235">
        <v>17.929</v>
      </c>
      <c r="I874" s="236"/>
      <c r="J874" s="232"/>
      <c r="K874" s="232"/>
      <c r="L874" s="237"/>
      <c r="M874" s="238"/>
      <c r="N874" s="239"/>
      <c r="O874" s="239"/>
      <c r="P874" s="239"/>
      <c r="Q874" s="239"/>
      <c r="R874" s="239"/>
      <c r="S874" s="239"/>
      <c r="T874" s="239"/>
      <c r="U874" s="240"/>
      <c r="AT874" s="241" t="s">
        <v>179</v>
      </c>
      <c r="AU874" s="241" t="s">
        <v>81</v>
      </c>
      <c r="AV874" s="15" t="s">
        <v>125</v>
      </c>
      <c r="AW874" s="15" t="s">
        <v>30</v>
      </c>
      <c r="AX874" s="15" t="s">
        <v>81</v>
      </c>
      <c r="AY874" s="241" t="s">
        <v>118</v>
      </c>
    </row>
    <row r="875" spans="1:65" s="2" customFormat="1" ht="24.2" customHeight="1">
      <c r="A875" s="34"/>
      <c r="B875" s="35"/>
      <c r="C875" s="242" t="s">
        <v>1001</v>
      </c>
      <c r="D875" s="242" t="s">
        <v>216</v>
      </c>
      <c r="E875" s="243" t="s">
        <v>1002</v>
      </c>
      <c r="F875" s="244" t="s">
        <v>1003</v>
      </c>
      <c r="G875" s="245" t="s">
        <v>187</v>
      </c>
      <c r="H875" s="246">
        <v>19.722</v>
      </c>
      <c r="I875" s="247"/>
      <c r="J875" s="248">
        <f>ROUND(I875*H875,2)</f>
        <v>0</v>
      </c>
      <c r="K875" s="249"/>
      <c r="L875" s="250"/>
      <c r="M875" s="251" t="s">
        <v>1</v>
      </c>
      <c r="N875" s="252" t="s">
        <v>38</v>
      </c>
      <c r="O875" s="71"/>
      <c r="P875" s="196">
        <f>O875*H875</f>
        <v>0</v>
      </c>
      <c r="Q875" s="196">
        <v>0</v>
      </c>
      <c r="R875" s="196">
        <f>Q875*H875</f>
        <v>0</v>
      </c>
      <c r="S875" s="196">
        <v>0</v>
      </c>
      <c r="T875" s="196">
        <f>S875*H875</f>
        <v>0</v>
      </c>
      <c r="U875" s="197" t="s">
        <v>1</v>
      </c>
      <c r="V875" s="34"/>
      <c r="W875" s="34"/>
      <c r="X875" s="34"/>
      <c r="Y875" s="34"/>
      <c r="Z875" s="34"/>
      <c r="AA875" s="34"/>
      <c r="AB875" s="34"/>
      <c r="AC875" s="34"/>
      <c r="AD875" s="34"/>
      <c r="AE875" s="34"/>
      <c r="AR875" s="198" t="s">
        <v>219</v>
      </c>
      <c r="AT875" s="198" t="s">
        <v>216</v>
      </c>
      <c r="AU875" s="198" t="s">
        <v>81</v>
      </c>
      <c r="AY875" s="17" t="s">
        <v>118</v>
      </c>
      <c r="BE875" s="199">
        <f>IF(N875="základní",J875,0)</f>
        <v>0</v>
      </c>
      <c r="BF875" s="199">
        <f>IF(N875="snížená",J875,0)</f>
        <v>0</v>
      </c>
      <c r="BG875" s="199">
        <f>IF(N875="zákl. přenesená",J875,0)</f>
        <v>0</v>
      </c>
      <c r="BH875" s="199">
        <f>IF(N875="sníž. přenesená",J875,0)</f>
        <v>0</v>
      </c>
      <c r="BI875" s="199">
        <f>IF(N875="nulová",J875,0)</f>
        <v>0</v>
      </c>
      <c r="BJ875" s="17" t="s">
        <v>81</v>
      </c>
      <c r="BK875" s="199">
        <f>ROUND(I875*H875,2)</f>
        <v>0</v>
      </c>
      <c r="BL875" s="17" t="s">
        <v>125</v>
      </c>
      <c r="BM875" s="198" t="s">
        <v>1004</v>
      </c>
    </row>
    <row r="876" spans="1:47" s="2" customFormat="1" ht="19.5">
      <c r="A876" s="34"/>
      <c r="B876" s="35"/>
      <c r="C876" s="36"/>
      <c r="D876" s="200" t="s">
        <v>127</v>
      </c>
      <c r="E876" s="36"/>
      <c r="F876" s="201" t="s">
        <v>1003</v>
      </c>
      <c r="G876" s="36"/>
      <c r="H876" s="36"/>
      <c r="I876" s="202"/>
      <c r="J876" s="36"/>
      <c r="K876" s="36"/>
      <c r="L876" s="39"/>
      <c r="M876" s="203"/>
      <c r="N876" s="204"/>
      <c r="O876" s="71"/>
      <c r="P876" s="71"/>
      <c r="Q876" s="71"/>
      <c r="R876" s="71"/>
      <c r="S876" s="71"/>
      <c r="T876" s="71"/>
      <c r="U876" s="72"/>
      <c r="V876" s="34"/>
      <c r="W876" s="34"/>
      <c r="X876" s="34"/>
      <c r="Y876" s="34"/>
      <c r="Z876" s="34"/>
      <c r="AA876" s="34"/>
      <c r="AB876" s="34"/>
      <c r="AC876" s="34"/>
      <c r="AD876" s="34"/>
      <c r="AE876" s="34"/>
      <c r="AT876" s="17" t="s">
        <v>127</v>
      </c>
      <c r="AU876" s="17" t="s">
        <v>81</v>
      </c>
    </row>
    <row r="877" spans="2:51" s="13" customFormat="1" ht="11.25">
      <c r="B877" s="210"/>
      <c r="C877" s="211"/>
      <c r="D877" s="200" t="s">
        <v>179</v>
      </c>
      <c r="E877" s="212" t="s">
        <v>1</v>
      </c>
      <c r="F877" s="213" t="s">
        <v>1005</v>
      </c>
      <c r="G877" s="211"/>
      <c r="H877" s="212" t="s">
        <v>1</v>
      </c>
      <c r="I877" s="214"/>
      <c r="J877" s="211"/>
      <c r="K877" s="211"/>
      <c r="L877" s="215"/>
      <c r="M877" s="216"/>
      <c r="N877" s="217"/>
      <c r="O877" s="217"/>
      <c r="P877" s="217"/>
      <c r="Q877" s="217"/>
      <c r="R877" s="217"/>
      <c r="S877" s="217"/>
      <c r="T877" s="217"/>
      <c r="U877" s="218"/>
      <c r="AT877" s="219" t="s">
        <v>179</v>
      </c>
      <c r="AU877" s="219" t="s">
        <v>81</v>
      </c>
      <c r="AV877" s="13" t="s">
        <v>81</v>
      </c>
      <c r="AW877" s="13" t="s">
        <v>30</v>
      </c>
      <c r="AX877" s="13" t="s">
        <v>73</v>
      </c>
      <c r="AY877" s="219" t="s">
        <v>118</v>
      </c>
    </row>
    <row r="878" spans="2:51" s="14" customFormat="1" ht="11.25">
      <c r="B878" s="220"/>
      <c r="C878" s="221"/>
      <c r="D878" s="200" t="s">
        <v>179</v>
      </c>
      <c r="E878" s="222" t="s">
        <v>1</v>
      </c>
      <c r="F878" s="223" t="s">
        <v>1006</v>
      </c>
      <c r="G878" s="221"/>
      <c r="H878" s="224">
        <v>19.722</v>
      </c>
      <c r="I878" s="225"/>
      <c r="J878" s="221"/>
      <c r="K878" s="221"/>
      <c r="L878" s="226"/>
      <c r="M878" s="227"/>
      <c r="N878" s="228"/>
      <c r="O878" s="228"/>
      <c r="P878" s="228"/>
      <c r="Q878" s="228"/>
      <c r="R878" s="228"/>
      <c r="S878" s="228"/>
      <c r="T878" s="228"/>
      <c r="U878" s="229"/>
      <c r="AT878" s="230" t="s">
        <v>179</v>
      </c>
      <c r="AU878" s="230" t="s">
        <v>81</v>
      </c>
      <c r="AV878" s="14" t="s">
        <v>83</v>
      </c>
      <c r="AW878" s="14" t="s">
        <v>30</v>
      </c>
      <c r="AX878" s="14" t="s">
        <v>73</v>
      </c>
      <c r="AY878" s="230" t="s">
        <v>118</v>
      </c>
    </row>
    <row r="879" spans="2:51" s="15" customFormat="1" ht="11.25">
      <c r="B879" s="231"/>
      <c r="C879" s="232"/>
      <c r="D879" s="200" t="s">
        <v>179</v>
      </c>
      <c r="E879" s="233" t="s">
        <v>1</v>
      </c>
      <c r="F879" s="234" t="s">
        <v>184</v>
      </c>
      <c r="G879" s="232"/>
      <c r="H879" s="235">
        <v>19.722</v>
      </c>
      <c r="I879" s="236"/>
      <c r="J879" s="232"/>
      <c r="K879" s="232"/>
      <c r="L879" s="237"/>
      <c r="M879" s="238"/>
      <c r="N879" s="239"/>
      <c r="O879" s="239"/>
      <c r="P879" s="239"/>
      <c r="Q879" s="239"/>
      <c r="R879" s="239"/>
      <c r="S879" s="239"/>
      <c r="T879" s="239"/>
      <c r="U879" s="240"/>
      <c r="AT879" s="241" t="s">
        <v>179</v>
      </c>
      <c r="AU879" s="241" t="s">
        <v>81</v>
      </c>
      <c r="AV879" s="15" t="s">
        <v>125</v>
      </c>
      <c r="AW879" s="15" t="s">
        <v>30</v>
      </c>
      <c r="AX879" s="15" t="s">
        <v>81</v>
      </c>
      <c r="AY879" s="241" t="s">
        <v>118</v>
      </c>
    </row>
    <row r="880" spans="2:63" s="12" customFormat="1" ht="25.9" customHeight="1">
      <c r="B880" s="170"/>
      <c r="C880" s="171"/>
      <c r="D880" s="172" t="s">
        <v>72</v>
      </c>
      <c r="E880" s="173" t="s">
        <v>1007</v>
      </c>
      <c r="F880" s="173" t="s">
        <v>1008</v>
      </c>
      <c r="G880" s="171"/>
      <c r="H880" s="171"/>
      <c r="I880" s="174"/>
      <c r="J880" s="175">
        <f>BK880</f>
        <v>0</v>
      </c>
      <c r="K880" s="171"/>
      <c r="L880" s="176"/>
      <c r="M880" s="177"/>
      <c r="N880" s="178"/>
      <c r="O880" s="178"/>
      <c r="P880" s="179">
        <f>SUM(P881:P888)</f>
        <v>0</v>
      </c>
      <c r="Q880" s="178"/>
      <c r="R880" s="179">
        <f>SUM(R881:R888)</f>
        <v>0</v>
      </c>
      <c r="S880" s="178"/>
      <c r="T880" s="179">
        <f>SUM(T881:T888)</f>
        <v>0</v>
      </c>
      <c r="U880" s="180"/>
      <c r="AR880" s="181" t="s">
        <v>81</v>
      </c>
      <c r="AT880" s="182" t="s">
        <v>72</v>
      </c>
      <c r="AU880" s="182" t="s">
        <v>73</v>
      </c>
      <c r="AY880" s="181" t="s">
        <v>118</v>
      </c>
      <c r="BK880" s="183">
        <f>SUM(BK881:BK888)</f>
        <v>0</v>
      </c>
    </row>
    <row r="881" spans="1:65" s="2" customFormat="1" ht="14.45" customHeight="1">
      <c r="A881" s="34"/>
      <c r="B881" s="35"/>
      <c r="C881" s="186" t="s">
        <v>1009</v>
      </c>
      <c r="D881" s="186" t="s">
        <v>121</v>
      </c>
      <c r="E881" s="187" t="s">
        <v>556</v>
      </c>
      <c r="F881" s="188" t="s">
        <v>1010</v>
      </c>
      <c r="G881" s="189" t="s">
        <v>124</v>
      </c>
      <c r="H881" s="190">
        <v>1</v>
      </c>
      <c r="I881" s="191"/>
      <c r="J881" s="192">
        <f>ROUND(I881*H881,2)</f>
        <v>0</v>
      </c>
      <c r="K881" s="193"/>
      <c r="L881" s="39"/>
      <c r="M881" s="194" t="s">
        <v>1</v>
      </c>
      <c r="N881" s="195" t="s">
        <v>38</v>
      </c>
      <c r="O881" s="71"/>
      <c r="P881" s="196">
        <f>O881*H881</f>
        <v>0</v>
      </c>
      <c r="Q881" s="196">
        <v>0</v>
      </c>
      <c r="R881" s="196">
        <f>Q881*H881</f>
        <v>0</v>
      </c>
      <c r="S881" s="196">
        <v>0</v>
      </c>
      <c r="T881" s="196">
        <f>S881*H881</f>
        <v>0</v>
      </c>
      <c r="U881" s="197" t="s">
        <v>1</v>
      </c>
      <c r="V881" s="34"/>
      <c r="W881" s="34"/>
      <c r="X881" s="34"/>
      <c r="Y881" s="34"/>
      <c r="Z881" s="34"/>
      <c r="AA881" s="34"/>
      <c r="AB881" s="34"/>
      <c r="AC881" s="34"/>
      <c r="AD881" s="34"/>
      <c r="AE881" s="34"/>
      <c r="AR881" s="198" t="s">
        <v>125</v>
      </c>
      <c r="AT881" s="198" t="s">
        <v>121</v>
      </c>
      <c r="AU881" s="198" t="s">
        <v>81</v>
      </c>
      <c r="AY881" s="17" t="s">
        <v>118</v>
      </c>
      <c r="BE881" s="199">
        <f>IF(N881="základní",J881,0)</f>
        <v>0</v>
      </c>
      <c r="BF881" s="199">
        <f>IF(N881="snížená",J881,0)</f>
        <v>0</v>
      </c>
      <c r="BG881" s="199">
        <f>IF(N881="zákl. přenesená",J881,0)</f>
        <v>0</v>
      </c>
      <c r="BH881" s="199">
        <f>IF(N881="sníž. přenesená",J881,0)</f>
        <v>0</v>
      </c>
      <c r="BI881" s="199">
        <f>IF(N881="nulová",J881,0)</f>
        <v>0</v>
      </c>
      <c r="BJ881" s="17" t="s">
        <v>81</v>
      </c>
      <c r="BK881" s="199">
        <f>ROUND(I881*H881,2)</f>
        <v>0</v>
      </c>
      <c r="BL881" s="17" t="s">
        <v>125</v>
      </c>
      <c r="BM881" s="198" t="s">
        <v>1011</v>
      </c>
    </row>
    <row r="882" spans="1:47" s="2" customFormat="1" ht="11.25">
      <c r="A882" s="34"/>
      <c r="B882" s="35"/>
      <c r="C882" s="36"/>
      <c r="D882" s="200" t="s">
        <v>127</v>
      </c>
      <c r="E882" s="36"/>
      <c r="F882" s="201" t="s">
        <v>1010</v>
      </c>
      <c r="G882" s="36"/>
      <c r="H882" s="36"/>
      <c r="I882" s="202"/>
      <c r="J882" s="36"/>
      <c r="K882" s="36"/>
      <c r="L882" s="39"/>
      <c r="M882" s="203"/>
      <c r="N882" s="204"/>
      <c r="O882" s="71"/>
      <c r="P882" s="71"/>
      <c r="Q882" s="71"/>
      <c r="R882" s="71"/>
      <c r="S882" s="71"/>
      <c r="T882" s="71"/>
      <c r="U882" s="72"/>
      <c r="V882" s="34"/>
      <c r="W882" s="34"/>
      <c r="X882" s="34"/>
      <c r="Y882" s="34"/>
      <c r="Z882" s="34"/>
      <c r="AA882" s="34"/>
      <c r="AB882" s="34"/>
      <c r="AC882" s="34"/>
      <c r="AD882" s="34"/>
      <c r="AE882" s="34"/>
      <c r="AT882" s="17" t="s">
        <v>127</v>
      </c>
      <c r="AU882" s="17" t="s">
        <v>81</v>
      </c>
    </row>
    <row r="883" spans="1:65" s="2" customFormat="1" ht="14.45" customHeight="1">
      <c r="A883" s="34"/>
      <c r="B883" s="35"/>
      <c r="C883" s="186" t="s">
        <v>1012</v>
      </c>
      <c r="D883" s="186" t="s">
        <v>121</v>
      </c>
      <c r="E883" s="187" t="s">
        <v>568</v>
      </c>
      <c r="F883" s="188" t="s">
        <v>1013</v>
      </c>
      <c r="G883" s="189" t="s">
        <v>124</v>
      </c>
      <c r="H883" s="190">
        <v>1</v>
      </c>
      <c r="I883" s="191"/>
      <c r="J883" s="192">
        <f>ROUND(I883*H883,2)</f>
        <v>0</v>
      </c>
      <c r="K883" s="193"/>
      <c r="L883" s="39"/>
      <c r="M883" s="194" t="s">
        <v>1</v>
      </c>
      <c r="N883" s="195" t="s">
        <v>38</v>
      </c>
      <c r="O883" s="71"/>
      <c r="P883" s="196">
        <f>O883*H883</f>
        <v>0</v>
      </c>
      <c r="Q883" s="196">
        <v>0</v>
      </c>
      <c r="R883" s="196">
        <f>Q883*H883</f>
        <v>0</v>
      </c>
      <c r="S883" s="196">
        <v>0</v>
      </c>
      <c r="T883" s="196">
        <f>S883*H883</f>
        <v>0</v>
      </c>
      <c r="U883" s="197" t="s">
        <v>1</v>
      </c>
      <c r="V883" s="34"/>
      <c r="W883" s="34"/>
      <c r="X883" s="34"/>
      <c r="Y883" s="34"/>
      <c r="Z883" s="34"/>
      <c r="AA883" s="34"/>
      <c r="AB883" s="34"/>
      <c r="AC883" s="34"/>
      <c r="AD883" s="34"/>
      <c r="AE883" s="34"/>
      <c r="AR883" s="198" t="s">
        <v>125</v>
      </c>
      <c r="AT883" s="198" t="s">
        <v>121</v>
      </c>
      <c r="AU883" s="198" t="s">
        <v>81</v>
      </c>
      <c r="AY883" s="17" t="s">
        <v>118</v>
      </c>
      <c r="BE883" s="199">
        <f>IF(N883="základní",J883,0)</f>
        <v>0</v>
      </c>
      <c r="BF883" s="199">
        <f>IF(N883="snížená",J883,0)</f>
        <v>0</v>
      </c>
      <c r="BG883" s="199">
        <f>IF(N883="zákl. přenesená",J883,0)</f>
        <v>0</v>
      </c>
      <c r="BH883" s="199">
        <f>IF(N883="sníž. přenesená",J883,0)</f>
        <v>0</v>
      </c>
      <c r="BI883" s="199">
        <f>IF(N883="nulová",J883,0)</f>
        <v>0</v>
      </c>
      <c r="BJ883" s="17" t="s">
        <v>81</v>
      </c>
      <c r="BK883" s="199">
        <f>ROUND(I883*H883,2)</f>
        <v>0</v>
      </c>
      <c r="BL883" s="17" t="s">
        <v>125</v>
      </c>
      <c r="BM883" s="198" t="s">
        <v>1014</v>
      </c>
    </row>
    <row r="884" spans="1:47" s="2" customFormat="1" ht="11.25">
      <c r="A884" s="34"/>
      <c r="B884" s="35"/>
      <c r="C884" s="36"/>
      <c r="D884" s="200" t="s">
        <v>127</v>
      </c>
      <c r="E884" s="36"/>
      <c r="F884" s="201" t="s">
        <v>1015</v>
      </c>
      <c r="G884" s="36"/>
      <c r="H884" s="36"/>
      <c r="I884" s="202"/>
      <c r="J884" s="36"/>
      <c r="K884" s="36"/>
      <c r="L884" s="39"/>
      <c r="M884" s="203"/>
      <c r="N884" s="204"/>
      <c r="O884" s="71"/>
      <c r="P884" s="71"/>
      <c r="Q884" s="71"/>
      <c r="R884" s="71"/>
      <c r="S884" s="71"/>
      <c r="T884" s="71"/>
      <c r="U884" s="72"/>
      <c r="V884" s="34"/>
      <c r="W884" s="34"/>
      <c r="X884" s="34"/>
      <c r="Y884" s="34"/>
      <c r="Z884" s="34"/>
      <c r="AA884" s="34"/>
      <c r="AB884" s="34"/>
      <c r="AC884" s="34"/>
      <c r="AD884" s="34"/>
      <c r="AE884" s="34"/>
      <c r="AT884" s="17" t="s">
        <v>127</v>
      </c>
      <c r="AU884" s="17" t="s">
        <v>81</v>
      </c>
    </row>
    <row r="885" spans="1:65" s="2" customFormat="1" ht="14.45" customHeight="1">
      <c r="A885" s="34"/>
      <c r="B885" s="35"/>
      <c r="C885" s="186" t="s">
        <v>1016</v>
      </c>
      <c r="D885" s="186" t="s">
        <v>121</v>
      </c>
      <c r="E885" s="187" t="s">
        <v>573</v>
      </c>
      <c r="F885" s="188" t="s">
        <v>1017</v>
      </c>
      <c r="G885" s="189" t="s">
        <v>124</v>
      </c>
      <c r="H885" s="190">
        <v>1</v>
      </c>
      <c r="I885" s="191"/>
      <c r="J885" s="192">
        <f>ROUND(I885*H885,2)</f>
        <v>0</v>
      </c>
      <c r="K885" s="193"/>
      <c r="L885" s="39"/>
      <c r="M885" s="194" t="s">
        <v>1</v>
      </c>
      <c r="N885" s="195" t="s">
        <v>38</v>
      </c>
      <c r="O885" s="71"/>
      <c r="P885" s="196">
        <f>O885*H885</f>
        <v>0</v>
      </c>
      <c r="Q885" s="196">
        <v>0</v>
      </c>
      <c r="R885" s="196">
        <f>Q885*H885</f>
        <v>0</v>
      </c>
      <c r="S885" s="196">
        <v>0</v>
      </c>
      <c r="T885" s="196">
        <f>S885*H885</f>
        <v>0</v>
      </c>
      <c r="U885" s="197" t="s">
        <v>1</v>
      </c>
      <c r="V885" s="34"/>
      <c r="W885" s="34"/>
      <c r="X885" s="34"/>
      <c r="Y885" s="34"/>
      <c r="Z885" s="34"/>
      <c r="AA885" s="34"/>
      <c r="AB885" s="34"/>
      <c r="AC885" s="34"/>
      <c r="AD885" s="34"/>
      <c r="AE885" s="34"/>
      <c r="AR885" s="198" t="s">
        <v>125</v>
      </c>
      <c r="AT885" s="198" t="s">
        <v>121</v>
      </c>
      <c r="AU885" s="198" t="s">
        <v>81</v>
      </c>
      <c r="AY885" s="17" t="s">
        <v>118</v>
      </c>
      <c r="BE885" s="199">
        <f>IF(N885="základní",J885,0)</f>
        <v>0</v>
      </c>
      <c r="BF885" s="199">
        <f>IF(N885="snížená",J885,0)</f>
        <v>0</v>
      </c>
      <c r="BG885" s="199">
        <f>IF(N885="zákl. přenesená",J885,0)</f>
        <v>0</v>
      </c>
      <c r="BH885" s="199">
        <f>IF(N885="sníž. přenesená",J885,0)</f>
        <v>0</v>
      </c>
      <c r="BI885" s="199">
        <f>IF(N885="nulová",J885,0)</f>
        <v>0</v>
      </c>
      <c r="BJ885" s="17" t="s">
        <v>81</v>
      </c>
      <c r="BK885" s="199">
        <f>ROUND(I885*H885,2)</f>
        <v>0</v>
      </c>
      <c r="BL885" s="17" t="s">
        <v>125</v>
      </c>
      <c r="BM885" s="198" t="s">
        <v>1018</v>
      </c>
    </row>
    <row r="886" spans="1:47" s="2" customFormat="1" ht="11.25">
      <c r="A886" s="34"/>
      <c r="B886" s="35"/>
      <c r="C886" s="36"/>
      <c r="D886" s="200" t="s">
        <v>127</v>
      </c>
      <c r="E886" s="36"/>
      <c r="F886" s="201" t="s">
        <v>1017</v>
      </c>
      <c r="G886" s="36"/>
      <c r="H886" s="36"/>
      <c r="I886" s="202"/>
      <c r="J886" s="36"/>
      <c r="K886" s="36"/>
      <c r="L886" s="39"/>
      <c r="M886" s="203"/>
      <c r="N886" s="204"/>
      <c r="O886" s="71"/>
      <c r="P886" s="71"/>
      <c r="Q886" s="71"/>
      <c r="R886" s="71"/>
      <c r="S886" s="71"/>
      <c r="T886" s="71"/>
      <c r="U886" s="72"/>
      <c r="V886" s="34"/>
      <c r="W886" s="34"/>
      <c r="X886" s="34"/>
      <c r="Y886" s="34"/>
      <c r="Z886" s="34"/>
      <c r="AA886" s="34"/>
      <c r="AB886" s="34"/>
      <c r="AC886" s="34"/>
      <c r="AD886" s="34"/>
      <c r="AE886" s="34"/>
      <c r="AT886" s="17" t="s">
        <v>127</v>
      </c>
      <c r="AU886" s="17" t="s">
        <v>81</v>
      </c>
    </row>
    <row r="887" spans="1:65" s="2" customFormat="1" ht="14.45" customHeight="1">
      <c r="A887" s="34"/>
      <c r="B887" s="35"/>
      <c r="C887" s="186" t="s">
        <v>1019</v>
      </c>
      <c r="D887" s="186" t="s">
        <v>121</v>
      </c>
      <c r="E887" s="187" t="s">
        <v>583</v>
      </c>
      <c r="F887" s="188" t="s">
        <v>1020</v>
      </c>
      <c r="G887" s="189" t="s">
        <v>124</v>
      </c>
      <c r="H887" s="190">
        <v>1</v>
      </c>
      <c r="I887" s="191"/>
      <c r="J887" s="192">
        <f>ROUND(I887*H887,2)</f>
        <v>0</v>
      </c>
      <c r="K887" s="193"/>
      <c r="L887" s="39"/>
      <c r="M887" s="194" t="s">
        <v>1</v>
      </c>
      <c r="N887" s="195" t="s">
        <v>38</v>
      </c>
      <c r="O887" s="71"/>
      <c r="P887" s="196">
        <f>O887*H887</f>
        <v>0</v>
      </c>
      <c r="Q887" s="196">
        <v>0</v>
      </c>
      <c r="R887" s="196">
        <f>Q887*H887</f>
        <v>0</v>
      </c>
      <c r="S887" s="196">
        <v>0</v>
      </c>
      <c r="T887" s="196">
        <f>S887*H887</f>
        <v>0</v>
      </c>
      <c r="U887" s="197" t="s">
        <v>1</v>
      </c>
      <c r="V887" s="34"/>
      <c r="W887" s="34"/>
      <c r="X887" s="34"/>
      <c r="Y887" s="34"/>
      <c r="Z887" s="34"/>
      <c r="AA887" s="34"/>
      <c r="AB887" s="34"/>
      <c r="AC887" s="34"/>
      <c r="AD887" s="34"/>
      <c r="AE887" s="34"/>
      <c r="AR887" s="198" t="s">
        <v>125</v>
      </c>
      <c r="AT887" s="198" t="s">
        <v>121</v>
      </c>
      <c r="AU887" s="198" t="s">
        <v>81</v>
      </c>
      <c r="AY887" s="17" t="s">
        <v>118</v>
      </c>
      <c r="BE887" s="199">
        <f>IF(N887="základní",J887,0)</f>
        <v>0</v>
      </c>
      <c r="BF887" s="199">
        <f>IF(N887="snížená",J887,0)</f>
        <v>0</v>
      </c>
      <c r="BG887" s="199">
        <f>IF(N887="zákl. přenesená",J887,0)</f>
        <v>0</v>
      </c>
      <c r="BH887" s="199">
        <f>IF(N887="sníž. přenesená",J887,0)</f>
        <v>0</v>
      </c>
      <c r="BI887" s="199">
        <f>IF(N887="nulová",J887,0)</f>
        <v>0</v>
      </c>
      <c r="BJ887" s="17" t="s">
        <v>81</v>
      </c>
      <c r="BK887" s="199">
        <f>ROUND(I887*H887,2)</f>
        <v>0</v>
      </c>
      <c r="BL887" s="17" t="s">
        <v>125</v>
      </c>
      <c r="BM887" s="198" t="s">
        <v>1021</v>
      </c>
    </row>
    <row r="888" spans="1:47" s="2" customFormat="1" ht="11.25">
      <c r="A888" s="34"/>
      <c r="B888" s="35"/>
      <c r="C888" s="36"/>
      <c r="D888" s="200" t="s">
        <v>127</v>
      </c>
      <c r="E888" s="36"/>
      <c r="F888" s="201" t="s">
        <v>1022</v>
      </c>
      <c r="G888" s="36"/>
      <c r="H888" s="36"/>
      <c r="I888" s="202"/>
      <c r="J888" s="36"/>
      <c r="K888" s="36"/>
      <c r="L888" s="39"/>
      <c r="M888" s="203"/>
      <c r="N888" s="204"/>
      <c r="O888" s="71"/>
      <c r="P888" s="71"/>
      <c r="Q888" s="71"/>
      <c r="R888" s="71"/>
      <c r="S888" s="71"/>
      <c r="T888" s="71"/>
      <c r="U888" s="72"/>
      <c r="V888" s="34"/>
      <c r="W888" s="34"/>
      <c r="X888" s="34"/>
      <c r="Y888" s="34"/>
      <c r="Z888" s="34"/>
      <c r="AA888" s="34"/>
      <c r="AB888" s="34"/>
      <c r="AC888" s="34"/>
      <c r="AD888" s="34"/>
      <c r="AE888" s="34"/>
      <c r="AT888" s="17" t="s">
        <v>127</v>
      </c>
      <c r="AU888" s="17" t="s">
        <v>81</v>
      </c>
    </row>
    <row r="889" spans="2:63" s="12" customFormat="1" ht="25.9" customHeight="1">
      <c r="B889" s="170"/>
      <c r="C889" s="171"/>
      <c r="D889" s="172" t="s">
        <v>72</v>
      </c>
      <c r="E889" s="173" t="s">
        <v>1023</v>
      </c>
      <c r="F889" s="173" t="s">
        <v>136</v>
      </c>
      <c r="G889" s="171"/>
      <c r="H889" s="171"/>
      <c r="I889" s="174"/>
      <c r="J889" s="175">
        <f>BK889</f>
        <v>0</v>
      </c>
      <c r="K889" s="171"/>
      <c r="L889" s="176"/>
      <c r="M889" s="177"/>
      <c r="N889" s="178"/>
      <c r="O889" s="178"/>
      <c r="P889" s="179">
        <f>SUM(P890:P891)</f>
        <v>0</v>
      </c>
      <c r="Q889" s="178"/>
      <c r="R889" s="179">
        <f>SUM(R890:R891)</f>
        <v>0</v>
      </c>
      <c r="S889" s="178"/>
      <c r="T889" s="179">
        <f>SUM(T890:T891)</f>
        <v>0</v>
      </c>
      <c r="U889" s="180"/>
      <c r="AR889" s="181" t="s">
        <v>81</v>
      </c>
      <c r="AT889" s="182" t="s">
        <v>72</v>
      </c>
      <c r="AU889" s="182" t="s">
        <v>73</v>
      </c>
      <c r="AY889" s="181" t="s">
        <v>118</v>
      </c>
      <c r="BK889" s="183">
        <f>SUM(BK890:BK891)</f>
        <v>0</v>
      </c>
    </row>
    <row r="890" spans="1:65" s="2" customFormat="1" ht="14.45" customHeight="1">
      <c r="A890" s="34"/>
      <c r="B890" s="35"/>
      <c r="C890" s="186" t="s">
        <v>1024</v>
      </c>
      <c r="D890" s="186" t="s">
        <v>121</v>
      </c>
      <c r="E890" s="187" t="s">
        <v>1025</v>
      </c>
      <c r="F890" s="188" t="s">
        <v>1026</v>
      </c>
      <c r="G890" s="189" t="s">
        <v>436</v>
      </c>
      <c r="H890" s="190">
        <v>50</v>
      </c>
      <c r="I890" s="191"/>
      <c r="J890" s="192">
        <f>ROUND(I890*H890,2)</f>
        <v>0</v>
      </c>
      <c r="K890" s="193"/>
      <c r="L890" s="39"/>
      <c r="M890" s="194" t="s">
        <v>1</v>
      </c>
      <c r="N890" s="195" t="s">
        <v>38</v>
      </c>
      <c r="O890" s="71"/>
      <c r="P890" s="196">
        <f>O890*H890</f>
        <v>0</v>
      </c>
      <c r="Q890" s="196">
        <v>0</v>
      </c>
      <c r="R890" s="196">
        <f>Q890*H890</f>
        <v>0</v>
      </c>
      <c r="S890" s="196">
        <v>0</v>
      </c>
      <c r="T890" s="196">
        <f>S890*H890</f>
        <v>0</v>
      </c>
      <c r="U890" s="197" t="s">
        <v>1</v>
      </c>
      <c r="V890" s="34"/>
      <c r="W890" s="34"/>
      <c r="X890" s="34"/>
      <c r="Y890" s="34"/>
      <c r="Z890" s="34"/>
      <c r="AA890" s="34"/>
      <c r="AB890" s="34"/>
      <c r="AC890" s="34"/>
      <c r="AD890" s="34"/>
      <c r="AE890" s="34"/>
      <c r="AR890" s="198" t="s">
        <v>125</v>
      </c>
      <c r="AT890" s="198" t="s">
        <v>121</v>
      </c>
      <c r="AU890" s="198" t="s">
        <v>81</v>
      </c>
      <c r="AY890" s="17" t="s">
        <v>118</v>
      </c>
      <c r="BE890" s="199">
        <f>IF(N890="základní",J890,0)</f>
        <v>0</v>
      </c>
      <c r="BF890" s="199">
        <f>IF(N890="snížená",J890,0)</f>
        <v>0</v>
      </c>
      <c r="BG890" s="199">
        <f>IF(N890="zákl. přenesená",J890,0)</f>
        <v>0</v>
      </c>
      <c r="BH890" s="199">
        <f>IF(N890="sníž. přenesená",J890,0)</f>
        <v>0</v>
      </c>
      <c r="BI890" s="199">
        <f>IF(N890="nulová",J890,0)</f>
        <v>0</v>
      </c>
      <c r="BJ890" s="17" t="s">
        <v>81</v>
      </c>
      <c r="BK890" s="199">
        <f>ROUND(I890*H890,2)</f>
        <v>0</v>
      </c>
      <c r="BL890" s="17" t="s">
        <v>125</v>
      </c>
      <c r="BM890" s="198" t="s">
        <v>1027</v>
      </c>
    </row>
    <row r="891" spans="1:47" s="2" customFormat="1" ht="11.25">
      <c r="A891" s="34"/>
      <c r="B891" s="35"/>
      <c r="C891" s="36"/>
      <c r="D891" s="200" t="s">
        <v>127</v>
      </c>
      <c r="E891" s="36"/>
      <c r="F891" s="201" t="s">
        <v>1026</v>
      </c>
      <c r="G891" s="36"/>
      <c r="H891" s="36"/>
      <c r="I891" s="202"/>
      <c r="J891" s="36"/>
      <c r="K891" s="36"/>
      <c r="L891" s="39"/>
      <c r="M891" s="206"/>
      <c r="N891" s="207"/>
      <c r="O891" s="208"/>
      <c r="P891" s="208"/>
      <c r="Q891" s="208"/>
      <c r="R891" s="208"/>
      <c r="S891" s="208"/>
      <c r="T891" s="208"/>
      <c r="U891" s="209"/>
      <c r="V891" s="34"/>
      <c r="W891" s="34"/>
      <c r="X891" s="34"/>
      <c r="Y891" s="34"/>
      <c r="Z891" s="34"/>
      <c r="AA891" s="34"/>
      <c r="AB891" s="34"/>
      <c r="AC891" s="34"/>
      <c r="AD891" s="34"/>
      <c r="AE891" s="34"/>
      <c r="AT891" s="17" t="s">
        <v>127</v>
      </c>
      <c r="AU891" s="17" t="s">
        <v>81</v>
      </c>
    </row>
    <row r="892" spans="1:31" s="2" customFormat="1" ht="6.95" customHeight="1">
      <c r="A892" s="34"/>
      <c r="B892" s="54"/>
      <c r="C892" s="55"/>
      <c r="D892" s="55"/>
      <c r="E892" s="55"/>
      <c r="F892" s="55"/>
      <c r="G892" s="55"/>
      <c r="H892" s="55"/>
      <c r="I892" s="55"/>
      <c r="J892" s="55"/>
      <c r="K892" s="55"/>
      <c r="L892" s="39"/>
      <c r="M892" s="34"/>
      <c r="O892" s="34"/>
      <c r="P892" s="34"/>
      <c r="Q892" s="34"/>
      <c r="R892" s="34"/>
      <c r="S892" s="34"/>
      <c r="T892" s="34"/>
      <c r="U892" s="34"/>
      <c r="V892" s="34"/>
      <c r="W892" s="34"/>
      <c r="X892" s="34"/>
      <c r="Y892" s="34"/>
      <c r="Z892" s="34"/>
      <c r="AA892" s="34"/>
      <c r="AB892" s="34"/>
      <c r="AC892" s="34"/>
      <c r="AD892" s="34"/>
      <c r="AE892" s="34"/>
    </row>
  </sheetData>
  <sheetProtection algorithmName="SHA-512" hashValue="z1QzRDEpSYFEMjTlC7uDLZ15IxJXXlnLt3xWzz5nsWpP7aFELaC3eN63LbFJMfF9r6a3l7zcC8nUwf7b/tbiFQ==" saltValue="JWl20vB8tOTy6TgUefRqtPEav1ktk1uYeqv9qwSSCMdxnhvxD9MYDbBPsPwz7VDvs9pMqAh5bGCwNghvouR+Lw==" spinCount="100000" sheet="1" objects="1" scenarios="1" formatColumns="0" formatRows="0" autoFilter="0"/>
  <autoFilter ref="C132:K891"/>
  <mergeCells count="9">
    <mergeCell ref="E87:H87"/>
    <mergeCell ref="E123:H123"/>
    <mergeCell ref="E125:H125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45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87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Ostravska univerzita-18.11.2020 - upravený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1028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21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21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ROUND(J131,2)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ROUND((SUM(BE131:BE453)),2)</f>
        <v>0</v>
      </c>
      <c r="G33" s="34"/>
      <c r="H33" s="34"/>
      <c r="I33" s="124">
        <v>0.21</v>
      </c>
      <c r="J33" s="123">
        <f>ROUND(((SUM(BE131:BE453))*I33),2)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ROUND((SUM(BF131:BF453)),2)</f>
        <v>0</v>
      </c>
      <c r="G34" s="34"/>
      <c r="H34" s="34"/>
      <c r="I34" s="124">
        <v>0.15</v>
      </c>
      <c r="J34" s="123">
        <f>ROUND(((SUM(BF131:BF453))*I34),2)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ROUND((SUM(BG131:BG453)),2)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ROUND((SUM(BH131:BH453)),2)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ROUND((SUM(BI131:BI453)),2)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Ostravska univerzita-18.11.2020 - upravený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02 - SO 02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J131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1029</v>
      </c>
      <c r="E97" s="150"/>
      <c r="F97" s="150"/>
      <c r="G97" s="150"/>
      <c r="H97" s="150"/>
      <c r="I97" s="150"/>
      <c r="J97" s="151">
        <f>J132</f>
        <v>0</v>
      </c>
      <c r="K97" s="148"/>
      <c r="L97" s="152"/>
    </row>
    <row r="98" spans="2:12" s="10" customFormat="1" ht="19.9" customHeight="1">
      <c r="B98" s="153"/>
      <c r="C98" s="154"/>
      <c r="D98" s="155" t="s">
        <v>1030</v>
      </c>
      <c r="E98" s="156"/>
      <c r="F98" s="156"/>
      <c r="G98" s="156"/>
      <c r="H98" s="156"/>
      <c r="I98" s="156"/>
      <c r="J98" s="157">
        <f>J133</f>
        <v>0</v>
      </c>
      <c r="K98" s="154"/>
      <c r="L98" s="158"/>
    </row>
    <row r="99" spans="2:12" s="10" customFormat="1" ht="19.9" customHeight="1">
      <c r="B99" s="153"/>
      <c r="C99" s="154"/>
      <c r="D99" s="155" t="s">
        <v>1031</v>
      </c>
      <c r="E99" s="156"/>
      <c r="F99" s="156"/>
      <c r="G99" s="156"/>
      <c r="H99" s="156"/>
      <c r="I99" s="156"/>
      <c r="J99" s="157">
        <f>J150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1032</v>
      </c>
      <c r="E100" s="156"/>
      <c r="F100" s="156"/>
      <c r="G100" s="156"/>
      <c r="H100" s="156"/>
      <c r="I100" s="156"/>
      <c r="J100" s="157">
        <f>J179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1033</v>
      </c>
      <c r="E101" s="156"/>
      <c r="F101" s="156"/>
      <c r="G101" s="156"/>
      <c r="H101" s="156"/>
      <c r="I101" s="156"/>
      <c r="J101" s="157">
        <f>J195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1034</v>
      </c>
      <c r="E102" s="156"/>
      <c r="F102" s="156"/>
      <c r="G102" s="156"/>
      <c r="H102" s="156"/>
      <c r="I102" s="156"/>
      <c r="J102" s="157">
        <f>J212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1035</v>
      </c>
      <c r="E103" s="156"/>
      <c r="F103" s="156"/>
      <c r="G103" s="156"/>
      <c r="H103" s="156"/>
      <c r="I103" s="156"/>
      <c r="J103" s="157">
        <f>J219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1036</v>
      </c>
      <c r="E104" s="156"/>
      <c r="F104" s="156"/>
      <c r="G104" s="156"/>
      <c r="H104" s="156"/>
      <c r="I104" s="156"/>
      <c r="J104" s="157">
        <f>J248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1037</v>
      </c>
      <c r="E105" s="156"/>
      <c r="F105" s="156"/>
      <c r="G105" s="156"/>
      <c r="H105" s="156"/>
      <c r="I105" s="156"/>
      <c r="J105" s="157">
        <f>J288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1038</v>
      </c>
      <c r="E106" s="156"/>
      <c r="F106" s="156"/>
      <c r="G106" s="156"/>
      <c r="H106" s="156"/>
      <c r="I106" s="156"/>
      <c r="J106" s="157">
        <f>J314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1039</v>
      </c>
      <c r="E107" s="156"/>
      <c r="F107" s="156"/>
      <c r="G107" s="156"/>
      <c r="H107" s="156"/>
      <c r="I107" s="156"/>
      <c r="J107" s="157">
        <f>J347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1040</v>
      </c>
      <c r="E108" s="156"/>
      <c r="F108" s="156"/>
      <c r="G108" s="156"/>
      <c r="H108" s="156"/>
      <c r="I108" s="156"/>
      <c r="J108" s="157">
        <f>J378</f>
        <v>0</v>
      </c>
      <c r="K108" s="154"/>
      <c r="L108" s="158"/>
    </row>
    <row r="109" spans="2:12" s="10" customFormat="1" ht="19.9" customHeight="1">
      <c r="B109" s="153"/>
      <c r="C109" s="154"/>
      <c r="D109" s="155" t="s">
        <v>1041</v>
      </c>
      <c r="E109" s="156"/>
      <c r="F109" s="156"/>
      <c r="G109" s="156"/>
      <c r="H109" s="156"/>
      <c r="I109" s="156"/>
      <c r="J109" s="157">
        <f>J411</f>
        <v>0</v>
      </c>
      <c r="K109" s="154"/>
      <c r="L109" s="158"/>
    </row>
    <row r="110" spans="2:12" s="10" customFormat="1" ht="19.9" customHeight="1">
      <c r="B110" s="153"/>
      <c r="C110" s="154"/>
      <c r="D110" s="155" t="s">
        <v>1042</v>
      </c>
      <c r="E110" s="156"/>
      <c r="F110" s="156"/>
      <c r="G110" s="156"/>
      <c r="H110" s="156"/>
      <c r="I110" s="156"/>
      <c r="J110" s="157">
        <f>J446</f>
        <v>0</v>
      </c>
      <c r="K110" s="154"/>
      <c r="L110" s="158"/>
    </row>
    <row r="111" spans="2:12" s="10" customFormat="1" ht="19.9" customHeight="1">
      <c r="B111" s="153"/>
      <c r="C111" s="154"/>
      <c r="D111" s="155" t="s">
        <v>1043</v>
      </c>
      <c r="E111" s="156"/>
      <c r="F111" s="156"/>
      <c r="G111" s="156"/>
      <c r="H111" s="156"/>
      <c r="I111" s="156"/>
      <c r="J111" s="157">
        <f>J451</f>
        <v>0</v>
      </c>
      <c r="K111" s="154"/>
      <c r="L111" s="158"/>
    </row>
    <row r="112" spans="1:31" s="2" customFormat="1" ht="21.75" customHeight="1">
      <c r="A112" s="34"/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51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</row>
    <row r="113" spans="1:31" s="2" customFormat="1" ht="6.95" customHeight="1">
      <c r="A113" s="34"/>
      <c r="B113" s="54"/>
      <c r="C113" s="55"/>
      <c r="D113" s="55"/>
      <c r="E113" s="55"/>
      <c r="F113" s="55"/>
      <c r="G113" s="55"/>
      <c r="H113" s="55"/>
      <c r="I113" s="55"/>
      <c r="J113" s="55"/>
      <c r="K113" s="55"/>
      <c r="L113" s="51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</row>
    <row r="117" spans="1:31" s="2" customFormat="1" ht="6.95" customHeight="1">
      <c r="A117" s="34"/>
      <c r="B117" s="56"/>
      <c r="C117" s="57"/>
      <c r="D117" s="57"/>
      <c r="E117" s="57"/>
      <c r="F117" s="57"/>
      <c r="G117" s="57"/>
      <c r="H117" s="57"/>
      <c r="I117" s="57"/>
      <c r="J117" s="57"/>
      <c r="K117" s="57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24.95" customHeight="1">
      <c r="A118" s="34"/>
      <c r="B118" s="35"/>
      <c r="C118" s="23" t="s">
        <v>102</v>
      </c>
      <c r="D118" s="36"/>
      <c r="E118" s="36"/>
      <c r="F118" s="36"/>
      <c r="G118" s="36"/>
      <c r="H118" s="36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6.95" customHeight="1">
      <c r="A119" s="34"/>
      <c r="B119" s="35"/>
      <c r="C119" s="36"/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2" customHeight="1">
      <c r="A120" s="34"/>
      <c r="B120" s="35"/>
      <c r="C120" s="29" t="s">
        <v>16</v>
      </c>
      <c r="D120" s="36"/>
      <c r="E120" s="36"/>
      <c r="F120" s="36"/>
      <c r="G120" s="36"/>
      <c r="H120" s="36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16.5" customHeight="1">
      <c r="A121" s="34"/>
      <c r="B121" s="35"/>
      <c r="C121" s="36"/>
      <c r="D121" s="36"/>
      <c r="E121" s="301" t="str">
        <f>E7</f>
        <v>Ostravska univerzita-18.11.2020 - upravený</v>
      </c>
      <c r="F121" s="302"/>
      <c r="G121" s="302"/>
      <c r="H121" s="302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91</v>
      </c>
      <c r="D122" s="36"/>
      <c r="E122" s="36"/>
      <c r="F122" s="36"/>
      <c r="G122" s="36"/>
      <c r="H122" s="36"/>
      <c r="I122" s="36"/>
      <c r="J122" s="36"/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16.5" customHeight="1">
      <c r="A123" s="34"/>
      <c r="B123" s="35"/>
      <c r="C123" s="36"/>
      <c r="D123" s="36"/>
      <c r="E123" s="253" t="str">
        <f>E9</f>
        <v>SO 02 - SO 02</v>
      </c>
      <c r="F123" s="303"/>
      <c r="G123" s="303"/>
      <c r="H123" s="303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6.95" customHeight="1">
      <c r="A124" s="34"/>
      <c r="B124" s="35"/>
      <c r="C124" s="36"/>
      <c r="D124" s="36"/>
      <c r="E124" s="36"/>
      <c r="F124" s="36"/>
      <c r="G124" s="36"/>
      <c r="H124" s="36"/>
      <c r="I124" s="36"/>
      <c r="J124" s="36"/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2" customHeight="1">
      <c r="A125" s="34"/>
      <c r="B125" s="35"/>
      <c r="C125" s="29" t="s">
        <v>20</v>
      </c>
      <c r="D125" s="36"/>
      <c r="E125" s="36"/>
      <c r="F125" s="27" t="str">
        <f>F12</f>
        <v xml:space="preserve"> </v>
      </c>
      <c r="G125" s="36"/>
      <c r="H125" s="36"/>
      <c r="I125" s="29" t="s">
        <v>22</v>
      </c>
      <c r="J125" s="66" t="str">
        <f>IF(J12="","",J12)</f>
        <v>18. 11. 2020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6.9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2" customFormat="1" ht="15.2" customHeight="1">
      <c r="A127" s="34"/>
      <c r="B127" s="35"/>
      <c r="C127" s="29" t="s">
        <v>24</v>
      </c>
      <c r="D127" s="36"/>
      <c r="E127" s="36"/>
      <c r="F127" s="27" t="str">
        <f>E15</f>
        <v xml:space="preserve"> </v>
      </c>
      <c r="G127" s="36"/>
      <c r="H127" s="36"/>
      <c r="I127" s="29" t="s">
        <v>29</v>
      </c>
      <c r="J127" s="32" t="str">
        <f>E21</f>
        <v xml:space="preserve"> </v>
      </c>
      <c r="K127" s="36"/>
      <c r="L127" s="51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</row>
    <row r="128" spans="1:31" s="2" customFormat="1" ht="15.2" customHeight="1">
      <c r="A128" s="34"/>
      <c r="B128" s="35"/>
      <c r="C128" s="29" t="s">
        <v>27</v>
      </c>
      <c r="D128" s="36"/>
      <c r="E128" s="36"/>
      <c r="F128" s="27" t="str">
        <f>IF(E18="","",E18)</f>
        <v>Vyplň údaj</v>
      </c>
      <c r="G128" s="36"/>
      <c r="H128" s="36"/>
      <c r="I128" s="29" t="s">
        <v>31</v>
      </c>
      <c r="J128" s="32" t="str">
        <f>E24</f>
        <v xml:space="preserve"> </v>
      </c>
      <c r="K128" s="36"/>
      <c r="L128" s="51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</row>
    <row r="129" spans="1:31" s="2" customFormat="1" ht="10.35" customHeight="1">
      <c r="A129" s="34"/>
      <c r="B129" s="35"/>
      <c r="C129" s="36"/>
      <c r="D129" s="36"/>
      <c r="E129" s="36"/>
      <c r="F129" s="36"/>
      <c r="G129" s="36"/>
      <c r="H129" s="36"/>
      <c r="I129" s="36"/>
      <c r="J129" s="36"/>
      <c r="K129" s="36"/>
      <c r="L129" s="51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</row>
    <row r="130" spans="1:31" s="11" customFormat="1" ht="29.25" customHeight="1">
      <c r="A130" s="159"/>
      <c r="B130" s="160"/>
      <c r="C130" s="161" t="s">
        <v>103</v>
      </c>
      <c r="D130" s="162" t="s">
        <v>58</v>
      </c>
      <c r="E130" s="162" t="s">
        <v>54</v>
      </c>
      <c r="F130" s="162" t="s">
        <v>55</v>
      </c>
      <c r="G130" s="162" t="s">
        <v>104</v>
      </c>
      <c r="H130" s="162" t="s">
        <v>105</v>
      </c>
      <c r="I130" s="162" t="s">
        <v>106</v>
      </c>
      <c r="J130" s="163" t="s">
        <v>95</v>
      </c>
      <c r="K130" s="164" t="s">
        <v>107</v>
      </c>
      <c r="L130" s="165"/>
      <c r="M130" s="75" t="s">
        <v>1</v>
      </c>
      <c r="N130" s="76" t="s">
        <v>37</v>
      </c>
      <c r="O130" s="76" t="s">
        <v>108</v>
      </c>
      <c r="P130" s="76" t="s">
        <v>109</v>
      </c>
      <c r="Q130" s="76" t="s">
        <v>110</v>
      </c>
      <c r="R130" s="76" t="s">
        <v>111</v>
      </c>
      <c r="S130" s="76" t="s">
        <v>112</v>
      </c>
      <c r="T130" s="76" t="s">
        <v>113</v>
      </c>
      <c r="U130" s="77" t="s">
        <v>114</v>
      </c>
      <c r="V130" s="159"/>
      <c r="W130" s="159"/>
      <c r="X130" s="159"/>
      <c r="Y130" s="159"/>
      <c r="Z130" s="159"/>
      <c r="AA130" s="159"/>
      <c r="AB130" s="159"/>
      <c r="AC130" s="159"/>
      <c r="AD130" s="159"/>
      <c r="AE130" s="159"/>
    </row>
    <row r="131" spans="1:63" s="2" customFormat="1" ht="22.9" customHeight="1">
      <c r="A131" s="34"/>
      <c r="B131" s="35"/>
      <c r="C131" s="82" t="s">
        <v>115</v>
      </c>
      <c r="D131" s="36"/>
      <c r="E131" s="36"/>
      <c r="F131" s="36"/>
      <c r="G131" s="36"/>
      <c r="H131" s="36"/>
      <c r="I131" s="36"/>
      <c r="J131" s="166">
        <f>BK131</f>
        <v>0</v>
      </c>
      <c r="K131" s="36"/>
      <c r="L131" s="39"/>
      <c r="M131" s="78"/>
      <c r="N131" s="167"/>
      <c r="O131" s="79"/>
      <c r="P131" s="168">
        <f>P132</f>
        <v>0</v>
      </c>
      <c r="Q131" s="79"/>
      <c r="R131" s="168">
        <f>R132</f>
        <v>0</v>
      </c>
      <c r="S131" s="79"/>
      <c r="T131" s="168">
        <f>T132</f>
        <v>0</v>
      </c>
      <c r="U131" s="80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T131" s="17" t="s">
        <v>72</v>
      </c>
      <c r="AU131" s="17" t="s">
        <v>97</v>
      </c>
      <c r="BK131" s="169">
        <f>BK132</f>
        <v>0</v>
      </c>
    </row>
    <row r="132" spans="2:63" s="12" customFormat="1" ht="25.9" customHeight="1">
      <c r="B132" s="170"/>
      <c r="C132" s="171"/>
      <c r="D132" s="172" t="s">
        <v>72</v>
      </c>
      <c r="E132" s="173" t="s">
        <v>116</v>
      </c>
      <c r="F132" s="173" t="s">
        <v>1044</v>
      </c>
      <c r="G132" s="171"/>
      <c r="H132" s="171"/>
      <c r="I132" s="174"/>
      <c r="J132" s="175">
        <f>BK132</f>
        <v>0</v>
      </c>
      <c r="K132" s="171"/>
      <c r="L132" s="176"/>
      <c r="M132" s="177"/>
      <c r="N132" s="178"/>
      <c r="O132" s="178"/>
      <c r="P132" s="179">
        <f>P133+P150+P179+P195+P212+P219+P248+P288+P314+P347+P378+P411+P446+P451</f>
        <v>0</v>
      </c>
      <c r="Q132" s="178"/>
      <c r="R132" s="179">
        <f>R133+R150+R179+R195+R212+R219+R248+R288+R314+R347+R378+R411+R446+R451</f>
        <v>0</v>
      </c>
      <c r="S132" s="178"/>
      <c r="T132" s="179">
        <f>T133+T150+T179+T195+T212+T219+T248+T288+T314+T347+T378+T411+T446+T451</f>
        <v>0</v>
      </c>
      <c r="U132" s="180"/>
      <c r="AR132" s="181" t="s">
        <v>81</v>
      </c>
      <c r="AT132" s="182" t="s">
        <v>72</v>
      </c>
      <c r="AU132" s="182" t="s">
        <v>73</v>
      </c>
      <c r="AY132" s="181" t="s">
        <v>118</v>
      </c>
      <c r="BK132" s="183">
        <f>BK133+BK150+BK179+BK195+BK212+BK219+BK248+BK288+BK314+BK347+BK378+BK411+BK446+BK451</f>
        <v>0</v>
      </c>
    </row>
    <row r="133" spans="2:63" s="12" customFormat="1" ht="22.9" customHeight="1">
      <c r="B133" s="170"/>
      <c r="C133" s="171"/>
      <c r="D133" s="172" t="s">
        <v>72</v>
      </c>
      <c r="E133" s="184" t="s">
        <v>1045</v>
      </c>
      <c r="F133" s="184" t="s">
        <v>174</v>
      </c>
      <c r="G133" s="171"/>
      <c r="H133" s="171"/>
      <c r="I133" s="174"/>
      <c r="J133" s="185">
        <f>BK133</f>
        <v>0</v>
      </c>
      <c r="K133" s="171"/>
      <c r="L133" s="176"/>
      <c r="M133" s="177"/>
      <c r="N133" s="178"/>
      <c r="O133" s="178"/>
      <c r="P133" s="179">
        <f>SUM(P134:P149)</f>
        <v>0</v>
      </c>
      <c r="Q133" s="178"/>
      <c r="R133" s="179">
        <f>SUM(R134:R149)</f>
        <v>0</v>
      </c>
      <c r="S133" s="178"/>
      <c r="T133" s="179">
        <f>SUM(T134:T149)</f>
        <v>0</v>
      </c>
      <c r="U133" s="180"/>
      <c r="AR133" s="181" t="s">
        <v>81</v>
      </c>
      <c r="AT133" s="182" t="s">
        <v>72</v>
      </c>
      <c r="AU133" s="182" t="s">
        <v>81</v>
      </c>
      <c r="AY133" s="181" t="s">
        <v>118</v>
      </c>
      <c r="BK133" s="183">
        <f>SUM(BK134:BK149)</f>
        <v>0</v>
      </c>
    </row>
    <row r="134" spans="1:65" s="2" customFormat="1" ht="37.9" customHeight="1">
      <c r="A134" s="34"/>
      <c r="B134" s="35"/>
      <c r="C134" s="186" t="s">
        <v>81</v>
      </c>
      <c r="D134" s="186" t="s">
        <v>121</v>
      </c>
      <c r="E134" s="187" t="s">
        <v>185</v>
      </c>
      <c r="F134" s="188" t="s">
        <v>1046</v>
      </c>
      <c r="G134" s="189" t="s">
        <v>187</v>
      </c>
      <c r="H134" s="190">
        <v>49.717</v>
      </c>
      <c r="I134" s="191"/>
      <c r="J134" s="192">
        <f>ROUND(I134*H134,2)</f>
        <v>0</v>
      </c>
      <c r="K134" s="193"/>
      <c r="L134" s="39"/>
      <c r="M134" s="194" t="s">
        <v>1</v>
      </c>
      <c r="N134" s="195" t="s">
        <v>38</v>
      </c>
      <c r="O134" s="71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6">
        <f>S134*H134</f>
        <v>0</v>
      </c>
      <c r="U134" s="197" t="s">
        <v>1</v>
      </c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R134" s="198" t="s">
        <v>125</v>
      </c>
      <c r="AT134" s="198" t="s">
        <v>121</v>
      </c>
      <c r="AU134" s="198" t="s">
        <v>83</v>
      </c>
      <c r="AY134" s="17" t="s">
        <v>118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81</v>
      </c>
      <c r="BK134" s="199">
        <f>ROUND(I134*H134,2)</f>
        <v>0</v>
      </c>
      <c r="BL134" s="17" t="s">
        <v>125</v>
      </c>
      <c r="BM134" s="198" t="s">
        <v>1047</v>
      </c>
    </row>
    <row r="135" spans="1:47" s="2" customFormat="1" ht="29.25">
      <c r="A135" s="34"/>
      <c r="B135" s="35"/>
      <c r="C135" s="36"/>
      <c r="D135" s="200" t="s">
        <v>127</v>
      </c>
      <c r="E135" s="36"/>
      <c r="F135" s="201" t="s">
        <v>1046</v>
      </c>
      <c r="G135" s="36"/>
      <c r="H135" s="36"/>
      <c r="I135" s="202"/>
      <c r="J135" s="36"/>
      <c r="K135" s="36"/>
      <c r="L135" s="39"/>
      <c r="M135" s="203"/>
      <c r="N135" s="204"/>
      <c r="O135" s="71"/>
      <c r="P135" s="71"/>
      <c r="Q135" s="71"/>
      <c r="R135" s="71"/>
      <c r="S135" s="71"/>
      <c r="T135" s="71"/>
      <c r="U135" s="72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T135" s="17" t="s">
        <v>127</v>
      </c>
      <c r="AU135" s="17" t="s">
        <v>83</v>
      </c>
    </row>
    <row r="136" spans="1:65" s="2" customFormat="1" ht="37.9" customHeight="1">
      <c r="A136" s="34"/>
      <c r="B136" s="35"/>
      <c r="C136" s="186" t="s">
        <v>83</v>
      </c>
      <c r="D136" s="186" t="s">
        <v>121</v>
      </c>
      <c r="E136" s="187" t="s">
        <v>191</v>
      </c>
      <c r="F136" s="188" t="s">
        <v>1048</v>
      </c>
      <c r="G136" s="189" t="s">
        <v>187</v>
      </c>
      <c r="H136" s="190">
        <v>5.239</v>
      </c>
      <c r="I136" s="191"/>
      <c r="J136" s="192">
        <f>ROUND(I136*H136,2)</f>
        <v>0</v>
      </c>
      <c r="K136" s="193"/>
      <c r="L136" s="39"/>
      <c r="M136" s="194" t="s">
        <v>1</v>
      </c>
      <c r="N136" s="195" t="s">
        <v>38</v>
      </c>
      <c r="O136" s="71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6">
        <f>S136*H136</f>
        <v>0</v>
      </c>
      <c r="U136" s="197" t="s">
        <v>1</v>
      </c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R136" s="198" t="s">
        <v>125</v>
      </c>
      <c r="AT136" s="198" t="s">
        <v>121</v>
      </c>
      <c r="AU136" s="198" t="s">
        <v>83</v>
      </c>
      <c r="AY136" s="17" t="s">
        <v>118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81</v>
      </c>
      <c r="BK136" s="199">
        <f>ROUND(I136*H136,2)</f>
        <v>0</v>
      </c>
      <c r="BL136" s="17" t="s">
        <v>125</v>
      </c>
      <c r="BM136" s="198" t="s">
        <v>1049</v>
      </c>
    </row>
    <row r="137" spans="1:47" s="2" customFormat="1" ht="19.5">
      <c r="A137" s="34"/>
      <c r="B137" s="35"/>
      <c r="C137" s="36"/>
      <c r="D137" s="200" t="s">
        <v>127</v>
      </c>
      <c r="E137" s="36"/>
      <c r="F137" s="201" t="s">
        <v>194</v>
      </c>
      <c r="G137" s="36"/>
      <c r="H137" s="36"/>
      <c r="I137" s="202"/>
      <c r="J137" s="36"/>
      <c r="K137" s="36"/>
      <c r="L137" s="39"/>
      <c r="M137" s="203"/>
      <c r="N137" s="204"/>
      <c r="O137" s="71"/>
      <c r="P137" s="71"/>
      <c r="Q137" s="71"/>
      <c r="R137" s="71"/>
      <c r="S137" s="71"/>
      <c r="T137" s="71"/>
      <c r="U137" s="72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T137" s="17" t="s">
        <v>127</v>
      </c>
      <c r="AU137" s="17" t="s">
        <v>83</v>
      </c>
    </row>
    <row r="138" spans="2:51" s="14" customFormat="1" ht="11.25">
      <c r="B138" s="220"/>
      <c r="C138" s="221"/>
      <c r="D138" s="200" t="s">
        <v>179</v>
      </c>
      <c r="E138" s="222" t="s">
        <v>1</v>
      </c>
      <c r="F138" s="223" t="s">
        <v>1050</v>
      </c>
      <c r="G138" s="221"/>
      <c r="H138" s="224">
        <v>5.239</v>
      </c>
      <c r="I138" s="225"/>
      <c r="J138" s="221"/>
      <c r="K138" s="221"/>
      <c r="L138" s="226"/>
      <c r="M138" s="227"/>
      <c r="N138" s="228"/>
      <c r="O138" s="228"/>
      <c r="P138" s="228"/>
      <c r="Q138" s="228"/>
      <c r="R138" s="228"/>
      <c r="S138" s="228"/>
      <c r="T138" s="228"/>
      <c r="U138" s="229"/>
      <c r="AT138" s="230" t="s">
        <v>179</v>
      </c>
      <c r="AU138" s="230" t="s">
        <v>83</v>
      </c>
      <c r="AV138" s="14" t="s">
        <v>83</v>
      </c>
      <c r="AW138" s="14" t="s">
        <v>30</v>
      </c>
      <c r="AX138" s="14" t="s">
        <v>73</v>
      </c>
      <c r="AY138" s="230" t="s">
        <v>118</v>
      </c>
    </row>
    <row r="139" spans="2:51" s="15" customFormat="1" ht="11.25">
      <c r="B139" s="231"/>
      <c r="C139" s="232"/>
      <c r="D139" s="200" t="s">
        <v>179</v>
      </c>
      <c r="E139" s="233" t="s">
        <v>1</v>
      </c>
      <c r="F139" s="234" t="s">
        <v>184</v>
      </c>
      <c r="G139" s="232"/>
      <c r="H139" s="235">
        <v>5.239</v>
      </c>
      <c r="I139" s="236"/>
      <c r="J139" s="232"/>
      <c r="K139" s="232"/>
      <c r="L139" s="237"/>
      <c r="M139" s="238"/>
      <c r="N139" s="239"/>
      <c r="O139" s="239"/>
      <c r="P139" s="239"/>
      <c r="Q139" s="239"/>
      <c r="R139" s="239"/>
      <c r="S139" s="239"/>
      <c r="T139" s="239"/>
      <c r="U139" s="240"/>
      <c r="AT139" s="241" t="s">
        <v>179</v>
      </c>
      <c r="AU139" s="241" t="s">
        <v>83</v>
      </c>
      <c r="AV139" s="15" t="s">
        <v>125</v>
      </c>
      <c r="AW139" s="15" t="s">
        <v>30</v>
      </c>
      <c r="AX139" s="15" t="s">
        <v>81</v>
      </c>
      <c r="AY139" s="241" t="s">
        <v>118</v>
      </c>
    </row>
    <row r="140" spans="1:65" s="2" customFormat="1" ht="24.2" customHeight="1">
      <c r="A140" s="34"/>
      <c r="B140" s="35"/>
      <c r="C140" s="186" t="s">
        <v>131</v>
      </c>
      <c r="D140" s="186" t="s">
        <v>121</v>
      </c>
      <c r="E140" s="187" t="s">
        <v>1051</v>
      </c>
      <c r="F140" s="188" t="s">
        <v>1052</v>
      </c>
      <c r="G140" s="189" t="s">
        <v>279</v>
      </c>
      <c r="H140" s="190">
        <v>5</v>
      </c>
      <c r="I140" s="191"/>
      <c r="J140" s="192">
        <f>ROUND(I140*H140,2)</f>
        <v>0</v>
      </c>
      <c r="K140" s="193"/>
      <c r="L140" s="39"/>
      <c r="M140" s="194" t="s">
        <v>1</v>
      </c>
      <c r="N140" s="195" t="s">
        <v>38</v>
      </c>
      <c r="O140" s="71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6">
        <f>S140*H140</f>
        <v>0</v>
      </c>
      <c r="U140" s="197" t="s">
        <v>1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125</v>
      </c>
      <c r="AT140" s="198" t="s">
        <v>121</v>
      </c>
      <c r="AU140" s="198" t="s">
        <v>83</v>
      </c>
      <c r="AY140" s="17" t="s">
        <v>118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81</v>
      </c>
      <c r="BK140" s="199">
        <f>ROUND(I140*H140,2)</f>
        <v>0</v>
      </c>
      <c r="BL140" s="17" t="s">
        <v>125</v>
      </c>
      <c r="BM140" s="198" t="s">
        <v>1053</v>
      </c>
    </row>
    <row r="141" spans="1:47" s="2" customFormat="1" ht="19.5">
      <c r="A141" s="34"/>
      <c r="B141" s="35"/>
      <c r="C141" s="36"/>
      <c r="D141" s="200" t="s">
        <v>127</v>
      </c>
      <c r="E141" s="36"/>
      <c r="F141" s="201" t="s">
        <v>1052</v>
      </c>
      <c r="G141" s="36"/>
      <c r="H141" s="36"/>
      <c r="I141" s="202"/>
      <c r="J141" s="36"/>
      <c r="K141" s="36"/>
      <c r="L141" s="39"/>
      <c r="M141" s="203"/>
      <c r="N141" s="204"/>
      <c r="O141" s="71"/>
      <c r="P141" s="71"/>
      <c r="Q141" s="71"/>
      <c r="R141" s="71"/>
      <c r="S141" s="71"/>
      <c r="T141" s="71"/>
      <c r="U141" s="72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127</v>
      </c>
      <c r="AU141" s="17" t="s">
        <v>83</v>
      </c>
    </row>
    <row r="142" spans="2:51" s="13" customFormat="1" ht="11.25">
      <c r="B142" s="210"/>
      <c r="C142" s="211"/>
      <c r="D142" s="200" t="s">
        <v>179</v>
      </c>
      <c r="E142" s="212" t="s">
        <v>1</v>
      </c>
      <c r="F142" s="213" t="s">
        <v>1054</v>
      </c>
      <c r="G142" s="211"/>
      <c r="H142" s="212" t="s">
        <v>1</v>
      </c>
      <c r="I142" s="214"/>
      <c r="J142" s="211"/>
      <c r="K142" s="211"/>
      <c r="L142" s="215"/>
      <c r="M142" s="216"/>
      <c r="N142" s="217"/>
      <c r="O142" s="217"/>
      <c r="P142" s="217"/>
      <c r="Q142" s="217"/>
      <c r="R142" s="217"/>
      <c r="S142" s="217"/>
      <c r="T142" s="217"/>
      <c r="U142" s="218"/>
      <c r="AT142" s="219" t="s">
        <v>179</v>
      </c>
      <c r="AU142" s="219" t="s">
        <v>83</v>
      </c>
      <c r="AV142" s="13" t="s">
        <v>81</v>
      </c>
      <c r="AW142" s="13" t="s">
        <v>30</v>
      </c>
      <c r="AX142" s="13" t="s">
        <v>73</v>
      </c>
      <c r="AY142" s="219" t="s">
        <v>118</v>
      </c>
    </row>
    <row r="143" spans="2:51" s="14" customFormat="1" ht="11.25">
      <c r="B143" s="220"/>
      <c r="C143" s="221"/>
      <c r="D143" s="200" t="s">
        <v>179</v>
      </c>
      <c r="E143" s="222" t="s">
        <v>1</v>
      </c>
      <c r="F143" s="223" t="s">
        <v>141</v>
      </c>
      <c r="G143" s="221"/>
      <c r="H143" s="224">
        <v>5</v>
      </c>
      <c r="I143" s="225"/>
      <c r="J143" s="221"/>
      <c r="K143" s="221"/>
      <c r="L143" s="226"/>
      <c r="M143" s="227"/>
      <c r="N143" s="228"/>
      <c r="O143" s="228"/>
      <c r="P143" s="228"/>
      <c r="Q143" s="228"/>
      <c r="R143" s="228"/>
      <c r="S143" s="228"/>
      <c r="T143" s="228"/>
      <c r="U143" s="229"/>
      <c r="AT143" s="230" t="s">
        <v>179</v>
      </c>
      <c r="AU143" s="230" t="s">
        <v>83</v>
      </c>
      <c r="AV143" s="14" t="s">
        <v>83</v>
      </c>
      <c r="AW143" s="14" t="s">
        <v>30</v>
      </c>
      <c r="AX143" s="14" t="s">
        <v>73</v>
      </c>
      <c r="AY143" s="230" t="s">
        <v>118</v>
      </c>
    </row>
    <row r="144" spans="2:51" s="15" customFormat="1" ht="11.25">
      <c r="B144" s="231"/>
      <c r="C144" s="232"/>
      <c r="D144" s="200" t="s">
        <v>179</v>
      </c>
      <c r="E144" s="233" t="s">
        <v>1</v>
      </c>
      <c r="F144" s="234" t="s">
        <v>184</v>
      </c>
      <c r="G144" s="232"/>
      <c r="H144" s="235">
        <v>5</v>
      </c>
      <c r="I144" s="236"/>
      <c r="J144" s="232"/>
      <c r="K144" s="232"/>
      <c r="L144" s="237"/>
      <c r="M144" s="238"/>
      <c r="N144" s="239"/>
      <c r="O144" s="239"/>
      <c r="P144" s="239"/>
      <c r="Q144" s="239"/>
      <c r="R144" s="239"/>
      <c r="S144" s="239"/>
      <c r="T144" s="239"/>
      <c r="U144" s="240"/>
      <c r="AT144" s="241" t="s">
        <v>179</v>
      </c>
      <c r="AU144" s="241" t="s">
        <v>83</v>
      </c>
      <c r="AV144" s="15" t="s">
        <v>125</v>
      </c>
      <c r="AW144" s="15" t="s">
        <v>30</v>
      </c>
      <c r="AX144" s="15" t="s">
        <v>81</v>
      </c>
      <c r="AY144" s="241" t="s">
        <v>118</v>
      </c>
    </row>
    <row r="145" spans="1:65" s="2" customFormat="1" ht="37.9" customHeight="1">
      <c r="A145" s="34"/>
      <c r="B145" s="35"/>
      <c r="C145" s="186" t="s">
        <v>125</v>
      </c>
      <c r="D145" s="186" t="s">
        <v>121</v>
      </c>
      <c r="E145" s="187" t="s">
        <v>1055</v>
      </c>
      <c r="F145" s="188" t="s">
        <v>1056</v>
      </c>
      <c r="G145" s="189" t="s">
        <v>177</v>
      </c>
      <c r="H145" s="190">
        <v>0.975</v>
      </c>
      <c r="I145" s="191"/>
      <c r="J145" s="192">
        <f>ROUND(I145*H145,2)</f>
        <v>0</v>
      </c>
      <c r="K145" s="193"/>
      <c r="L145" s="39"/>
      <c r="M145" s="194" t="s">
        <v>1</v>
      </c>
      <c r="N145" s="195" t="s">
        <v>38</v>
      </c>
      <c r="O145" s="71"/>
      <c r="P145" s="196">
        <f>O145*H145</f>
        <v>0</v>
      </c>
      <c r="Q145" s="196">
        <v>0</v>
      </c>
      <c r="R145" s="196">
        <f>Q145*H145</f>
        <v>0</v>
      </c>
      <c r="S145" s="196">
        <v>0</v>
      </c>
      <c r="T145" s="196">
        <f>S145*H145</f>
        <v>0</v>
      </c>
      <c r="U145" s="197" t="s">
        <v>1</v>
      </c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R145" s="198" t="s">
        <v>125</v>
      </c>
      <c r="AT145" s="198" t="s">
        <v>121</v>
      </c>
      <c r="AU145" s="198" t="s">
        <v>83</v>
      </c>
      <c r="AY145" s="17" t="s">
        <v>118</v>
      </c>
      <c r="BE145" s="199">
        <f>IF(N145="základní",J145,0)</f>
        <v>0</v>
      </c>
      <c r="BF145" s="199">
        <f>IF(N145="snížená",J145,0)</f>
        <v>0</v>
      </c>
      <c r="BG145" s="199">
        <f>IF(N145="zákl. přenesená",J145,0)</f>
        <v>0</v>
      </c>
      <c r="BH145" s="199">
        <f>IF(N145="sníž. přenesená",J145,0)</f>
        <v>0</v>
      </c>
      <c r="BI145" s="199">
        <f>IF(N145="nulová",J145,0)</f>
        <v>0</v>
      </c>
      <c r="BJ145" s="17" t="s">
        <v>81</v>
      </c>
      <c r="BK145" s="199">
        <f>ROUND(I145*H145,2)</f>
        <v>0</v>
      </c>
      <c r="BL145" s="17" t="s">
        <v>125</v>
      </c>
      <c r="BM145" s="198" t="s">
        <v>1057</v>
      </c>
    </row>
    <row r="146" spans="1:47" s="2" customFormat="1" ht="29.25">
      <c r="A146" s="34"/>
      <c r="B146" s="35"/>
      <c r="C146" s="36"/>
      <c r="D146" s="200" t="s">
        <v>127</v>
      </c>
      <c r="E146" s="36"/>
      <c r="F146" s="201" t="s">
        <v>1056</v>
      </c>
      <c r="G146" s="36"/>
      <c r="H146" s="36"/>
      <c r="I146" s="202"/>
      <c r="J146" s="36"/>
      <c r="K146" s="36"/>
      <c r="L146" s="39"/>
      <c r="M146" s="203"/>
      <c r="N146" s="204"/>
      <c r="O146" s="71"/>
      <c r="P146" s="71"/>
      <c r="Q146" s="71"/>
      <c r="R146" s="71"/>
      <c r="S146" s="71"/>
      <c r="T146" s="71"/>
      <c r="U146" s="72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T146" s="17" t="s">
        <v>127</v>
      </c>
      <c r="AU146" s="17" t="s">
        <v>83</v>
      </c>
    </row>
    <row r="147" spans="2:51" s="13" customFormat="1" ht="11.25">
      <c r="B147" s="210"/>
      <c r="C147" s="211"/>
      <c r="D147" s="200" t="s">
        <v>179</v>
      </c>
      <c r="E147" s="212" t="s">
        <v>1</v>
      </c>
      <c r="F147" s="213" t="s">
        <v>1058</v>
      </c>
      <c r="G147" s="211"/>
      <c r="H147" s="212" t="s">
        <v>1</v>
      </c>
      <c r="I147" s="214"/>
      <c r="J147" s="211"/>
      <c r="K147" s="211"/>
      <c r="L147" s="215"/>
      <c r="M147" s="216"/>
      <c r="N147" s="217"/>
      <c r="O147" s="217"/>
      <c r="P147" s="217"/>
      <c r="Q147" s="217"/>
      <c r="R147" s="217"/>
      <c r="S147" s="217"/>
      <c r="T147" s="217"/>
      <c r="U147" s="218"/>
      <c r="AT147" s="219" t="s">
        <v>179</v>
      </c>
      <c r="AU147" s="219" t="s">
        <v>83</v>
      </c>
      <c r="AV147" s="13" t="s">
        <v>81</v>
      </c>
      <c r="AW147" s="13" t="s">
        <v>30</v>
      </c>
      <c r="AX147" s="13" t="s">
        <v>73</v>
      </c>
      <c r="AY147" s="219" t="s">
        <v>118</v>
      </c>
    </row>
    <row r="148" spans="2:51" s="14" customFormat="1" ht="11.25">
      <c r="B148" s="220"/>
      <c r="C148" s="221"/>
      <c r="D148" s="200" t="s">
        <v>179</v>
      </c>
      <c r="E148" s="222" t="s">
        <v>1</v>
      </c>
      <c r="F148" s="223" t="s">
        <v>1059</v>
      </c>
      <c r="G148" s="221"/>
      <c r="H148" s="224">
        <v>0.975</v>
      </c>
      <c r="I148" s="225"/>
      <c r="J148" s="221"/>
      <c r="K148" s="221"/>
      <c r="L148" s="226"/>
      <c r="M148" s="227"/>
      <c r="N148" s="228"/>
      <c r="O148" s="228"/>
      <c r="P148" s="228"/>
      <c r="Q148" s="228"/>
      <c r="R148" s="228"/>
      <c r="S148" s="228"/>
      <c r="T148" s="228"/>
      <c r="U148" s="229"/>
      <c r="AT148" s="230" t="s">
        <v>179</v>
      </c>
      <c r="AU148" s="230" t="s">
        <v>83</v>
      </c>
      <c r="AV148" s="14" t="s">
        <v>83</v>
      </c>
      <c r="AW148" s="14" t="s">
        <v>30</v>
      </c>
      <c r="AX148" s="14" t="s">
        <v>73</v>
      </c>
      <c r="AY148" s="230" t="s">
        <v>118</v>
      </c>
    </row>
    <row r="149" spans="2:51" s="15" customFormat="1" ht="11.25">
      <c r="B149" s="231"/>
      <c r="C149" s="232"/>
      <c r="D149" s="200" t="s">
        <v>179</v>
      </c>
      <c r="E149" s="233" t="s">
        <v>1</v>
      </c>
      <c r="F149" s="234" t="s">
        <v>184</v>
      </c>
      <c r="G149" s="232"/>
      <c r="H149" s="235">
        <v>0.975</v>
      </c>
      <c r="I149" s="236"/>
      <c r="J149" s="232"/>
      <c r="K149" s="232"/>
      <c r="L149" s="237"/>
      <c r="M149" s="238"/>
      <c r="N149" s="239"/>
      <c r="O149" s="239"/>
      <c r="P149" s="239"/>
      <c r="Q149" s="239"/>
      <c r="R149" s="239"/>
      <c r="S149" s="239"/>
      <c r="T149" s="239"/>
      <c r="U149" s="240"/>
      <c r="AT149" s="241" t="s">
        <v>179</v>
      </c>
      <c r="AU149" s="241" t="s">
        <v>83</v>
      </c>
      <c r="AV149" s="15" t="s">
        <v>125</v>
      </c>
      <c r="AW149" s="15" t="s">
        <v>30</v>
      </c>
      <c r="AX149" s="15" t="s">
        <v>81</v>
      </c>
      <c r="AY149" s="241" t="s">
        <v>118</v>
      </c>
    </row>
    <row r="150" spans="2:63" s="12" customFormat="1" ht="22.9" customHeight="1">
      <c r="B150" s="170"/>
      <c r="C150" s="171"/>
      <c r="D150" s="172" t="s">
        <v>72</v>
      </c>
      <c r="E150" s="184" t="s">
        <v>173</v>
      </c>
      <c r="F150" s="184" t="s">
        <v>351</v>
      </c>
      <c r="G150" s="171"/>
      <c r="H150" s="171"/>
      <c r="I150" s="174"/>
      <c r="J150" s="185">
        <f>BK150</f>
        <v>0</v>
      </c>
      <c r="K150" s="171"/>
      <c r="L150" s="176"/>
      <c r="M150" s="177"/>
      <c r="N150" s="178"/>
      <c r="O150" s="178"/>
      <c r="P150" s="179">
        <f>SUM(P151:P178)</f>
        <v>0</v>
      </c>
      <c r="Q150" s="178"/>
      <c r="R150" s="179">
        <f>SUM(R151:R178)</f>
        <v>0</v>
      </c>
      <c r="S150" s="178"/>
      <c r="T150" s="179">
        <f>SUM(T151:T178)</f>
        <v>0</v>
      </c>
      <c r="U150" s="180"/>
      <c r="AR150" s="181" t="s">
        <v>81</v>
      </c>
      <c r="AT150" s="182" t="s">
        <v>72</v>
      </c>
      <c r="AU150" s="182" t="s">
        <v>81</v>
      </c>
      <c r="AY150" s="181" t="s">
        <v>118</v>
      </c>
      <c r="BK150" s="183">
        <f>SUM(BK151:BK178)</f>
        <v>0</v>
      </c>
    </row>
    <row r="151" spans="1:65" s="2" customFormat="1" ht="14.45" customHeight="1">
      <c r="A151" s="34"/>
      <c r="B151" s="35"/>
      <c r="C151" s="186" t="s">
        <v>141</v>
      </c>
      <c r="D151" s="186" t="s">
        <v>121</v>
      </c>
      <c r="E151" s="187" t="s">
        <v>373</v>
      </c>
      <c r="F151" s="188" t="s">
        <v>374</v>
      </c>
      <c r="G151" s="189" t="s">
        <v>187</v>
      </c>
      <c r="H151" s="190">
        <v>26.776</v>
      </c>
      <c r="I151" s="191"/>
      <c r="J151" s="192">
        <f>ROUND(I151*H151,2)</f>
        <v>0</v>
      </c>
      <c r="K151" s="193"/>
      <c r="L151" s="39"/>
      <c r="M151" s="194" t="s">
        <v>1</v>
      </c>
      <c r="N151" s="195" t="s">
        <v>38</v>
      </c>
      <c r="O151" s="71"/>
      <c r="P151" s="196">
        <f>O151*H151</f>
        <v>0</v>
      </c>
      <c r="Q151" s="196">
        <v>0</v>
      </c>
      <c r="R151" s="196">
        <f>Q151*H151</f>
        <v>0</v>
      </c>
      <c r="S151" s="196">
        <v>0</v>
      </c>
      <c r="T151" s="196">
        <f>S151*H151</f>
        <v>0</v>
      </c>
      <c r="U151" s="197" t="s">
        <v>1</v>
      </c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R151" s="198" t="s">
        <v>125</v>
      </c>
      <c r="AT151" s="198" t="s">
        <v>121</v>
      </c>
      <c r="AU151" s="198" t="s">
        <v>83</v>
      </c>
      <c r="AY151" s="17" t="s">
        <v>118</v>
      </c>
      <c r="BE151" s="199">
        <f>IF(N151="základní",J151,0)</f>
        <v>0</v>
      </c>
      <c r="BF151" s="199">
        <f>IF(N151="snížená",J151,0)</f>
        <v>0</v>
      </c>
      <c r="BG151" s="199">
        <f>IF(N151="zákl. přenesená",J151,0)</f>
        <v>0</v>
      </c>
      <c r="BH151" s="199">
        <f>IF(N151="sníž. přenesená",J151,0)</f>
        <v>0</v>
      </c>
      <c r="BI151" s="199">
        <f>IF(N151="nulová",J151,0)</f>
        <v>0</v>
      </c>
      <c r="BJ151" s="17" t="s">
        <v>81</v>
      </c>
      <c r="BK151" s="199">
        <f>ROUND(I151*H151,2)</f>
        <v>0</v>
      </c>
      <c r="BL151" s="17" t="s">
        <v>125</v>
      </c>
      <c r="BM151" s="198" t="s">
        <v>1060</v>
      </c>
    </row>
    <row r="152" spans="1:47" s="2" customFormat="1" ht="11.25">
      <c r="A152" s="34"/>
      <c r="B152" s="35"/>
      <c r="C152" s="36"/>
      <c r="D152" s="200" t="s">
        <v>127</v>
      </c>
      <c r="E152" s="36"/>
      <c r="F152" s="201" t="s">
        <v>374</v>
      </c>
      <c r="G152" s="36"/>
      <c r="H152" s="36"/>
      <c r="I152" s="202"/>
      <c r="J152" s="36"/>
      <c r="K152" s="36"/>
      <c r="L152" s="39"/>
      <c r="M152" s="203"/>
      <c r="N152" s="204"/>
      <c r="O152" s="71"/>
      <c r="P152" s="71"/>
      <c r="Q152" s="71"/>
      <c r="R152" s="71"/>
      <c r="S152" s="71"/>
      <c r="T152" s="71"/>
      <c r="U152" s="72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T152" s="17" t="s">
        <v>127</v>
      </c>
      <c r="AU152" s="17" t="s">
        <v>83</v>
      </c>
    </row>
    <row r="153" spans="1:65" s="2" customFormat="1" ht="14.45" customHeight="1">
      <c r="A153" s="34"/>
      <c r="B153" s="35"/>
      <c r="C153" s="186" t="s">
        <v>145</v>
      </c>
      <c r="D153" s="186" t="s">
        <v>121</v>
      </c>
      <c r="E153" s="187" t="s">
        <v>1061</v>
      </c>
      <c r="F153" s="188" t="s">
        <v>1062</v>
      </c>
      <c r="G153" s="189" t="s">
        <v>187</v>
      </c>
      <c r="H153" s="190">
        <v>9.292</v>
      </c>
      <c r="I153" s="191"/>
      <c r="J153" s="192">
        <f>ROUND(I153*H153,2)</f>
        <v>0</v>
      </c>
      <c r="K153" s="193"/>
      <c r="L153" s="39"/>
      <c r="M153" s="194" t="s">
        <v>1</v>
      </c>
      <c r="N153" s="195" t="s">
        <v>38</v>
      </c>
      <c r="O153" s="71"/>
      <c r="P153" s="196">
        <f>O153*H153</f>
        <v>0</v>
      </c>
      <c r="Q153" s="196">
        <v>0</v>
      </c>
      <c r="R153" s="196">
        <f>Q153*H153</f>
        <v>0</v>
      </c>
      <c r="S153" s="196">
        <v>0</v>
      </c>
      <c r="T153" s="196">
        <f>S153*H153</f>
        <v>0</v>
      </c>
      <c r="U153" s="197" t="s">
        <v>1</v>
      </c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R153" s="198" t="s">
        <v>125</v>
      </c>
      <c r="AT153" s="198" t="s">
        <v>121</v>
      </c>
      <c r="AU153" s="198" t="s">
        <v>83</v>
      </c>
      <c r="AY153" s="17" t="s">
        <v>118</v>
      </c>
      <c r="BE153" s="199">
        <f>IF(N153="základní",J153,0)</f>
        <v>0</v>
      </c>
      <c r="BF153" s="199">
        <f>IF(N153="snížená",J153,0)</f>
        <v>0</v>
      </c>
      <c r="BG153" s="199">
        <f>IF(N153="zákl. přenesená",J153,0)</f>
        <v>0</v>
      </c>
      <c r="BH153" s="199">
        <f>IF(N153="sníž. přenesená",J153,0)</f>
        <v>0</v>
      </c>
      <c r="BI153" s="199">
        <f>IF(N153="nulová",J153,0)</f>
        <v>0</v>
      </c>
      <c r="BJ153" s="17" t="s">
        <v>81</v>
      </c>
      <c r="BK153" s="199">
        <f>ROUND(I153*H153,2)</f>
        <v>0</v>
      </c>
      <c r="BL153" s="17" t="s">
        <v>125</v>
      </c>
      <c r="BM153" s="198" t="s">
        <v>1063</v>
      </c>
    </row>
    <row r="154" spans="1:47" s="2" customFormat="1" ht="11.25">
      <c r="A154" s="34"/>
      <c r="B154" s="35"/>
      <c r="C154" s="36"/>
      <c r="D154" s="200" t="s">
        <v>127</v>
      </c>
      <c r="E154" s="36"/>
      <c r="F154" s="201" t="s">
        <v>1062</v>
      </c>
      <c r="G154" s="36"/>
      <c r="H154" s="36"/>
      <c r="I154" s="202"/>
      <c r="J154" s="36"/>
      <c r="K154" s="36"/>
      <c r="L154" s="39"/>
      <c r="M154" s="203"/>
      <c r="N154" s="204"/>
      <c r="O154" s="71"/>
      <c r="P154" s="71"/>
      <c r="Q154" s="71"/>
      <c r="R154" s="71"/>
      <c r="S154" s="71"/>
      <c r="T154" s="71"/>
      <c r="U154" s="72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T154" s="17" t="s">
        <v>127</v>
      </c>
      <c r="AU154" s="17" t="s">
        <v>83</v>
      </c>
    </row>
    <row r="155" spans="2:51" s="13" customFormat="1" ht="11.25">
      <c r="B155" s="210"/>
      <c r="C155" s="211"/>
      <c r="D155" s="200" t="s">
        <v>179</v>
      </c>
      <c r="E155" s="212" t="s">
        <v>1</v>
      </c>
      <c r="F155" s="213" t="s">
        <v>1064</v>
      </c>
      <c r="G155" s="211"/>
      <c r="H155" s="212" t="s">
        <v>1</v>
      </c>
      <c r="I155" s="214"/>
      <c r="J155" s="211"/>
      <c r="K155" s="211"/>
      <c r="L155" s="215"/>
      <c r="M155" s="216"/>
      <c r="N155" s="217"/>
      <c r="O155" s="217"/>
      <c r="P155" s="217"/>
      <c r="Q155" s="217"/>
      <c r="R155" s="217"/>
      <c r="S155" s="217"/>
      <c r="T155" s="217"/>
      <c r="U155" s="218"/>
      <c r="AT155" s="219" t="s">
        <v>179</v>
      </c>
      <c r="AU155" s="219" t="s">
        <v>83</v>
      </c>
      <c r="AV155" s="13" t="s">
        <v>81</v>
      </c>
      <c r="AW155" s="13" t="s">
        <v>30</v>
      </c>
      <c r="AX155" s="13" t="s">
        <v>73</v>
      </c>
      <c r="AY155" s="219" t="s">
        <v>118</v>
      </c>
    </row>
    <row r="156" spans="2:51" s="14" customFormat="1" ht="11.25">
      <c r="B156" s="220"/>
      <c r="C156" s="221"/>
      <c r="D156" s="200" t="s">
        <v>179</v>
      </c>
      <c r="E156" s="222" t="s">
        <v>1</v>
      </c>
      <c r="F156" s="223" t="s">
        <v>1065</v>
      </c>
      <c r="G156" s="221"/>
      <c r="H156" s="224">
        <v>6.464</v>
      </c>
      <c r="I156" s="225"/>
      <c r="J156" s="221"/>
      <c r="K156" s="221"/>
      <c r="L156" s="226"/>
      <c r="M156" s="227"/>
      <c r="N156" s="228"/>
      <c r="O156" s="228"/>
      <c r="P156" s="228"/>
      <c r="Q156" s="228"/>
      <c r="R156" s="228"/>
      <c r="S156" s="228"/>
      <c r="T156" s="228"/>
      <c r="U156" s="229"/>
      <c r="AT156" s="230" t="s">
        <v>179</v>
      </c>
      <c r="AU156" s="230" t="s">
        <v>83</v>
      </c>
      <c r="AV156" s="14" t="s">
        <v>83</v>
      </c>
      <c r="AW156" s="14" t="s">
        <v>30</v>
      </c>
      <c r="AX156" s="14" t="s">
        <v>73</v>
      </c>
      <c r="AY156" s="230" t="s">
        <v>118</v>
      </c>
    </row>
    <row r="157" spans="2:51" s="13" customFormat="1" ht="11.25">
      <c r="B157" s="210"/>
      <c r="C157" s="211"/>
      <c r="D157" s="200" t="s">
        <v>179</v>
      </c>
      <c r="E157" s="212" t="s">
        <v>1</v>
      </c>
      <c r="F157" s="213" t="s">
        <v>1066</v>
      </c>
      <c r="G157" s="211"/>
      <c r="H157" s="212" t="s">
        <v>1</v>
      </c>
      <c r="I157" s="214"/>
      <c r="J157" s="211"/>
      <c r="K157" s="211"/>
      <c r="L157" s="215"/>
      <c r="M157" s="216"/>
      <c r="N157" s="217"/>
      <c r="O157" s="217"/>
      <c r="P157" s="217"/>
      <c r="Q157" s="217"/>
      <c r="R157" s="217"/>
      <c r="S157" s="217"/>
      <c r="T157" s="217"/>
      <c r="U157" s="218"/>
      <c r="AT157" s="219" t="s">
        <v>179</v>
      </c>
      <c r="AU157" s="219" t="s">
        <v>83</v>
      </c>
      <c r="AV157" s="13" t="s">
        <v>81</v>
      </c>
      <c r="AW157" s="13" t="s">
        <v>30</v>
      </c>
      <c r="AX157" s="13" t="s">
        <v>73</v>
      </c>
      <c r="AY157" s="219" t="s">
        <v>118</v>
      </c>
    </row>
    <row r="158" spans="2:51" s="14" customFormat="1" ht="11.25">
      <c r="B158" s="220"/>
      <c r="C158" s="221"/>
      <c r="D158" s="200" t="s">
        <v>179</v>
      </c>
      <c r="E158" s="222" t="s">
        <v>1</v>
      </c>
      <c r="F158" s="223" t="s">
        <v>1067</v>
      </c>
      <c r="G158" s="221"/>
      <c r="H158" s="224">
        <v>2.828</v>
      </c>
      <c r="I158" s="225"/>
      <c r="J158" s="221"/>
      <c r="K158" s="221"/>
      <c r="L158" s="226"/>
      <c r="M158" s="227"/>
      <c r="N158" s="228"/>
      <c r="O158" s="228"/>
      <c r="P158" s="228"/>
      <c r="Q158" s="228"/>
      <c r="R158" s="228"/>
      <c r="S158" s="228"/>
      <c r="T158" s="228"/>
      <c r="U158" s="229"/>
      <c r="AT158" s="230" t="s">
        <v>179</v>
      </c>
      <c r="AU158" s="230" t="s">
        <v>83</v>
      </c>
      <c r="AV158" s="14" t="s">
        <v>83</v>
      </c>
      <c r="AW158" s="14" t="s">
        <v>30</v>
      </c>
      <c r="AX158" s="14" t="s">
        <v>73</v>
      </c>
      <c r="AY158" s="230" t="s">
        <v>118</v>
      </c>
    </row>
    <row r="159" spans="2:51" s="15" customFormat="1" ht="11.25">
      <c r="B159" s="231"/>
      <c r="C159" s="232"/>
      <c r="D159" s="200" t="s">
        <v>179</v>
      </c>
      <c r="E159" s="233" t="s">
        <v>1</v>
      </c>
      <c r="F159" s="234" t="s">
        <v>184</v>
      </c>
      <c r="G159" s="232"/>
      <c r="H159" s="235">
        <v>9.292</v>
      </c>
      <c r="I159" s="236"/>
      <c r="J159" s="232"/>
      <c r="K159" s="232"/>
      <c r="L159" s="237"/>
      <c r="M159" s="238"/>
      <c r="N159" s="239"/>
      <c r="O159" s="239"/>
      <c r="P159" s="239"/>
      <c r="Q159" s="239"/>
      <c r="R159" s="239"/>
      <c r="S159" s="239"/>
      <c r="T159" s="239"/>
      <c r="U159" s="240"/>
      <c r="AT159" s="241" t="s">
        <v>179</v>
      </c>
      <c r="AU159" s="241" t="s">
        <v>83</v>
      </c>
      <c r="AV159" s="15" t="s">
        <v>125</v>
      </c>
      <c r="AW159" s="15" t="s">
        <v>30</v>
      </c>
      <c r="AX159" s="15" t="s">
        <v>81</v>
      </c>
      <c r="AY159" s="241" t="s">
        <v>118</v>
      </c>
    </row>
    <row r="160" spans="1:65" s="2" customFormat="1" ht="14.45" customHeight="1">
      <c r="A160" s="34"/>
      <c r="B160" s="35"/>
      <c r="C160" s="186" t="s">
        <v>151</v>
      </c>
      <c r="D160" s="186" t="s">
        <v>121</v>
      </c>
      <c r="E160" s="187" t="s">
        <v>1068</v>
      </c>
      <c r="F160" s="188" t="s">
        <v>1069</v>
      </c>
      <c r="G160" s="189" t="s">
        <v>187</v>
      </c>
      <c r="H160" s="190">
        <v>8.324</v>
      </c>
      <c r="I160" s="191"/>
      <c r="J160" s="192">
        <f>ROUND(I160*H160,2)</f>
        <v>0</v>
      </c>
      <c r="K160" s="193"/>
      <c r="L160" s="39"/>
      <c r="M160" s="194" t="s">
        <v>1</v>
      </c>
      <c r="N160" s="195" t="s">
        <v>38</v>
      </c>
      <c r="O160" s="71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6">
        <f>S160*H160</f>
        <v>0</v>
      </c>
      <c r="U160" s="197" t="s">
        <v>1</v>
      </c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R160" s="198" t="s">
        <v>125</v>
      </c>
      <c r="AT160" s="198" t="s">
        <v>121</v>
      </c>
      <c r="AU160" s="198" t="s">
        <v>83</v>
      </c>
      <c r="AY160" s="17" t="s">
        <v>118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81</v>
      </c>
      <c r="BK160" s="199">
        <f>ROUND(I160*H160,2)</f>
        <v>0</v>
      </c>
      <c r="BL160" s="17" t="s">
        <v>125</v>
      </c>
      <c r="BM160" s="198" t="s">
        <v>1070</v>
      </c>
    </row>
    <row r="161" spans="1:47" s="2" customFormat="1" ht="11.25">
      <c r="A161" s="34"/>
      <c r="B161" s="35"/>
      <c r="C161" s="36"/>
      <c r="D161" s="200" t="s">
        <v>127</v>
      </c>
      <c r="E161" s="36"/>
      <c r="F161" s="201" t="s">
        <v>1069</v>
      </c>
      <c r="G161" s="36"/>
      <c r="H161" s="36"/>
      <c r="I161" s="202"/>
      <c r="J161" s="36"/>
      <c r="K161" s="36"/>
      <c r="L161" s="39"/>
      <c r="M161" s="203"/>
      <c r="N161" s="204"/>
      <c r="O161" s="71"/>
      <c r="P161" s="71"/>
      <c r="Q161" s="71"/>
      <c r="R161" s="71"/>
      <c r="S161" s="71"/>
      <c r="T161" s="71"/>
      <c r="U161" s="72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T161" s="17" t="s">
        <v>127</v>
      </c>
      <c r="AU161" s="17" t="s">
        <v>83</v>
      </c>
    </row>
    <row r="162" spans="2:51" s="13" customFormat="1" ht="11.25">
      <c r="B162" s="210"/>
      <c r="C162" s="211"/>
      <c r="D162" s="200" t="s">
        <v>179</v>
      </c>
      <c r="E162" s="212" t="s">
        <v>1</v>
      </c>
      <c r="F162" s="213" t="s">
        <v>1071</v>
      </c>
      <c r="G162" s="211"/>
      <c r="H162" s="212" t="s">
        <v>1</v>
      </c>
      <c r="I162" s="214"/>
      <c r="J162" s="211"/>
      <c r="K162" s="211"/>
      <c r="L162" s="215"/>
      <c r="M162" s="216"/>
      <c r="N162" s="217"/>
      <c r="O162" s="217"/>
      <c r="P162" s="217"/>
      <c r="Q162" s="217"/>
      <c r="R162" s="217"/>
      <c r="S162" s="217"/>
      <c r="T162" s="217"/>
      <c r="U162" s="218"/>
      <c r="AT162" s="219" t="s">
        <v>179</v>
      </c>
      <c r="AU162" s="219" t="s">
        <v>83</v>
      </c>
      <c r="AV162" s="13" t="s">
        <v>81</v>
      </c>
      <c r="AW162" s="13" t="s">
        <v>30</v>
      </c>
      <c r="AX162" s="13" t="s">
        <v>73</v>
      </c>
      <c r="AY162" s="219" t="s">
        <v>118</v>
      </c>
    </row>
    <row r="163" spans="2:51" s="14" customFormat="1" ht="11.25">
      <c r="B163" s="220"/>
      <c r="C163" s="221"/>
      <c r="D163" s="200" t="s">
        <v>179</v>
      </c>
      <c r="E163" s="222" t="s">
        <v>1</v>
      </c>
      <c r="F163" s="223" t="s">
        <v>1072</v>
      </c>
      <c r="G163" s="221"/>
      <c r="H163" s="224">
        <v>6.104</v>
      </c>
      <c r="I163" s="225"/>
      <c r="J163" s="221"/>
      <c r="K163" s="221"/>
      <c r="L163" s="226"/>
      <c r="M163" s="227"/>
      <c r="N163" s="228"/>
      <c r="O163" s="228"/>
      <c r="P163" s="228"/>
      <c r="Q163" s="228"/>
      <c r="R163" s="228"/>
      <c r="S163" s="228"/>
      <c r="T163" s="228"/>
      <c r="U163" s="229"/>
      <c r="AT163" s="230" t="s">
        <v>179</v>
      </c>
      <c r="AU163" s="230" t="s">
        <v>83</v>
      </c>
      <c r="AV163" s="14" t="s">
        <v>83</v>
      </c>
      <c r="AW163" s="14" t="s">
        <v>30</v>
      </c>
      <c r="AX163" s="14" t="s">
        <v>73</v>
      </c>
      <c r="AY163" s="230" t="s">
        <v>118</v>
      </c>
    </row>
    <row r="164" spans="2:51" s="13" customFormat="1" ht="11.25">
      <c r="B164" s="210"/>
      <c r="C164" s="211"/>
      <c r="D164" s="200" t="s">
        <v>179</v>
      </c>
      <c r="E164" s="212" t="s">
        <v>1</v>
      </c>
      <c r="F164" s="213" t="s">
        <v>1073</v>
      </c>
      <c r="G164" s="211"/>
      <c r="H164" s="212" t="s">
        <v>1</v>
      </c>
      <c r="I164" s="214"/>
      <c r="J164" s="211"/>
      <c r="K164" s="211"/>
      <c r="L164" s="215"/>
      <c r="M164" s="216"/>
      <c r="N164" s="217"/>
      <c r="O164" s="217"/>
      <c r="P164" s="217"/>
      <c r="Q164" s="217"/>
      <c r="R164" s="217"/>
      <c r="S164" s="217"/>
      <c r="T164" s="217"/>
      <c r="U164" s="218"/>
      <c r="AT164" s="219" t="s">
        <v>179</v>
      </c>
      <c r="AU164" s="219" t="s">
        <v>83</v>
      </c>
      <c r="AV164" s="13" t="s">
        <v>81</v>
      </c>
      <c r="AW164" s="13" t="s">
        <v>30</v>
      </c>
      <c r="AX164" s="13" t="s">
        <v>73</v>
      </c>
      <c r="AY164" s="219" t="s">
        <v>118</v>
      </c>
    </row>
    <row r="165" spans="2:51" s="14" customFormat="1" ht="11.25">
      <c r="B165" s="220"/>
      <c r="C165" s="221"/>
      <c r="D165" s="200" t="s">
        <v>179</v>
      </c>
      <c r="E165" s="222" t="s">
        <v>1</v>
      </c>
      <c r="F165" s="223" t="s">
        <v>1074</v>
      </c>
      <c r="G165" s="221"/>
      <c r="H165" s="224">
        <v>2.22</v>
      </c>
      <c r="I165" s="225"/>
      <c r="J165" s="221"/>
      <c r="K165" s="221"/>
      <c r="L165" s="226"/>
      <c r="M165" s="227"/>
      <c r="N165" s="228"/>
      <c r="O165" s="228"/>
      <c r="P165" s="228"/>
      <c r="Q165" s="228"/>
      <c r="R165" s="228"/>
      <c r="S165" s="228"/>
      <c r="T165" s="228"/>
      <c r="U165" s="229"/>
      <c r="AT165" s="230" t="s">
        <v>179</v>
      </c>
      <c r="AU165" s="230" t="s">
        <v>83</v>
      </c>
      <c r="AV165" s="14" t="s">
        <v>83</v>
      </c>
      <c r="AW165" s="14" t="s">
        <v>30</v>
      </c>
      <c r="AX165" s="14" t="s">
        <v>73</v>
      </c>
      <c r="AY165" s="230" t="s">
        <v>118</v>
      </c>
    </row>
    <row r="166" spans="2:51" s="15" customFormat="1" ht="11.25">
      <c r="B166" s="231"/>
      <c r="C166" s="232"/>
      <c r="D166" s="200" t="s">
        <v>179</v>
      </c>
      <c r="E166" s="233" t="s">
        <v>1</v>
      </c>
      <c r="F166" s="234" t="s">
        <v>184</v>
      </c>
      <c r="G166" s="232"/>
      <c r="H166" s="235">
        <v>8.324</v>
      </c>
      <c r="I166" s="236"/>
      <c r="J166" s="232"/>
      <c r="K166" s="232"/>
      <c r="L166" s="237"/>
      <c r="M166" s="238"/>
      <c r="N166" s="239"/>
      <c r="O166" s="239"/>
      <c r="P166" s="239"/>
      <c r="Q166" s="239"/>
      <c r="R166" s="239"/>
      <c r="S166" s="239"/>
      <c r="T166" s="239"/>
      <c r="U166" s="240"/>
      <c r="AT166" s="241" t="s">
        <v>179</v>
      </c>
      <c r="AU166" s="241" t="s">
        <v>83</v>
      </c>
      <c r="AV166" s="15" t="s">
        <v>125</v>
      </c>
      <c r="AW166" s="15" t="s">
        <v>30</v>
      </c>
      <c r="AX166" s="15" t="s">
        <v>81</v>
      </c>
      <c r="AY166" s="241" t="s">
        <v>118</v>
      </c>
    </row>
    <row r="167" spans="1:65" s="2" customFormat="1" ht="24.2" customHeight="1">
      <c r="A167" s="34"/>
      <c r="B167" s="35"/>
      <c r="C167" s="186" t="s">
        <v>219</v>
      </c>
      <c r="D167" s="186" t="s">
        <v>121</v>
      </c>
      <c r="E167" s="187" t="s">
        <v>1075</v>
      </c>
      <c r="F167" s="188" t="s">
        <v>1076</v>
      </c>
      <c r="G167" s="189" t="s">
        <v>458</v>
      </c>
      <c r="H167" s="190">
        <v>9.315</v>
      </c>
      <c r="I167" s="191"/>
      <c r="J167" s="192">
        <f>ROUND(I167*H167,2)</f>
        <v>0</v>
      </c>
      <c r="K167" s="193"/>
      <c r="L167" s="39"/>
      <c r="M167" s="194" t="s">
        <v>1</v>
      </c>
      <c r="N167" s="195" t="s">
        <v>38</v>
      </c>
      <c r="O167" s="71"/>
      <c r="P167" s="196">
        <f>O167*H167</f>
        <v>0</v>
      </c>
      <c r="Q167" s="196">
        <v>0</v>
      </c>
      <c r="R167" s="196">
        <f>Q167*H167</f>
        <v>0</v>
      </c>
      <c r="S167" s="196">
        <v>0</v>
      </c>
      <c r="T167" s="196">
        <f>S167*H167</f>
        <v>0</v>
      </c>
      <c r="U167" s="197" t="s">
        <v>1</v>
      </c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R167" s="198" t="s">
        <v>125</v>
      </c>
      <c r="AT167" s="198" t="s">
        <v>121</v>
      </c>
      <c r="AU167" s="198" t="s">
        <v>83</v>
      </c>
      <c r="AY167" s="17" t="s">
        <v>118</v>
      </c>
      <c r="BE167" s="199">
        <f>IF(N167="základní",J167,0)</f>
        <v>0</v>
      </c>
      <c r="BF167" s="199">
        <f>IF(N167="snížená",J167,0)</f>
        <v>0</v>
      </c>
      <c r="BG167" s="199">
        <f>IF(N167="zákl. přenesená",J167,0)</f>
        <v>0</v>
      </c>
      <c r="BH167" s="199">
        <f>IF(N167="sníž. přenesená",J167,0)</f>
        <v>0</v>
      </c>
      <c r="BI167" s="199">
        <f>IF(N167="nulová",J167,0)</f>
        <v>0</v>
      </c>
      <c r="BJ167" s="17" t="s">
        <v>81</v>
      </c>
      <c r="BK167" s="199">
        <f>ROUND(I167*H167,2)</f>
        <v>0</v>
      </c>
      <c r="BL167" s="17" t="s">
        <v>125</v>
      </c>
      <c r="BM167" s="198" t="s">
        <v>1077</v>
      </c>
    </row>
    <row r="168" spans="1:47" s="2" customFormat="1" ht="19.5">
      <c r="A168" s="34"/>
      <c r="B168" s="35"/>
      <c r="C168" s="36"/>
      <c r="D168" s="200" t="s">
        <v>127</v>
      </c>
      <c r="E168" s="36"/>
      <c r="F168" s="201" t="s">
        <v>1076</v>
      </c>
      <c r="G168" s="36"/>
      <c r="H168" s="36"/>
      <c r="I168" s="202"/>
      <c r="J168" s="36"/>
      <c r="K168" s="36"/>
      <c r="L168" s="39"/>
      <c r="M168" s="203"/>
      <c r="N168" s="204"/>
      <c r="O168" s="71"/>
      <c r="P168" s="71"/>
      <c r="Q168" s="71"/>
      <c r="R168" s="71"/>
      <c r="S168" s="71"/>
      <c r="T168" s="71"/>
      <c r="U168" s="72"/>
      <c r="V168" s="34"/>
      <c r="W168" s="34"/>
      <c r="X168" s="34"/>
      <c r="Y168" s="34"/>
      <c r="Z168" s="34"/>
      <c r="AA168" s="34"/>
      <c r="AB168" s="34"/>
      <c r="AC168" s="34"/>
      <c r="AD168" s="34"/>
      <c r="AE168" s="34"/>
      <c r="AT168" s="17" t="s">
        <v>127</v>
      </c>
      <c r="AU168" s="17" t="s">
        <v>83</v>
      </c>
    </row>
    <row r="169" spans="2:51" s="13" customFormat="1" ht="11.25">
      <c r="B169" s="210"/>
      <c r="C169" s="211"/>
      <c r="D169" s="200" t="s">
        <v>179</v>
      </c>
      <c r="E169" s="212" t="s">
        <v>1</v>
      </c>
      <c r="F169" s="213" t="s">
        <v>361</v>
      </c>
      <c r="G169" s="211"/>
      <c r="H169" s="212" t="s">
        <v>1</v>
      </c>
      <c r="I169" s="214"/>
      <c r="J169" s="211"/>
      <c r="K169" s="211"/>
      <c r="L169" s="215"/>
      <c r="M169" s="216"/>
      <c r="N169" s="217"/>
      <c r="O169" s="217"/>
      <c r="P169" s="217"/>
      <c r="Q169" s="217"/>
      <c r="R169" s="217"/>
      <c r="S169" s="217"/>
      <c r="T169" s="217"/>
      <c r="U169" s="218"/>
      <c r="AT169" s="219" t="s">
        <v>179</v>
      </c>
      <c r="AU169" s="219" t="s">
        <v>83</v>
      </c>
      <c r="AV169" s="13" t="s">
        <v>81</v>
      </c>
      <c r="AW169" s="13" t="s">
        <v>30</v>
      </c>
      <c r="AX169" s="13" t="s">
        <v>73</v>
      </c>
      <c r="AY169" s="219" t="s">
        <v>118</v>
      </c>
    </row>
    <row r="170" spans="2:51" s="14" customFormat="1" ht="11.25">
      <c r="B170" s="220"/>
      <c r="C170" s="221"/>
      <c r="D170" s="200" t="s">
        <v>179</v>
      </c>
      <c r="E170" s="222" t="s">
        <v>1</v>
      </c>
      <c r="F170" s="223" t="s">
        <v>1078</v>
      </c>
      <c r="G170" s="221"/>
      <c r="H170" s="224">
        <v>3.46</v>
      </c>
      <c r="I170" s="225"/>
      <c r="J170" s="221"/>
      <c r="K170" s="221"/>
      <c r="L170" s="226"/>
      <c r="M170" s="227"/>
      <c r="N170" s="228"/>
      <c r="O170" s="228"/>
      <c r="P170" s="228"/>
      <c r="Q170" s="228"/>
      <c r="R170" s="228"/>
      <c r="S170" s="228"/>
      <c r="T170" s="228"/>
      <c r="U170" s="229"/>
      <c r="AT170" s="230" t="s">
        <v>179</v>
      </c>
      <c r="AU170" s="230" t="s">
        <v>83</v>
      </c>
      <c r="AV170" s="14" t="s">
        <v>83</v>
      </c>
      <c r="AW170" s="14" t="s">
        <v>30</v>
      </c>
      <c r="AX170" s="14" t="s">
        <v>73</v>
      </c>
      <c r="AY170" s="230" t="s">
        <v>118</v>
      </c>
    </row>
    <row r="171" spans="2:51" s="14" customFormat="1" ht="11.25">
      <c r="B171" s="220"/>
      <c r="C171" s="221"/>
      <c r="D171" s="200" t="s">
        <v>179</v>
      </c>
      <c r="E171" s="222" t="s">
        <v>1</v>
      </c>
      <c r="F171" s="223" t="s">
        <v>1079</v>
      </c>
      <c r="G171" s="221"/>
      <c r="H171" s="224">
        <v>2.955</v>
      </c>
      <c r="I171" s="225"/>
      <c r="J171" s="221"/>
      <c r="K171" s="221"/>
      <c r="L171" s="226"/>
      <c r="M171" s="227"/>
      <c r="N171" s="228"/>
      <c r="O171" s="228"/>
      <c r="P171" s="228"/>
      <c r="Q171" s="228"/>
      <c r="R171" s="228"/>
      <c r="S171" s="228"/>
      <c r="T171" s="228"/>
      <c r="U171" s="229"/>
      <c r="AT171" s="230" t="s">
        <v>179</v>
      </c>
      <c r="AU171" s="230" t="s">
        <v>83</v>
      </c>
      <c r="AV171" s="14" t="s">
        <v>83</v>
      </c>
      <c r="AW171" s="14" t="s">
        <v>30</v>
      </c>
      <c r="AX171" s="14" t="s">
        <v>73</v>
      </c>
      <c r="AY171" s="230" t="s">
        <v>118</v>
      </c>
    </row>
    <row r="172" spans="2:51" s="14" customFormat="1" ht="11.25">
      <c r="B172" s="220"/>
      <c r="C172" s="221"/>
      <c r="D172" s="200" t="s">
        <v>179</v>
      </c>
      <c r="E172" s="222" t="s">
        <v>1</v>
      </c>
      <c r="F172" s="223" t="s">
        <v>1080</v>
      </c>
      <c r="G172" s="221"/>
      <c r="H172" s="224">
        <v>1.6</v>
      </c>
      <c r="I172" s="225"/>
      <c r="J172" s="221"/>
      <c r="K172" s="221"/>
      <c r="L172" s="226"/>
      <c r="M172" s="227"/>
      <c r="N172" s="228"/>
      <c r="O172" s="228"/>
      <c r="P172" s="228"/>
      <c r="Q172" s="228"/>
      <c r="R172" s="228"/>
      <c r="S172" s="228"/>
      <c r="T172" s="228"/>
      <c r="U172" s="229"/>
      <c r="AT172" s="230" t="s">
        <v>179</v>
      </c>
      <c r="AU172" s="230" t="s">
        <v>83</v>
      </c>
      <c r="AV172" s="14" t="s">
        <v>83</v>
      </c>
      <c r="AW172" s="14" t="s">
        <v>30</v>
      </c>
      <c r="AX172" s="14" t="s">
        <v>73</v>
      </c>
      <c r="AY172" s="230" t="s">
        <v>118</v>
      </c>
    </row>
    <row r="173" spans="2:51" s="14" customFormat="1" ht="11.25">
      <c r="B173" s="220"/>
      <c r="C173" s="221"/>
      <c r="D173" s="200" t="s">
        <v>179</v>
      </c>
      <c r="E173" s="222" t="s">
        <v>1</v>
      </c>
      <c r="F173" s="223" t="s">
        <v>1081</v>
      </c>
      <c r="G173" s="221"/>
      <c r="H173" s="224">
        <v>1.3</v>
      </c>
      <c r="I173" s="225"/>
      <c r="J173" s="221"/>
      <c r="K173" s="221"/>
      <c r="L173" s="226"/>
      <c r="M173" s="227"/>
      <c r="N173" s="228"/>
      <c r="O173" s="228"/>
      <c r="P173" s="228"/>
      <c r="Q173" s="228"/>
      <c r="R173" s="228"/>
      <c r="S173" s="228"/>
      <c r="T173" s="228"/>
      <c r="U173" s="229"/>
      <c r="AT173" s="230" t="s">
        <v>179</v>
      </c>
      <c r="AU173" s="230" t="s">
        <v>83</v>
      </c>
      <c r="AV173" s="14" t="s">
        <v>83</v>
      </c>
      <c r="AW173" s="14" t="s">
        <v>30</v>
      </c>
      <c r="AX173" s="14" t="s">
        <v>73</v>
      </c>
      <c r="AY173" s="230" t="s">
        <v>118</v>
      </c>
    </row>
    <row r="174" spans="2:51" s="15" customFormat="1" ht="11.25">
      <c r="B174" s="231"/>
      <c r="C174" s="232"/>
      <c r="D174" s="200" t="s">
        <v>179</v>
      </c>
      <c r="E174" s="233" t="s">
        <v>1</v>
      </c>
      <c r="F174" s="234" t="s">
        <v>184</v>
      </c>
      <c r="G174" s="232"/>
      <c r="H174" s="235">
        <v>9.315000000000001</v>
      </c>
      <c r="I174" s="236"/>
      <c r="J174" s="232"/>
      <c r="K174" s="232"/>
      <c r="L174" s="237"/>
      <c r="M174" s="238"/>
      <c r="N174" s="239"/>
      <c r="O174" s="239"/>
      <c r="P174" s="239"/>
      <c r="Q174" s="239"/>
      <c r="R174" s="239"/>
      <c r="S174" s="239"/>
      <c r="T174" s="239"/>
      <c r="U174" s="240"/>
      <c r="AT174" s="241" t="s">
        <v>179</v>
      </c>
      <c r="AU174" s="241" t="s">
        <v>83</v>
      </c>
      <c r="AV174" s="15" t="s">
        <v>125</v>
      </c>
      <c r="AW174" s="15" t="s">
        <v>30</v>
      </c>
      <c r="AX174" s="15" t="s">
        <v>81</v>
      </c>
      <c r="AY174" s="241" t="s">
        <v>118</v>
      </c>
    </row>
    <row r="175" spans="1:65" s="2" customFormat="1" ht="24.2" customHeight="1">
      <c r="A175" s="34"/>
      <c r="B175" s="35"/>
      <c r="C175" s="186" t="s">
        <v>249</v>
      </c>
      <c r="D175" s="186" t="s">
        <v>121</v>
      </c>
      <c r="E175" s="187" t="s">
        <v>484</v>
      </c>
      <c r="F175" s="188" t="s">
        <v>485</v>
      </c>
      <c r="G175" s="189" t="s">
        <v>187</v>
      </c>
      <c r="H175" s="190">
        <v>200</v>
      </c>
      <c r="I175" s="191"/>
      <c r="J175" s="192">
        <f>ROUND(I175*H175,2)</f>
        <v>0</v>
      </c>
      <c r="K175" s="193"/>
      <c r="L175" s="39"/>
      <c r="M175" s="194" t="s">
        <v>1</v>
      </c>
      <c r="N175" s="195" t="s">
        <v>38</v>
      </c>
      <c r="O175" s="71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6">
        <f>S175*H175</f>
        <v>0</v>
      </c>
      <c r="U175" s="197" t="s">
        <v>1</v>
      </c>
      <c r="V175" s="34"/>
      <c r="W175" s="34"/>
      <c r="X175" s="34"/>
      <c r="Y175" s="34"/>
      <c r="Z175" s="34"/>
      <c r="AA175" s="34"/>
      <c r="AB175" s="34"/>
      <c r="AC175" s="34"/>
      <c r="AD175" s="34"/>
      <c r="AE175" s="34"/>
      <c r="AR175" s="198" t="s">
        <v>125</v>
      </c>
      <c r="AT175" s="198" t="s">
        <v>121</v>
      </c>
      <c r="AU175" s="198" t="s">
        <v>83</v>
      </c>
      <c r="AY175" s="17" t="s">
        <v>118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81</v>
      </c>
      <c r="BK175" s="199">
        <f>ROUND(I175*H175,2)</f>
        <v>0</v>
      </c>
      <c r="BL175" s="17" t="s">
        <v>125</v>
      </c>
      <c r="BM175" s="198" t="s">
        <v>1082</v>
      </c>
    </row>
    <row r="176" spans="1:47" s="2" customFormat="1" ht="19.5">
      <c r="A176" s="34"/>
      <c r="B176" s="35"/>
      <c r="C176" s="36"/>
      <c r="D176" s="200" t="s">
        <v>127</v>
      </c>
      <c r="E176" s="36"/>
      <c r="F176" s="201" t="s">
        <v>485</v>
      </c>
      <c r="G176" s="36"/>
      <c r="H176" s="36"/>
      <c r="I176" s="202"/>
      <c r="J176" s="36"/>
      <c r="K176" s="36"/>
      <c r="L176" s="39"/>
      <c r="M176" s="203"/>
      <c r="N176" s="204"/>
      <c r="O176" s="71"/>
      <c r="P176" s="71"/>
      <c r="Q176" s="71"/>
      <c r="R176" s="71"/>
      <c r="S176" s="71"/>
      <c r="T176" s="71"/>
      <c r="U176" s="72"/>
      <c r="V176" s="34"/>
      <c r="W176" s="34"/>
      <c r="X176" s="34"/>
      <c r="Y176" s="34"/>
      <c r="Z176" s="34"/>
      <c r="AA176" s="34"/>
      <c r="AB176" s="34"/>
      <c r="AC176" s="34"/>
      <c r="AD176" s="34"/>
      <c r="AE176" s="34"/>
      <c r="AT176" s="17" t="s">
        <v>127</v>
      </c>
      <c r="AU176" s="17" t="s">
        <v>83</v>
      </c>
    </row>
    <row r="177" spans="1:65" s="2" customFormat="1" ht="24.2" customHeight="1">
      <c r="A177" s="34"/>
      <c r="B177" s="35"/>
      <c r="C177" s="186" t="s">
        <v>254</v>
      </c>
      <c r="D177" s="186" t="s">
        <v>121</v>
      </c>
      <c r="E177" s="187" t="s">
        <v>512</v>
      </c>
      <c r="F177" s="188" t="s">
        <v>513</v>
      </c>
      <c r="G177" s="189" t="s">
        <v>187</v>
      </c>
      <c r="H177" s="190">
        <v>150</v>
      </c>
      <c r="I177" s="191"/>
      <c r="J177" s="192">
        <f>ROUND(I177*H177,2)</f>
        <v>0</v>
      </c>
      <c r="K177" s="193"/>
      <c r="L177" s="39"/>
      <c r="M177" s="194" t="s">
        <v>1</v>
      </c>
      <c r="N177" s="195" t="s">
        <v>38</v>
      </c>
      <c r="O177" s="7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6">
        <f>S177*H177</f>
        <v>0</v>
      </c>
      <c r="U177" s="197" t="s">
        <v>1</v>
      </c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125</v>
      </c>
      <c r="AT177" s="198" t="s">
        <v>121</v>
      </c>
      <c r="AU177" s="198" t="s">
        <v>83</v>
      </c>
      <c r="AY177" s="17" t="s">
        <v>118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81</v>
      </c>
      <c r="BK177" s="199">
        <f>ROUND(I177*H177,2)</f>
        <v>0</v>
      </c>
      <c r="BL177" s="17" t="s">
        <v>125</v>
      </c>
      <c r="BM177" s="198" t="s">
        <v>1083</v>
      </c>
    </row>
    <row r="178" spans="1:47" s="2" customFormat="1" ht="19.5">
      <c r="A178" s="34"/>
      <c r="B178" s="35"/>
      <c r="C178" s="36"/>
      <c r="D178" s="200" t="s">
        <v>127</v>
      </c>
      <c r="E178" s="36"/>
      <c r="F178" s="201" t="s">
        <v>515</v>
      </c>
      <c r="G178" s="36"/>
      <c r="H178" s="36"/>
      <c r="I178" s="202"/>
      <c r="J178" s="36"/>
      <c r="K178" s="36"/>
      <c r="L178" s="39"/>
      <c r="M178" s="203"/>
      <c r="N178" s="204"/>
      <c r="O178" s="71"/>
      <c r="P178" s="71"/>
      <c r="Q178" s="71"/>
      <c r="R178" s="71"/>
      <c r="S178" s="71"/>
      <c r="T178" s="71"/>
      <c r="U178" s="72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127</v>
      </c>
      <c r="AU178" s="17" t="s">
        <v>83</v>
      </c>
    </row>
    <row r="179" spans="2:63" s="12" customFormat="1" ht="22.9" customHeight="1">
      <c r="B179" s="170"/>
      <c r="C179" s="171"/>
      <c r="D179" s="172" t="s">
        <v>72</v>
      </c>
      <c r="E179" s="184" t="s">
        <v>197</v>
      </c>
      <c r="F179" s="184" t="s">
        <v>488</v>
      </c>
      <c r="G179" s="171"/>
      <c r="H179" s="171"/>
      <c r="I179" s="174"/>
      <c r="J179" s="185">
        <f>BK179</f>
        <v>0</v>
      </c>
      <c r="K179" s="171"/>
      <c r="L179" s="176"/>
      <c r="M179" s="177"/>
      <c r="N179" s="178"/>
      <c r="O179" s="178"/>
      <c r="P179" s="179">
        <f>SUM(P180:P194)</f>
        <v>0</v>
      </c>
      <c r="Q179" s="178"/>
      <c r="R179" s="179">
        <f>SUM(R180:R194)</f>
        <v>0</v>
      </c>
      <c r="S179" s="178"/>
      <c r="T179" s="179">
        <f>SUM(T180:T194)</f>
        <v>0</v>
      </c>
      <c r="U179" s="180"/>
      <c r="AR179" s="181" t="s">
        <v>81</v>
      </c>
      <c r="AT179" s="182" t="s">
        <v>72</v>
      </c>
      <c r="AU179" s="182" t="s">
        <v>81</v>
      </c>
      <c r="AY179" s="181" t="s">
        <v>118</v>
      </c>
      <c r="BK179" s="183">
        <f>SUM(BK180:BK194)</f>
        <v>0</v>
      </c>
    </row>
    <row r="180" spans="1:65" s="2" customFormat="1" ht="24.2" customHeight="1">
      <c r="A180" s="34"/>
      <c r="B180" s="35"/>
      <c r="C180" s="186" t="s">
        <v>259</v>
      </c>
      <c r="D180" s="186" t="s">
        <v>121</v>
      </c>
      <c r="E180" s="187" t="s">
        <v>490</v>
      </c>
      <c r="F180" s="188" t="s">
        <v>491</v>
      </c>
      <c r="G180" s="189" t="s">
        <v>201</v>
      </c>
      <c r="H180" s="190">
        <v>16.673</v>
      </c>
      <c r="I180" s="191"/>
      <c r="J180" s="192">
        <f>ROUND(I180*H180,2)</f>
        <v>0</v>
      </c>
      <c r="K180" s="193"/>
      <c r="L180" s="39"/>
      <c r="M180" s="194" t="s">
        <v>1</v>
      </c>
      <c r="N180" s="195" t="s">
        <v>38</v>
      </c>
      <c r="O180" s="71"/>
      <c r="P180" s="196">
        <f>O180*H180</f>
        <v>0</v>
      </c>
      <c r="Q180" s="196">
        <v>0</v>
      </c>
      <c r="R180" s="196">
        <f>Q180*H180</f>
        <v>0</v>
      </c>
      <c r="S180" s="196">
        <v>0</v>
      </c>
      <c r="T180" s="196">
        <f>S180*H180</f>
        <v>0</v>
      </c>
      <c r="U180" s="197" t="s">
        <v>1</v>
      </c>
      <c r="V180" s="34"/>
      <c r="W180" s="34"/>
      <c r="X180" s="34"/>
      <c r="Y180" s="34"/>
      <c r="Z180" s="34"/>
      <c r="AA180" s="34"/>
      <c r="AB180" s="34"/>
      <c r="AC180" s="34"/>
      <c r="AD180" s="34"/>
      <c r="AE180" s="34"/>
      <c r="AR180" s="198" t="s">
        <v>125</v>
      </c>
      <c r="AT180" s="198" t="s">
        <v>121</v>
      </c>
      <c r="AU180" s="198" t="s">
        <v>83</v>
      </c>
      <c r="AY180" s="17" t="s">
        <v>118</v>
      </c>
      <c r="BE180" s="199">
        <f>IF(N180="základní",J180,0)</f>
        <v>0</v>
      </c>
      <c r="BF180" s="199">
        <f>IF(N180="snížená",J180,0)</f>
        <v>0</v>
      </c>
      <c r="BG180" s="199">
        <f>IF(N180="zákl. přenesená",J180,0)</f>
        <v>0</v>
      </c>
      <c r="BH180" s="199">
        <f>IF(N180="sníž. přenesená",J180,0)</f>
        <v>0</v>
      </c>
      <c r="BI180" s="199">
        <f>IF(N180="nulová",J180,0)</f>
        <v>0</v>
      </c>
      <c r="BJ180" s="17" t="s">
        <v>81</v>
      </c>
      <c r="BK180" s="199">
        <f>ROUND(I180*H180,2)</f>
        <v>0</v>
      </c>
      <c r="BL180" s="17" t="s">
        <v>125</v>
      </c>
      <c r="BM180" s="198" t="s">
        <v>1084</v>
      </c>
    </row>
    <row r="181" spans="1:47" s="2" customFormat="1" ht="19.5">
      <c r="A181" s="34"/>
      <c r="B181" s="35"/>
      <c r="C181" s="36"/>
      <c r="D181" s="200" t="s">
        <v>127</v>
      </c>
      <c r="E181" s="36"/>
      <c r="F181" s="201" t="s">
        <v>491</v>
      </c>
      <c r="G181" s="36"/>
      <c r="H181" s="36"/>
      <c r="I181" s="202"/>
      <c r="J181" s="36"/>
      <c r="K181" s="36"/>
      <c r="L181" s="39"/>
      <c r="M181" s="203"/>
      <c r="N181" s="204"/>
      <c r="O181" s="71"/>
      <c r="P181" s="71"/>
      <c r="Q181" s="71"/>
      <c r="R181" s="71"/>
      <c r="S181" s="71"/>
      <c r="T181" s="71"/>
      <c r="U181" s="72"/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T181" s="17" t="s">
        <v>127</v>
      </c>
      <c r="AU181" s="17" t="s">
        <v>83</v>
      </c>
    </row>
    <row r="182" spans="1:65" s="2" customFormat="1" ht="14.45" customHeight="1">
      <c r="A182" s="34"/>
      <c r="B182" s="35"/>
      <c r="C182" s="186" t="s">
        <v>272</v>
      </c>
      <c r="D182" s="186" t="s">
        <v>121</v>
      </c>
      <c r="E182" s="187" t="s">
        <v>494</v>
      </c>
      <c r="F182" s="188" t="s">
        <v>495</v>
      </c>
      <c r="G182" s="189" t="s">
        <v>201</v>
      </c>
      <c r="H182" s="190">
        <v>233.422</v>
      </c>
      <c r="I182" s="191"/>
      <c r="J182" s="192">
        <f>ROUND(I182*H182,2)</f>
        <v>0</v>
      </c>
      <c r="K182" s="193"/>
      <c r="L182" s="39"/>
      <c r="M182" s="194" t="s">
        <v>1</v>
      </c>
      <c r="N182" s="195" t="s">
        <v>38</v>
      </c>
      <c r="O182" s="71"/>
      <c r="P182" s="196">
        <f>O182*H182</f>
        <v>0</v>
      </c>
      <c r="Q182" s="196">
        <v>0</v>
      </c>
      <c r="R182" s="196">
        <f>Q182*H182</f>
        <v>0</v>
      </c>
      <c r="S182" s="196">
        <v>0</v>
      </c>
      <c r="T182" s="196">
        <f>S182*H182</f>
        <v>0</v>
      </c>
      <c r="U182" s="197" t="s">
        <v>1</v>
      </c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R182" s="198" t="s">
        <v>125</v>
      </c>
      <c r="AT182" s="198" t="s">
        <v>121</v>
      </c>
      <c r="AU182" s="198" t="s">
        <v>83</v>
      </c>
      <c r="AY182" s="17" t="s">
        <v>118</v>
      </c>
      <c r="BE182" s="199">
        <f>IF(N182="základní",J182,0)</f>
        <v>0</v>
      </c>
      <c r="BF182" s="199">
        <f>IF(N182="snížená",J182,0)</f>
        <v>0</v>
      </c>
      <c r="BG182" s="199">
        <f>IF(N182="zákl. přenesená",J182,0)</f>
        <v>0</v>
      </c>
      <c r="BH182" s="199">
        <f>IF(N182="sníž. přenesená",J182,0)</f>
        <v>0</v>
      </c>
      <c r="BI182" s="199">
        <f>IF(N182="nulová",J182,0)</f>
        <v>0</v>
      </c>
      <c r="BJ182" s="17" t="s">
        <v>81</v>
      </c>
      <c r="BK182" s="199">
        <f>ROUND(I182*H182,2)</f>
        <v>0</v>
      </c>
      <c r="BL182" s="17" t="s">
        <v>125</v>
      </c>
      <c r="BM182" s="198" t="s">
        <v>1085</v>
      </c>
    </row>
    <row r="183" spans="1:47" s="2" customFormat="1" ht="11.25">
      <c r="A183" s="34"/>
      <c r="B183" s="35"/>
      <c r="C183" s="36"/>
      <c r="D183" s="200" t="s">
        <v>127</v>
      </c>
      <c r="E183" s="36"/>
      <c r="F183" s="201" t="s">
        <v>495</v>
      </c>
      <c r="G183" s="36"/>
      <c r="H183" s="36"/>
      <c r="I183" s="202"/>
      <c r="J183" s="36"/>
      <c r="K183" s="36"/>
      <c r="L183" s="39"/>
      <c r="M183" s="203"/>
      <c r="N183" s="204"/>
      <c r="O183" s="71"/>
      <c r="P183" s="71"/>
      <c r="Q183" s="71"/>
      <c r="R183" s="71"/>
      <c r="S183" s="71"/>
      <c r="T183" s="71"/>
      <c r="U183" s="72"/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T183" s="17" t="s">
        <v>127</v>
      </c>
      <c r="AU183" s="17" t="s">
        <v>83</v>
      </c>
    </row>
    <row r="184" spans="2:51" s="13" customFormat="1" ht="11.25">
      <c r="B184" s="210"/>
      <c r="C184" s="211"/>
      <c r="D184" s="200" t="s">
        <v>179</v>
      </c>
      <c r="E184" s="212" t="s">
        <v>1</v>
      </c>
      <c r="F184" s="213" t="s">
        <v>497</v>
      </c>
      <c r="G184" s="211"/>
      <c r="H184" s="212" t="s">
        <v>1</v>
      </c>
      <c r="I184" s="214"/>
      <c r="J184" s="211"/>
      <c r="K184" s="211"/>
      <c r="L184" s="215"/>
      <c r="M184" s="216"/>
      <c r="N184" s="217"/>
      <c r="O184" s="217"/>
      <c r="P184" s="217"/>
      <c r="Q184" s="217"/>
      <c r="R184" s="217"/>
      <c r="S184" s="217"/>
      <c r="T184" s="217"/>
      <c r="U184" s="218"/>
      <c r="AT184" s="219" t="s">
        <v>179</v>
      </c>
      <c r="AU184" s="219" t="s">
        <v>83</v>
      </c>
      <c r="AV184" s="13" t="s">
        <v>81</v>
      </c>
      <c r="AW184" s="13" t="s">
        <v>30</v>
      </c>
      <c r="AX184" s="13" t="s">
        <v>73</v>
      </c>
      <c r="AY184" s="219" t="s">
        <v>118</v>
      </c>
    </row>
    <row r="185" spans="2:51" s="14" customFormat="1" ht="11.25">
      <c r="B185" s="220"/>
      <c r="C185" s="221"/>
      <c r="D185" s="200" t="s">
        <v>179</v>
      </c>
      <c r="E185" s="222" t="s">
        <v>1</v>
      </c>
      <c r="F185" s="223" t="s">
        <v>1086</v>
      </c>
      <c r="G185" s="221"/>
      <c r="H185" s="224">
        <v>233.422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8"/>
      <c r="U185" s="229"/>
      <c r="AT185" s="230" t="s">
        <v>179</v>
      </c>
      <c r="AU185" s="230" t="s">
        <v>83</v>
      </c>
      <c r="AV185" s="14" t="s">
        <v>83</v>
      </c>
      <c r="AW185" s="14" t="s">
        <v>30</v>
      </c>
      <c r="AX185" s="14" t="s">
        <v>73</v>
      </c>
      <c r="AY185" s="230" t="s">
        <v>118</v>
      </c>
    </row>
    <row r="186" spans="2:51" s="15" customFormat="1" ht="11.25">
      <c r="B186" s="231"/>
      <c r="C186" s="232"/>
      <c r="D186" s="200" t="s">
        <v>179</v>
      </c>
      <c r="E186" s="233" t="s">
        <v>1</v>
      </c>
      <c r="F186" s="234" t="s">
        <v>184</v>
      </c>
      <c r="G186" s="232"/>
      <c r="H186" s="235">
        <v>233.422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39"/>
      <c r="U186" s="240"/>
      <c r="AT186" s="241" t="s">
        <v>179</v>
      </c>
      <c r="AU186" s="241" t="s">
        <v>83</v>
      </c>
      <c r="AV186" s="15" t="s">
        <v>125</v>
      </c>
      <c r="AW186" s="15" t="s">
        <v>30</v>
      </c>
      <c r="AX186" s="15" t="s">
        <v>81</v>
      </c>
      <c r="AY186" s="241" t="s">
        <v>118</v>
      </c>
    </row>
    <row r="187" spans="1:65" s="2" customFormat="1" ht="14.45" customHeight="1">
      <c r="A187" s="34"/>
      <c r="B187" s="35"/>
      <c r="C187" s="186" t="s">
        <v>276</v>
      </c>
      <c r="D187" s="186" t="s">
        <v>121</v>
      </c>
      <c r="E187" s="187" t="s">
        <v>500</v>
      </c>
      <c r="F187" s="188" t="s">
        <v>501</v>
      </c>
      <c r="G187" s="189" t="s">
        <v>201</v>
      </c>
      <c r="H187" s="190">
        <v>16.673</v>
      </c>
      <c r="I187" s="191"/>
      <c r="J187" s="192">
        <f>ROUND(I187*H187,2)</f>
        <v>0</v>
      </c>
      <c r="K187" s="193"/>
      <c r="L187" s="39"/>
      <c r="M187" s="194" t="s">
        <v>1</v>
      </c>
      <c r="N187" s="195" t="s">
        <v>38</v>
      </c>
      <c r="O187" s="71"/>
      <c r="P187" s="196">
        <f>O187*H187</f>
        <v>0</v>
      </c>
      <c r="Q187" s="196">
        <v>0</v>
      </c>
      <c r="R187" s="196">
        <f>Q187*H187</f>
        <v>0</v>
      </c>
      <c r="S187" s="196">
        <v>0</v>
      </c>
      <c r="T187" s="196">
        <f>S187*H187</f>
        <v>0</v>
      </c>
      <c r="U187" s="197" t="s">
        <v>1</v>
      </c>
      <c r="V187" s="34"/>
      <c r="W187" s="34"/>
      <c r="X187" s="34"/>
      <c r="Y187" s="34"/>
      <c r="Z187" s="34"/>
      <c r="AA187" s="34"/>
      <c r="AB187" s="34"/>
      <c r="AC187" s="34"/>
      <c r="AD187" s="34"/>
      <c r="AE187" s="34"/>
      <c r="AR187" s="198" t="s">
        <v>125</v>
      </c>
      <c r="AT187" s="198" t="s">
        <v>121</v>
      </c>
      <c r="AU187" s="198" t="s">
        <v>83</v>
      </c>
      <c r="AY187" s="17" t="s">
        <v>118</v>
      </c>
      <c r="BE187" s="199">
        <f>IF(N187="základní",J187,0)</f>
        <v>0</v>
      </c>
      <c r="BF187" s="199">
        <f>IF(N187="snížená",J187,0)</f>
        <v>0</v>
      </c>
      <c r="BG187" s="199">
        <f>IF(N187="zákl. přenesená",J187,0)</f>
        <v>0</v>
      </c>
      <c r="BH187" s="199">
        <f>IF(N187="sníž. přenesená",J187,0)</f>
        <v>0</v>
      </c>
      <c r="BI187" s="199">
        <f>IF(N187="nulová",J187,0)</f>
        <v>0</v>
      </c>
      <c r="BJ187" s="17" t="s">
        <v>81</v>
      </c>
      <c r="BK187" s="199">
        <f>ROUND(I187*H187,2)</f>
        <v>0</v>
      </c>
      <c r="BL187" s="17" t="s">
        <v>125</v>
      </c>
      <c r="BM187" s="198" t="s">
        <v>1087</v>
      </c>
    </row>
    <row r="188" spans="1:47" s="2" customFormat="1" ht="11.25">
      <c r="A188" s="34"/>
      <c r="B188" s="35"/>
      <c r="C188" s="36"/>
      <c r="D188" s="200" t="s">
        <v>127</v>
      </c>
      <c r="E188" s="36"/>
      <c r="F188" s="201" t="s">
        <v>501</v>
      </c>
      <c r="G188" s="36"/>
      <c r="H188" s="36"/>
      <c r="I188" s="202"/>
      <c r="J188" s="36"/>
      <c r="K188" s="36"/>
      <c r="L188" s="39"/>
      <c r="M188" s="203"/>
      <c r="N188" s="204"/>
      <c r="O188" s="71"/>
      <c r="P188" s="71"/>
      <c r="Q188" s="71"/>
      <c r="R188" s="71"/>
      <c r="S188" s="71"/>
      <c r="T188" s="71"/>
      <c r="U188" s="72"/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T188" s="17" t="s">
        <v>127</v>
      </c>
      <c r="AU188" s="17" t="s">
        <v>83</v>
      </c>
    </row>
    <row r="189" spans="1:65" s="2" customFormat="1" ht="24.2" customHeight="1">
      <c r="A189" s="34"/>
      <c r="B189" s="35"/>
      <c r="C189" s="186" t="s">
        <v>282</v>
      </c>
      <c r="D189" s="186" t="s">
        <v>121</v>
      </c>
      <c r="E189" s="187" t="s">
        <v>504</v>
      </c>
      <c r="F189" s="188" t="s">
        <v>505</v>
      </c>
      <c r="G189" s="189" t="s">
        <v>201</v>
      </c>
      <c r="H189" s="190">
        <v>16.673</v>
      </c>
      <c r="I189" s="191"/>
      <c r="J189" s="192">
        <f>ROUND(I189*H189,2)</f>
        <v>0</v>
      </c>
      <c r="K189" s="193"/>
      <c r="L189" s="39"/>
      <c r="M189" s="194" t="s">
        <v>1</v>
      </c>
      <c r="N189" s="195" t="s">
        <v>38</v>
      </c>
      <c r="O189" s="71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6">
        <f>S189*H189</f>
        <v>0</v>
      </c>
      <c r="U189" s="197" t="s">
        <v>1</v>
      </c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R189" s="198" t="s">
        <v>125</v>
      </c>
      <c r="AT189" s="198" t="s">
        <v>121</v>
      </c>
      <c r="AU189" s="198" t="s">
        <v>83</v>
      </c>
      <c r="AY189" s="17" t="s">
        <v>118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81</v>
      </c>
      <c r="BK189" s="199">
        <f>ROUND(I189*H189,2)</f>
        <v>0</v>
      </c>
      <c r="BL189" s="17" t="s">
        <v>125</v>
      </c>
      <c r="BM189" s="198" t="s">
        <v>1088</v>
      </c>
    </row>
    <row r="190" spans="1:47" s="2" customFormat="1" ht="19.5">
      <c r="A190" s="34"/>
      <c r="B190" s="35"/>
      <c r="C190" s="36"/>
      <c r="D190" s="200" t="s">
        <v>127</v>
      </c>
      <c r="E190" s="36"/>
      <c r="F190" s="201" t="s">
        <v>505</v>
      </c>
      <c r="G190" s="36"/>
      <c r="H190" s="36"/>
      <c r="I190" s="202"/>
      <c r="J190" s="36"/>
      <c r="K190" s="36"/>
      <c r="L190" s="39"/>
      <c r="M190" s="203"/>
      <c r="N190" s="204"/>
      <c r="O190" s="71"/>
      <c r="P190" s="71"/>
      <c r="Q190" s="71"/>
      <c r="R190" s="71"/>
      <c r="S190" s="71"/>
      <c r="T190" s="71"/>
      <c r="U190" s="72"/>
      <c r="V190" s="34"/>
      <c r="W190" s="34"/>
      <c r="X190" s="34"/>
      <c r="Y190" s="34"/>
      <c r="Z190" s="34"/>
      <c r="AA190" s="34"/>
      <c r="AB190" s="34"/>
      <c r="AC190" s="34"/>
      <c r="AD190" s="34"/>
      <c r="AE190" s="34"/>
      <c r="AT190" s="17" t="s">
        <v>127</v>
      </c>
      <c r="AU190" s="17" t="s">
        <v>83</v>
      </c>
    </row>
    <row r="191" spans="1:65" s="2" customFormat="1" ht="24.2" customHeight="1">
      <c r="A191" s="34"/>
      <c r="B191" s="35"/>
      <c r="C191" s="186" t="s">
        <v>8</v>
      </c>
      <c r="D191" s="186" t="s">
        <v>121</v>
      </c>
      <c r="E191" s="187" t="s">
        <v>508</v>
      </c>
      <c r="F191" s="188" t="s">
        <v>509</v>
      </c>
      <c r="G191" s="189" t="s">
        <v>201</v>
      </c>
      <c r="H191" s="190">
        <v>16.673</v>
      </c>
      <c r="I191" s="191"/>
      <c r="J191" s="192">
        <f>ROUND(I191*H191,2)</f>
        <v>0</v>
      </c>
      <c r="K191" s="193"/>
      <c r="L191" s="39"/>
      <c r="M191" s="194" t="s">
        <v>1</v>
      </c>
      <c r="N191" s="195" t="s">
        <v>38</v>
      </c>
      <c r="O191" s="71"/>
      <c r="P191" s="196">
        <f>O191*H191</f>
        <v>0</v>
      </c>
      <c r="Q191" s="196">
        <v>0</v>
      </c>
      <c r="R191" s="196">
        <f>Q191*H191</f>
        <v>0</v>
      </c>
      <c r="S191" s="196">
        <v>0</v>
      </c>
      <c r="T191" s="196">
        <f>S191*H191</f>
        <v>0</v>
      </c>
      <c r="U191" s="197" t="s">
        <v>1</v>
      </c>
      <c r="V191" s="34"/>
      <c r="W191" s="34"/>
      <c r="X191" s="34"/>
      <c r="Y191" s="34"/>
      <c r="Z191" s="34"/>
      <c r="AA191" s="34"/>
      <c r="AB191" s="34"/>
      <c r="AC191" s="34"/>
      <c r="AD191" s="34"/>
      <c r="AE191" s="34"/>
      <c r="AR191" s="198" t="s">
        <v>125</v>
      </c>
      <c r="AT191" s="198" t="s">
        <v>121</v>
      </c>
      <c r="AU191" s="198" t="s">
        <v>83</v>
      </c>
      <c r="AY191" s="17" t="s">
        <v>118</v>
      </c>
      <c r="BE191" s="199">
        <f>IF(N191="základní",J191,0)</f>
        <v>0</v>
      </c>
      <c r="BF191" s="199">
        <f>IF(N191="snížená",J191,0)</f>
        <v>0</v>
      </c>
      <c r="BG191" s="199">
        <f>IF(N191="zákl. přenesená",J191,0)</f>
        <v>0</v>
      </c>
      <c r="BH191" s="199">
        <f>IF(N191="sníž. přenesená",J191,0)</f>
        <v>0</v>
      </c>
      <c r="BI191" s="199">
        <f>IF(N191="nulová",J191,0)</f>
        <v>0</v>
      </c>
      <c r="BJ191" s="17" t="s">
        <v>81</v>
      </c>
      <c r="BK191" s="199">
        <f>ROUND(I191*H191,2)</f>
        <v>0</v>
      </c>
      <c r="BL191" s="17" t="s">
        <v>125</v>
      </c>
      <c r="BM191" s="198" t="s">
        <v>1089</v>
      </c>
    </row>
    <row r="192" spans="1:47" s="2" customFormat="1" ht="19.5">
      <c r="A192" s="34"/>
      <c r="B192" s="35"/>
      <c r="C192" s="36"/>
      <c r="D192" s="200" t="s">
        <v>127</v>
      </c>
      <c r="E192" s="36"/>
      <c r="F192" s="201" t="s">
        <v>509</v>
      </c>
      <c r="G192" s="36"/>
      <c r="H192" s="36"/>
      <c r="I192" s="202"/>
      <c r="J192" s="36"/>
      <c r="K192" s="36"/>
      <c r="L192" s="39"/>
      <c r="M192" s="203"/>
      <c r="N192" s="204"/>
      <c r="O192" s="71"/>
      <c r="P192" s="71"/>
      <c r="Q192" s="71"/>
      <c r="R192" s="71"/>
      <c r="S192" s="71"/>
      <c r="T192" s="71"/>
      <c r="U192" s="72"/>
      <c r="V192" s="34"/>
      <c r="W192" s="34"/>
      <c r="X192" s="34"/>
      <c r="Y192" s="34"/>
      <c r="Z192" s="34"/>
      <c r="AA192" s="34"/>
      <c r="AB192" s="34"/>
      <c r="AC192" s="34"/>
      <c r="AD192" s="34"/>
      <c r="AE192" s="34"/>
      <c r="AT192" s="17" t="s">
        <v>127</v>
      </c>
      <c r="AU192" s="17" t="s">
        <v>83</v>
      </c>
    </row>
    <row r="193" spans="1:65" s="2" customFormat="1" ht="14.45" customHeight="1">
      <c r="A193" s="34"/>
      <c r="B193" s="35"/>
      <c r="C193" s="186" t="s">
        <v>290</v>
      </c>
      <c r="D193" s="186" t="s">
        <v>121</v>
      </c>
      <c r="E193" s="187" t="s">
        <v>1090</v>
      </c>
      <c r="F193" s="188" t="s">
        <v>1091</v>
      </c>
      <c r="G193" s="189" t="s">
        <v>201</v>
      </c>
      <c r="H193" s="190">
        <v>0</v>
      </c>
      <c r="I193" s="191"/>
      <c r="J193" s="192">
        <f>ROUND(I193*H193,2)</f>
        <v>0</v>
      </c>
      <c r="K193" s="193"/>
      <c r="L193" s="39"/>
      <c r="M193" s="194" t="s">
        <v>1</v>
      </c>
      <c r="N193" s="195" t="s">
        <v>38</v>
      </c>
      <c r="O193" s="71"/>
      <c r="P193" s="196">
        <f>O193*H193</f>
        <v>0</v>
      </c>
      <c r="Q193" s="196">
        <v>0</v>
      </c>
      <c r="R193" s="196">
        <f>Q193*H193</f>
        <v>0</v>
      </c>
      <c r="S193" s="196">
        <v>0</v>
      </c>
      <c r="T193" s="196">
        <f>S193*H193</f>
        <v>0</v>
      </c>
      <c r="U193" s="197" t="s">
        <v>1</v>
      </c>
      <c r="V193" s="34"/>
      <c r="W193" s="34"/>
      <c r="X193" s="34"/>
      <c r="Y193" s="34"/>
      <c r="Z193" s="34"/>
      <c r="AA193" s="34"/>
      <c r="AB193" s="34"/>
      <c r="AC193" s="34"/>
      <c r="AD193" s="34"/>
      <c r="AE193" s="34"/>
      <c r="AR193" s="198" t="s">
        <v>125</v>
      </c>
      <c r="AT193" s="198" t="s">
        <v>121</v>
      </c>
      <c r="AU193" s="198" t="s">
        <v>83</v>
      </c>
      <c r="AY193" s="17" t="s">
        <v>118</v>
      </c>
      <c r="BE193" s="199">
        <f>IF(N193="základní",J193,0)</f>
        <v>0</v>
      </c>
      <c r="BF193" s="199">
        <f>IF(N193="snížená",J193,0)</f>
        <v>0</v>
      </c>
      <c r="BG193" s="199">
        <f>IF(N193="zákl. přenesená",J193,0)</f>
        <v>0</v>
      </c>
      <c r="BH193" s="199">
        <f>IF(N193="sníž. přenesená",J193,0)</f>
        <v>0</v>
      </c>
      <c r="BI193" s="199">
        <f>IF(N193="nulová",J193,0)</f>
        <v>0</v>
      </c>
      <c r="BJ193" s="17" t="s">
        <v>81</v>
      </c>
      <c r="BK193" s="199">
        <f>ROUND(I193*H193,2)</f>
        <v>0</v>
      </c>
      <c r="BL193" s="17" t="s">
        <v>125</v>
      </c>
      <c r="BM193" s="198" t="s">
        <v>1092</v>
      </c>
    </row>
    <row r="194" spans="1:47" s="2" customFormat="1" ht="11.25">
      <c r="A194" s="34"/>
      <c r="B194" s="35"/>
      <c r="C194" s="36"/>
      <c r="D194" s="200" t="s">
        <v>127</v>
      </c>
      <c r="E194" s="36"/>
      <c r="F194" s="201" t="s">
        <v>1091</v>
      </c>
      <c r="G194" s="36"/>
      <c r="H194" s="36"/>
      <c r="I194" s="202"/>
      <c r="J194" s="36"/>
      <c r="K194" s="36"/>
      <c r="L194" s="39"/>
      <c r="M194" s="203"/>
      <c r="N194" s="204"/>
      <c r="O194" s="71"/>
      <c r="P194" s="71"/>
      <c r="Q194" s="71"/>
      <c r="R194" s="71"/>
      <c r="S194" s="71"/>
      <c r="T194" s="71"/>
      <c r="U194" s="72"/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T194" s="17" t="s">
        <v>127</v>
      </c>
      <c r="AU194" s="17" t="s">
        <v>83</v>
      </c>
    </row>
    <row r="195" spans="2:63" s="12" customFormat="1" ht="22.9" customHeight="1">
      <c r="B195" s="170"/>
      <c r="C195" s="171"/>
      <c r="D195" s="172" t="s">
        <v>72</v>
      </c>
      <c r="E195" s="184" t="s">
        <v>270</v>
      </c>
      <c r="F195" s="184" t="s">
        <v>1093</v>
      </c>
      <c r="G195" s="171"/>
      <c r="H195" s="171"/>
      <c r="I195" s="174"/>
      <c r="J195" s="185">
        <f>BK195</f>
        <v>0</v>
      </c>
      <c r="K195" s="171"/>
      <c r="L195" s="176"/>
      <c r="M195" s="177"/>
      <c r="N195" s="178"/>
      <c r="O195" s="178"/>
      <c r="P195" s="179">
        <f>SUM(P196:P211)</f>
        <v>0</v>
      </c>
      <c r="Q195" s="178"/>
      <c r="R195" s="179">
        <f>SUM(R196:R211)</f>
        <v>0</v>
      </c>
      <c r="S195" s="178"/>
      <c r="T195" s="179">
        <f>SUM(T196:T211)</f>
        <v>0</v>
      </c>
      <c r="U195" s="180"/>
      <c r="AR195" s="181" t="s">
        <v>81</v>
      </c>
      <c r="AT195" s="182" t="s">
        <v>72</v>
      </c>
      <c r="AU195" s="182" t="s">
        <v>81</v>
      </c>
      <c r="AY195" s="181" t="s">
        <v>118</v>
      </c>
      <c r="BK195" s="183">
        <f>SUM(BK196:BK211)</f>
        <v>0</v>
      </c>
    </row>
    <row r="196" spans="1:65" s="2" customFormat="1" ht="24.2" customHeight="1">
      <c r="A196" s="34"/>
      <c r="B196" s="35"/>
      <c r="C196" s="186" t="s">
        <v>298</v>
      </c>
      <c r="D196" s="186" t="s">
        <v>121</v>
      </c>
      <c r="E196" s="187" t="s">
        <v>1094</v>
      </c>
      <c r="F196" s="188" t="s">
        <v>1095</v>
      </c>
      <c r="G196" s="189" t="s">
        <v>124</v>
      </c>
      <c r="H196" s="190">
        <v>3</v>
      </c>
      <c r="I196" s="191"/>
      <c r="J196" s="192">
        <f>ROUND(I196*H196,2)</f>
        <v>0</v>
      </c>
      <c r="K196" s="193"/>
      <c r="L196" s="39"/>
      <c r="M196" s="194" t="s">
        <v>1</v>
      </c>
      <c r="N196" s="195" t="s">
        <v>38</v>
      </c>
      <c r="O196" s="71"/>
      <c r="P196" s="196">
        <f>O196*H196</f>
        <v>0</v>
      </c>
      <c r="Q196" s="196">
        <v>0</v>
      </c>
      <c r="R196" s="196">
        <f>Q196*H196</f>
        <v>0</v>
      </c>
      <c r="S196" s="196">
        <v>0</v>
      </c>
      <c r="T196" s="196">
        <f>S196*H196</f>
        <v>0</v>
      </c>
      <c r="U196" s="197" t="s">
        <v>1</v>
      </c>
      <c r="V196" s="34"/>
      <c r="W196" s="34"/>
      <c r="X196" s="34"/>
      <c r="Y196" s="34"/>
      <c r="Z196" s="34"/>
      <c r="AA196" s="34"/>
      <c r="AB196" s="34"/>
      <c r="AC196" s="34"/>
      <c r="AD196" s="34"/>
      <c r="AE196" s="34"/>
      <c r="AR196" s="198" t="s">
        <v>125</v>
      </c>
      <c r="AT196" s="198" t="s">
        <v>121</v>
      </c>
      <c r="AU196" s="198" t="s">
        <v>83</v>
      </c>
      <c r="AY196" s="17" t="s">
        <v>118</v>
      </c>
      <c r="BE196" s="199">
        <f>IF(N196="základní",J196,0)</f>
        <v>0</v>
      </c>
      <c r="BF196" s="199">
        <f>IF(N196="snížená",J196,0)</f>
        <v>0</v>
      </c>
      <c r="BG196" s="199">
        <f>IF(N196="zákl. přenesená",J196,0)</f>
        <v>0</v>
      </c>
      <c r="BH196" s="199">
        <f>IF(N196="sníž. přenesená",J196,0)</f>
        <v>0</v>
      </c>
      <c r="BI196" s="199">
        <f>IF(N196="nulová",J196,0)</f>
        <v>0</v>
      </c>
      <c r="BJ196" s="17" t="s">
        <v>81</v>
      </c>
      <c r="BK196" s="199">
        <f>ROUND(I196*H196,2)</f>
        <v>0</v>
      </c>
      <c r="BL196" s="17" t="s">
        <v>125</v>
      </c>
      <c r="BM196" s="198" t="s">
        <v>1096</v>
      </c>
    </row>
    <row r="197" spans="1:47" s="2" customFormat="1" ht="19.5">
      <c r="A197" s="34"/>
      <c r="B197" s="35"/>
      <c r="C197" s="36"/>
      <c r="D197" s="200" t="s">
        <v>127</v>
      </c>
      <c r="E197" s="36"/>
      <c r="F197" s="201" t="s">
        <v>1095</v>
      </c>
      <c r="G197" s="36"/>
      <c r="H197" s="36"/>
      <c r="I197" s="202"/>
      <c r="J197" s="36"/>
      <c r="K197" s="36"/>
      <c r="L197" s="39"/>
      <c r="M197" s="203"/>
      <c r="N197" s="204"/>
      <c r="O197" s="71"/>
      <c r="P197" s="71"/>
      <c r="Q197" s="71"/>
      <c r="R197" s="71"/>
      <c r="S197" s="71"/>
      <c r="T197" s="71"/>
      <c r="U197" s="72"/>
      <c r="V197" s="34"/>
      <c r="W197" s="34"/>
      <c r="X197" s="34"/>
      <c r="Y197" s="34"/>
      <c r="Z197" s="34"/>
      <c r="AA197" s="34"/>
      <c r="AB197" s="34"/>
      <c r="AC197" s="34"/>
      <c r="AD197" s="34"/>
      <c r="AE197" s="34"/>
      <c r="AT197" s="17" t="s">
        <v>127</v>
      </c>
      <c r="AU197" s="17" t="s">
        <v>83</v>
      </c>
    </row>
    <row r="198" spans="1:65" s="2" customFormat="1" ht="37.9" customHeight="1">
      <c r="A198" s="34"/>
      <c r="B198" s="35"/>
      <c r="C198" s="186" t="s">
        <v>304</v>
      </c>
      <c r="D198" s="186" t="s">
        <v>121</v>
      </c>
      <c r="E198" s="187" t="s">
        <v>1097</v>
      </c>
      <c r="F198" s="188" t="s">
        <v>1098</v>
      </c>
      <c r="G198" s="189" t="s">
        <v>124</v>
      </c>
      <c r="H198" s="190">
        <v>1</v>
      </c>
      <c r="I198" s="191"/>
      <c r="J198" s="192">
        <f>ROUND(I198*H198,2)</f>
        <v>0</v>
      </c>
      <c r="K198" s="193"/>
      <c r="L198" s="39"/>
      <c r="M198" s="194" t="s">
        <v>1</v>
      </c>
      <c r="N198" s="195" t="s">
        <v>38</v>
      </c>
      <c r="O198" s="7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6">
        <f>S198*H198</f>
        <v>0</v>
      </c>
      <c r="U198" s="197" t="s">
        <v>1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125</v>
      </c>
      <c r="AT198" s="198" t="s">
        <v>121</v>
      </c>
      <c r="AU198" s="198" t="s">
        <v>83</v>
      </c>
      <c r="AY198" s="17" t="s">
        <v>118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81</v>
      </c>
      <c r="BK198" s="199">
        <f>ROUND(I198*H198,2)</f>
        <v>0</v>
      </c>
      <c r="BL198" s="17" t="s">
        <v>125</v>
      </c>
      <c r="BM198" s="198" t="s">
        <v>1099</v>
      </c>
    </row>
    <row r="199" spans="1:47" s="2" customFormat="1" ht="19.5">
      <c r="A199" s="34"/>
      <c r="B199" s="35"/>
      <c r="C199" s="36"/>
      <c r="D199" s="200" t="s">
        <v>127</v>
      </c>
      <c r="E199" s="36"/>
      <c r="F199" s="201" t="s">
        <v>1098</v>
      </c>
      <c r="G199" s="36"/>
      <c r="H199" s="36"/>
      <c r="I199" s="202"/>
      <c r="J199" s="36"/>
      <c r="K199" s="36"/>
      <c r="L199" s="39"/>
      <c r="M199" s="203"/>
      <c r="N199" s="204"/>
      <c r="O199" s="71"/>
      <c r="P199" s="71"/>
      <c r="Q199" s="71"/>
      <c r="R199" s="71"/>
      <c r="S199" s="71"/>
      <c r="T199" s="71"/>
      <c r="U199" s="72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127</v>
      </c>
      <c r="AU199" s="17" t="s">
        <v>83</v>
      </c>
    </row>
    <row r="200" spans="1:65" s="2" customFormat="1" ht="14.45" customHeight="1">
      <c r="A200" s="34"/>
      <c r="B200" s="35"/>
      <c r="C200" s="186" t="s">
        <v>309</v>
      </c>
      <c r="D200" s="186" t="s">
        <v>121</v>
      </c>
      <c r="E200" s="187" t="s">
        <v>1100</v>
      </c>
      <c r="F200" s="188" t="s">
        <v>1101</v>
      </c>
      <c r="G200" s="189" t="s">
        <v>279</v>
      </c>
      <c r="H200" s="190">
        <v>1</v>
      </c>
      <c r="I200" s="191"/>
      <c r="J200" s="192">
        <f>ROUND(I200*H200,2)</f>
        <v>0</v>
      </c>
      <c r="K200" s="193"/>
      <c r="L200" s="39"/>
      <c r="M200" s="194" t="s">
        <v>1</v>
      </c>
      <c r="N200" s="195" t="s">
        <v>38</v>
      </c>
      <c r="O200" s="71"/>
      <c r="P200" s="196">
        <f>O200*H200</f>
        <v>0</v>
      </c>
      <c r="Q200" s="196">
        <v>0</v>
      </c>
      <c r="R200" s="196">
        <f>Q200*H200</f>
        <v>0</v>
      </c>
      <c r="S200" s="196">
        <v>0</v>
      </c>
      <c r="T200" s="196">
        <f>S200*H200</f>
        <v>0</v>
      </c>
      <c r="U200" s="197" t="s">
        <v>1</v>
      </c>
      <c r="V200" s="34"/>
      <c r="W200" s="34"/>
      <c r="X200" s="34"/>
      <c r="Y200" s="34"/>
      <c r="Z200" s="34"/>
      <c r="AA200" s="34"/>
      <c r="AB200" s="34"/>
      <c r="AC200" s="34"/>
      <c r="AD200" s="34"/>
      <c r="AE200" s="34"/>
      <c r="AR200" s="198" t="s">
        <v>125</v>
      </c>
      <c r="AT200" s="198" t="s">
        <v>121</v>
      </c>
      <c r="AU200" s="198" t="s">
        <v>83</v>
      </c>
      <c r="AY200" s="17" t="s">
        <v>118</v>
      </c>
      <c r="BE200" s="199">
        <f>IF(N200="základní",J200,0)</f>
        <v>0</v>
      </c>
      <c r="BF200" s="199">
        <f>IF(N200="snížená",J200,0)</f>
        <v>0</v>
      </c>
      <c r="BG200" s="199">
        <f>IF(N200="zákl. přenesená",J200,0)</f>
        <v>0</v>
      </c>
      <c r="BH200" s="199">
        <f>IF(N200="sníž. přenesená",J200,0)</f>
        <v>0</v>
      </c>
      <c r="BI200" s="199">
        <f>IF(N200="nulová",J200,0)</f>
        <v>0</v>
      </c>
      <c r="BJ200" s="17" t="s">
        <v>81</v>
      </c>
      <c r="BK200" s="199">
        <f>ROUND(I200*H200,2)</f>
        <v>0</v>
      </c>
      <c r="BL200" s="17" t="s">
        <v>125</v>
      </c>
      <c r="BM200" s="198" t="s">
        <v>1102</v>
      </c>
    </row>
    <row r="201" spans="1:47" s="2" customFormat="1" ht="11.25">
      <c r="A201" s="34"/>
      <c r="B201" s="35"/>
      <c r="C201" s="36"/>
      <c r="D201" s="200" t="s">
        <v>127</v>
      </c>
      <c r="E201" s="36"/>
      <c r="F201" s="201" t="s">
        <v>1101</v>
      </c>
      <c r="G201" s="36"/>
      <c r="H201" s="36"/>
      <c r="I201" s="202"/>
      <c r="J201" s="36"/>
      <c r="K201" s="36"/>
      <c r="L201" s="39"/>
      <c r="M201" s="203"/>
      <c r="N201" s="204"/>
      <c r="O201" s="71"/>
      <c r="P201" s="71"/>
      <c r="Q201" s="71"/>
      <c r="R201" s="71"/>
      <c r="S201" s="71"/>
      <c r="T201" s="71"/>
      <c r="U201" s="72"/>
      <c r="V201" s="34"/>
      <c r="W201" s="34"/>
      <c r="X201" s="34"/>
      <c r="Y201" s="34"/>
      <c r="Z201" s="34"/>
      <c r="AA201" s="34"/>
      <c r="AB201" s="34"/>
      <c r="AC201" s="34"/>
      <c r="AD201" s="34"/>
      <c r="AE201" s="34"/>
      <c r="AT201" s="17" t="s">
        <v>127</v>
      </c>
      <c r="AU201" s="17" t="s">
        <v>83</v>
      </c>
    </row>
    <row r="202" spans="1:65" s="2" customFormat="1" ht="14.45" customHeight="1">
      <c r="A202" s="34"/>
      <c r="B202" s="35"/>
      <c r="C202" s="186" t="s">
        <v>315</v>
      </c>
      <c r="D202" s="186" t="s">
        <v>121</v>
      </c>
      <c r="E202" s="187" t="s">
        <v>1103</v>
      </c>
      <c r="F202" s="188" t="s">
        <v>1104</v>
      </c>
      <c r="G202" s="189" t="s">
        <v>279</v>
      </c>
      <c r="H202" s="190">
        <v>1</v>
      </c>
      <c r="I202" s="191"/>
      <c r="J202" s="192">
        <f>ROUND(I202*H202,2)</f>
        <v>0</v>
      </c>
      <c r="K202" s="193"/>
      <c r="L202" s="39"/>
      <c r="M202" s="194" t="s">
        <v>1</v>
      </c>
      <c r="N202" s="195" t="s">
        <v>38</v>
      </c>
      <c r="O202" s="71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6">
        <f>S202*H202</f>
        <v>0</v>
      </c>
      <c r="U202" s="197" t="s">
        <v>1</v>
      </c>
      <c r="V202" s="34"/>
      <c r="W202" s="34"/>
      <c r="X202" s="34"/>
      <c r="Y202" s="34"/>
      <c r="Z202" s="34"/>
      <c r="AA202" s="34"/>
      <c r="AB202" s="34"/>
      <c r="AC202" s="34"/>
      <c r="AD202" s="34"/>
      <c r="AE202" s="34"/>
      <c r="AR202" s="198" t="s">
        <v>125</v>
      </c>
      <c r="AT202" s="198" t="s">
        <v>121</v>
      </c>
      <c r="AU202" s="198" t="s">
        <v>83</v>
      </c>
      <c r="AY202" s="17" t="s">
        <v>118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81</v>
      </c>
      <c r="BK202" s="199">
        <f>ROUND(I202*H202,2)</f>
        <v>0</v>
      </c>
      <c r="BL202" s="17" t="s">
        <v>125</v>
      </c>
      <c r="BM202" s="198" t="s">
        <v>1105</v>
      </c>
    </row>
    <row r="203" spans="1:47" s="2" customFormat="1" ht="11.25">
      <c r="A203" s="34"/>
      <c r="B203" s="35"/>
      <c r="C203" s="36"/>
      <c r="D203" s="200" t="s">
        <v>127</v>
      </c>
      <c r="E203" s="36"/>
      <c r="F203" s="201" t="s">
        <v>1104</v>
      </c>
      <c r="G203" s="36"/>
      <c r="H203" s="36"/>
      <c r="I203" s="202"/>
      <c r="J203" s="36"/>
      <c r="K203" s="36"/>
      <c r="L203" s="39"/>
      <c r="M203" s="203"/>
      <c r="N203" s="204"/>
      <c r="O203" s="71"/>
      <c r="P203" s="71"/>
      <c r="Q203" s="71"/>
      <c r="R203" s="71"/>
      <c r="S203" s="71"/>
      <c r="T203" s="71"/>
      <c r="U203" s="72"/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T203" s="17" t="s">
        <v>127</v>
      </c>
      <c r="AU203" s="17" t="s">
        <v>83</v>
      </c>
    </row>
    <row r="204" spans="1:65" s="2" customFormat="1" ht="24.2" customHeight="1">
      <c r="A204" s="34"/>
      <c r="B204" s="35"/>
      <c r="C204" s="186" t="s">
        <v>7</v>
      </c>
      <c r="D204" s="186" t="s">
        <v>121</v>
      </c>
      <c r="E204" s="187" t="s">
        <v>1106</v>
      </c>
      <c r="F204" s="188" t="s">
        <v>1107</v>
      </c>
      <c r="G204" s="189" t="s">
        <v>124</v>
      </c>
      <c r="H204" s="190">
        <v>1</v>
      </c>
      <c r="I204" s="191"/>
      <c r="J204" s="192">
        <f>ROUND(I204*H204,2)</f>
        <v>0</v>
      </c>
      <c r="K204" s="193"/>
      <c r="L204" s="39"/>
      <c r="M204" s="194" t="s">
        <v>1</v>
      </c>
      <c r="N204" s="195" t="s">
        <v>38</v>
      </c>
      <c r="O204" s="71"/>
      <c r="P204" s="196">
        <f>O204*H204</f>
        <v>0</v>
      </c>
      <c r="Q204" s="196">
        <v>0</v>
      </c>
      <c r="R204" s="196">
        <f>Q204*H204</f>
        <v>0</v>
      </c>
      <c r="S204" s="196">
        <v>0</v>
      </c>
      <c r="T204" s="196">
        <f>S204*H204</f>
        <v>0</v>
      </c>
      <c r="U204" s="197" t="s">
        <v>1</v>
      </c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R204" s="198" t="s">
        <v>125</v>
      </c>
      <c r="AT204" s="198" t="s">
        <v>121</v>
      </c>
      <c r="AU204" s="198" t="s">
        <v>83</v>
      </c>
      <c r="AY204" s="17" t="s">
        <v>118</v>
      </c>
      <c r="BE204" s="199">
        <f>IF(N204="základní",J204,0)</f>
        <v>0</v>
      </c>
      <c r="BF204" s="199">
        <f>IF(N204="snížená",J204,0)</f>
        <v>0</v>
      </c>
      <c r="BG204" s="199">
        <f>IF(N204="zákl. přenesená",J204,0)</f>
        <v>0</v>
      </c>
      <c r="BH204" s="199">
        <f>IF(N204="sníž. přenesená",J204,0)</f>
        <v>0</v>
      </c>
      <c r="BI204" s="199">
        <f>IF(N204="nulová",J204,0)</f>
        <v>0</v>
      </c>
      <c r="BJ204" s="17" t="s">
        <v>81</v>
      </c>
      <c r="BK204" s="199">
        <f>ROUND(I204*H204,2)</f>
        <v>0</v>
      </c>
      <c r="BL204" s="17" t="s">
        <v>125</v>
      </c>
      <c r="BM204" s="198" t="s">
        <v>1108</v>
      </c>
    </row>
    <row r="205" spans="1:47" s="2" customFormat="1" ht="19.5">
      <c r="A205" s="34"/>
      <c r="B205" s="35"/>
      <c r="C205" s="36"/>
      <c r="D205" s="200" t="s">
        <v>127</v>
      </c>
      <c r="E205" s="36"/>
      <c r="F205" s="201" t="s">
        <v>1107</v>
      </c>
      <c r="G205" s="36"/>
      <c r="H205" s="36"/>
      <c r="I205" s="202"/>
      <c r="J205" s="36"/>
      <c r="K205" s="36"/>
      <c r="L205" s="39"/>
      <c r="M205" s="203"/>
      <c r="N205" s="204"/>
      <c r="O205" s="71"/>
      <c r="P205" s="71"/>
      <c r="Q205" s="71"/>
      <c r="R205" s="71"/>
      <c r="S205" s="71"/>
      <c r="T205" s="71"/>
      <c r="U205" s="72"/>
      <c r="V205" s="34"/>
      <c r="W205" s="34"/>
      <c r="X205" s="34"/>
      <c r="Y205" s="34"/>
      <c r="Z205" s="34"/>
      <c r="AA205" s="34"/>
      <c r="AB205" s="34"/>
      <c r="AC205" s="34"/>
      <c r="AD205" s="34"/>
      <c r="AE205" s="34"/>
      <c r="AT205" s="17" t="s">
        <v>127</v>
      </c>
      <c r="AU205" s="17" t="s">
        <v>83</v>
      </c>
    </row>
    <row r="206" spans="1:65" s="2" customFormat="1" ht="24.2" customHeight="1">
      <c r="A206" s="34"/>
      <c r="B206" s="35"/>
      <c r="C206" s="186" t="s">
        <v>327</v>
      </c>
      <c r="D206" s="186" t="s">
        <v>121</v>
      </c>
      <c r="E206" s="187" t="s">
        <v>1109</v>
      </c>
      <c r="F206" s="188" t="s">
        <v>1110</v>
      </c>
      <c r="G206" s="189" t="s">
        <v>124</v>
      </c>
      <c r="H206" s="190">
        <v>1</v>
      </c>
      <c r="I206" s="191"/>
      <c r="J206" s="192">
        <f>ROUND(I206*H206,2)</f>
        <v>0</v>
      </c>
      <c r="K206" s="193"/>
      <c r="L206" s="39"/>
      <c r="M206" s="194" t="s">
        <v>1</v>
      </c>
      <c r="N206" s="195" t="s">
        <v>38</v>
      </c>
      <c r="O206" s="71"/>
      <c r="P206" s="196">
        <f>O206*H206</f>
        <v>0</v>
      </c>
      <c r="Q206" s="196">
        <v>0</v>
      </c>
      <c r="R206" s="196">
        <f>Q206*H206</f>
        <v>0</v>
      </c>
      <c r="S206" s="196">
        <v>0</v>
      </c>
      <c r="T206" s="196">
        <f>S206*H206</f>
        <v>0</v>
      </c>
      <c r="U206" s="197" t="s">
        <v>1</v>
      </c>
      <c r="V206" s="34"/>
      <c r="W206" s="34"/>
      <c r="X206" s="34"/>
      <c r="Y206" s="34"/>
      <c r="Z206" s="34"/>
      <c r="AA206" s="34"/>
      <c r="AB206" s="34"/>
      <c r="AC206" s="34"/>
      <c r="AD206" s="34"/>
      <c r="AE206" s="34"/>
      <c r="AR206" s="198" t="s">
        <v>125</v>
      </c>
      <c r="AT206" s="198" t="s">
        <v>121</v>
      </c>
      <c r="AU206" s="198" t="s">
        <v>83</v>
      </c>
      <c r="AY206" s="17" t="s">
        <v>118</v>
      </c>
      <c r="BE206" s="199">
        <f>IF(N206="základní",J206,0)</f>
        <v>0</v>
      </c>
      <c r="BF206" s="199">
        <f>IF(N206="snížená",J206,0)</f>
        <v>0</v>
      </c>
      <c r="BG206" s="199">
        <f>IF(N206="zákl. přenesená",J206,0)</f>
        <v>0</v>
      </c>
      <c r="BH206" s="199">
        <f>IF(N206="sníž. přenesená",J206,0)</f>
        <v>0</v>
      </c>
      <c r="BI206" s="199">
        <f>IF(N206="nulová",J206,0)</f>
        <v>0</v>
      </c>
      <c r="BJ206" s="17" t="s">
        <v>81</v>
      </c>
      <c r="BK206" s="199">
        <f>ROUND(I206*H206,2)</f>
        <v>0</v>
      </c>
      <c r="BL206" s="17" t="s">
        <v>125</v>
      </c>
      <c r="BM206" s="198" t="s">
        <v>1111</v>
      </c>
    </row>
    <row r="207" spans="1:47" s="2" customFormat="1" ht="19.5">
      <c r="A207" s="34"/>
      <c r="B207" s="35"/>
      <c r="C207" s="36"/>
      <c r="D207" s="200" t="s">
        <v>127</v>
      </c>
      <c r="E207" s="36"/>
      <c r="F207" s="201" t="s">
        <v>1110</v>
      </c>
      <c r="G207" s="36"/>
      <c r="H207" s="36"/>
      <c r="I207" s="202"/>
      <c r="J207" s="36"/>
      <c r="K207" s="36"/>
      <c r="L207" s="39"/>
      <c r="M207" s="203"/>
      <c r="N207" s="204"/>
      <c r="O207" s="71"/>
      <c r="P207" s="71"/>
      <c r="Q207" s="71"/>
      <c r="R207" s="71"/>
      <c r="S207" s="71"/>
      <c r="T207" s="71"/>
      <c r="U207" s="72"/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T207" s="17" t="s">
        <v>127</v>
      </c>
      <c r="AU207" s="17" t="s">
        <v>83</v>
      </c>
    </row>
    <row r="208" spans="1:65" s="2" customFormat="1" ht="24.2" customHeight="1">
      <c r="A208" s="34"/>
      <c r="B208" s="35"/>
      <c r="C208" s="186" t="s">
        <v>333</v>
      </c>
      <c r="D208" s="186" t="s">
        <v>121</v>
      </c>
      <c r="E208" s="187" t="s">
        <v>1112</v>
      </c>
      <c r="F208" s="188" t="s">
        <v>1113</v>
      </c>
      <c r="G208" s="189" t="s">
        <v>124</v>
      </c>
      <c r="H208" s="190">
        <v>1</v>
      </c>
      <c r="I208" s="191"/>
      <c r="J208" s="192">
        <f>ROUND(I208*H208,2)</f>
        <v>0</v>
      </c>
      <c r="K208" s="193"/>
      <c r="L208" s="39"/>
      <c r="M208" s="194" t="s">
        <v>1</v>
      </c>
      <c r="N208" s="195" t="s">
        <v>38</v>
      </c>
      <c r="O208" s="71"/>
      <c r="P208" s="196">
        <f>O208*H208</f>
        <v>0</v>
      </c>
      <c r="Q208" s="196">
        <v>0</v>
      </c>
      <c r="R208" s="196">
        <f>Q208*H208</f>
        <v>0</v>
      </c>
      <c r="S208" s="196">
        <v>0</v>
      </c>
      <c r="T208" s="196">
        <f>S208*H208</f>
        <v>0</v>
      </c>
      <c r="U208" s="197" t="s">
        <v>1</v>
      </c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R208" s="198" t="s">
        <v>125</v>
      </c>
      <c r="AT208" s="198" t="s">
        <v>121</v>
      </c>
      <c r="AU208" s="198" t="s">
        <v>83</v>
      </c>
      <c r="AY208" s="17" t="s">
        <v>118</v>
      </c>
      <c r="BE208" s="199">
        <f>IF(N208="základní",J208,0)</f>
        <v>0</v>
      </c>
      <c r="BF208" s="199">
        <f>IF(N208="snížená",J208,0)</f>
        <v>0</v>
      </c>
      <c r="BG208" s="199">
        <f>IF(N208="zákl. přenesená",J208,0)</f>
        <v>0</v>
      </c>
      <c r="BH208" s="199">
        <f>IF(N208="sníž. přenesená",J208,0)</f>
        <v>0</v>
      </c>
      <c r="BI208" s="199">
        <f>IF(N208="nulová",J208,0)</f>
        <v>0</v>
      </c>
      <c r="BJ208" s="17" t="s">
        <v>81</v>
      </c>
      <c r="BK208" s="199">
        <f>ROUND(I208*H208,2)</f>
        <v>0</v>
      </c>
      <c r="BL208" s="17" t="s">
        <v>125</v>
      </c>
      <c r="BM208" s="198" t="s">
        <v>1114</v>
      </c>
    </row>
    <row r="209" spans="1:47" s="2" customFormat="1" ht="19.5">
      <c r="A209" s="34"/>
      <c r="B209" s="35"/>
      <c r="C209" s="36"/>
      <c r="D209" s="200" t="s">
        <v>127</v>
      </c>
      <c r="E209" s="36"/>
      <c r="F209" s="201" t="s">
        <v>1113</v>
      </c>
      <c r="G209" s="36"/>
      <c r="H209" s="36"/>
      <c r="I209" s="202"/>
      <c r="J209" s="36"/>
      <c r="K209" s="36"/>
      <c r="L209" s="39"/>
      <c r="M209" s="203"/>
      <c r="N209" s="204"/>
      <c r="O209" s="71"/>
      <c r="P209" s="71"/>
      <c r="Q209" s="71"/>
      <c r="R209" s="71"/>
      <c r="S209" s="71"/>
      <c r="T209" s="71"/>
      <c r="U209" s="72"/>
      <c r="V209" s="34"/>
      <c r="W209" s="34"/>
      <c r="X209" s="34"/>
      <c r="Y209" s="34"/>
      <c r="Z209" s="34"/>
      <c r="AA209" s="34"/>
      <c r="AB209" s="34"/>
      <c r="AC209" s="34"/>
      <c r="AD209" s="34"/>
      <c r="AE209" s="34"/>
      <c r="AT209" s="17" t="s">
        <v>127</v>
      </c>
      <c r="AU209" s="17" t="s">
        <v>83</v>
      </c>
    </row>
    <row r="210" spans="1:65" s="2" customFormat="1" ht="24.2" customHeight="1">
      <c r="A210" s="34"/>
      <c r="B210" s="35"/>
      <c r="C210" s="186" t="s">
        <v>339</v>
      </c>
      <c r="D210" s="186" t="s">
        <v>121</v>
      </c>
      <c r="E210" s="187" t="s">
        <v>1115</v>
      </c>
      <c r="F210" s="188" t="s">
        <v>1116</v>
      </c>
      <c r="G210" s="189" t="s">
        <v>148</v>
      </c>
      <c r="H210" s="205"/>
      <c r="I210" s="191"/>
      <c r="J210" s="192">
        <f>ROUND(I210*H210,2)</f>
        <v>0</v>
      </c>
      <c r="K210" s="193"/>
      <c r="L210" s="39"/>
      <c r="M210" s="194" t="s">
        <v>1</v>
      </c>
      <c r="N210" s="195" t="s">
        <v>38</v>
      </c>
      <c r="O210" s="71"/>
      <c r="P210" s="196">
        <f>O210*H210</f>
        <v>0</v>
      </c>
      <c r="Q210" s="196">
        <v>0</v>
      </c>
      <c r="R210" s="196">
        <f>Q210*H210</f>
        <v>0</v>
      </c>
      <c r="S210" s="196">
        <v>0</v>
      </c>
      <c r="T210" s="196">
        <f>S210*H210</f>
        <v>0</v>
      </c>
      <c r="U210" s="197" t="s">
        <v>1</v>
      </c>
      <c r="V210" s="34"/>
      <c r="W210" s="34"/>
      <c r="X210" s="34"/>
      <c r="Y210" s="34"/>
      <c r="Z210" s="34"/>
      <c r="AA210" s="34"/>
      <c r="AB210" s="34"/>
      <c r="AC210" s="34"/>
      <c r="AD210" s="34"/>
      <c r="AE210" s="34"/>
      <c r="AR210" s="198" t="s">
        <v>125</v>
      </c>
      <c r="AT210" s="198" t="s">
        <v>121</v>
      </c>
      <c r="AU210" s="198" t="s">
        <v>83</v>
      </c>
      <c r="AY210" s="17" t="s">
        <v>118</v>
      </c>
      <c r="BE210" s="199">
        <f>IF(N210="základní",J210,0)</f>
        <v>0</v>
      </c>
      <c r="BF210" s="199">
        <f>IF(N210="snížená",J210,0)</f>
        <v>0</v>
      </c>
      <c r="BG210" s="199">
        <f>IF(N210="zákl. přenesená",J210,0)</f>
        <v>0</v>
      </c>
      <c r="BH210" s="199">
        <f>IF(N210="sníž. přenesená",J210,0)</f>
        <v>0</v>
      </c>
      <c r="BI210" s="199">
        <f>IF(N210="nulová",J210,0)</f>
        <v>0</v>
      </c>
      <c r="BJ210" s="17" t="s">
        <v>81</v>
      </c>
      <c r="BK210" s="199">
        <f>ROUND(I210*H210,2)</f>
        <v>0</v>
      </c>
      <c r="BL210" s="17" t="s">
        <v>125</v>
      </c>
      <c r="BM210" s="198" t="s">
        <v>1117</v>
      </c>
    </row>
    <row r="211" spans="1:47" s="2" customFormat="1" ht="19.5">
      <c r="A211" s="34"/>
      <c r="B211" s="35"/>
      <c r="C211" s="36"/>
      <c r="D211" s="200" t="s">
        <v>127</v>
      </c>
      <c r="E211" s="36"/>
      <c r="F211" s="201" t="s">
        <v>1116</v>
      </c>
      <c r="G211" s="36"/>
      <c r="H211" s="36"/>
      <c r="I211" s="202"/>
      <c r="J211" s="36"/>
      <c r="K211" s="36"/>
      <c r="L211" s="39"/>
      <c r="M211" s="203"/>
      <c r="N211" s="204"/>
      <c r="O211" s="71"/>
      <c r="P211" s="71"/>
      <c r="Q211" s="71"/>
      <c r="R211" s="71"/>
      <c r="S211" s="71"/>
      <c r="T211" s="71"/>
      <c r="U211" s="72"/>
      <c r="V211" s="34"/>
      <c r="W211" s="34"/>
      <c r="X211" s="34"/>
      <c r="Y211" s="34"/>
      <c r="Z211" s="34"/>
      <c r="AA211" s="34"/>
      <c r="AB211" s="34"/>
      <c r="AC211" s="34"/>
      <c r="AD211" s="34"/>
      <c r="AE211" s="34"/>
      <c r="AT211" s="17" t="s">
        <v>127</v>
      </c>
      <c r="AU211" s="17" t="s">
        <v>83</v>
      </c>
    </row>
    <row r="212" spans="2:63" s="12" customFormat="1" ht="22.9" customHeight="1">
      <c r="B212" s="170"/>
      <c r="C212" s="171"/>
      <c r="D212" s="172" t="s">
        <v>72</v>
      </c>
      <c r="E212" s="184" t="s">
        <v>350</v>
      </c>
      <c r="F212" s="184" t="s">
        <v>537</v>
      </c>
      <c r="G212" s="171"/>
      <c r="H212" s="171"/>
      <c r="I212" s="174"/>
      <c r="J212" s="185">
        <f>BK212</f>
        <v>0</v>
      </c>
      <c r="K212" s="171"/>
      <c r="L212" s="176"/>
      <c r="M212" s="177"/>
      <c r="N212" s="178"/>
      <c r="O212" s="178"/>
      <c r="P212" s="179">
        <f>SUM(P213:P218)</f>
        <v>0</v>
      </c>
      <c r="Q212" s="178"/>
      <c r="R212" s="179">
        <f>SUM(R213:R218)</f>
        <v>0</v>
      </c>
      <c r="S212" s="178"/>
      <c r="T212" s="179">
        <f>SUM(T213:T218)</f>
        <v>0</v>
      </c>
      <c r="U212" s="180"/>
      <c r="AR212" s="181" t="s">
        <v>81</v>
      </c>
      <c r="AT212" s="182" t="s">
        <v>72</v>
      </c>
      <c r="AU212" s="182" t="s">
        <v>81</v>
      </c>
      <c r="AY212" s="181" t="s">
        <v>118</v>
      </c>
      <c r="BK212" s="183">
        <f>SUM(BK213:BK218)</f>
        <v>0</v>
      </c>
    </row>
    <row r="213" spans="1:65" s="2" customFormat="1" ht="14.45" customHeight="1">
      <c r="A213" s="34"/>
      <c r="B213" s="35"/>
      <c r="C213" s="186" t="s">
        <v>344</v>
      </c>
      <c r="D213" s="186" t="s">
        <v>121</v>
      </c>
      <c r="E213" s="187" t="s">
        <v>539</v>
      </c>
      <c r="F213" s="188" t="s">
        <v>540</v>
      </c>
      <c r="G213" s="189" t="s">
        <v>124</v>
      </c>
      <c r="H213" s="190">
        <v>1</v>
      </c>
      <c r="I213" s="191"/>
      <c r="J213" s="192">
        <f>ROUND(I213*H213,2)</f>
        <v>0</v>
      </c>
      <c r="K213" s="193"/>
      <c r="L213" s="39"/>
      <c r="M213" s="194" t="s">
        <v>1</v>
      </c>
      <c r="N213" s="195" t="s">
        <v>38</v>
      </c>
      <c r="O213" s="71"/>
      <c r="P213" s="196">
        <f>O213*H213</f>
        <v>0</v>
      </c>
      <c r="Q213" s="196">
        <v>0</v>
      </c>
      <c r="R213" s="196">
        <f>Q213*H213</f>
        <v>0</v>
      </c>
      <c r="S213" s="196">
        <v>0</v>
      </c>
      <c r="T213" s="196">
        <f>S213*H213</f>
        <v>0</v>
      </c>
      <c r="U213" s="197" t="s">
        <v>1</v>
      </c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R213" s="198" t="s">
        <v>125</v>
      </c>
      <c r="AT213" s="198" t="s">
        <v>121</v>
      </c>
      <c r="AU213" s="198" t="s">
        <v>83</v>
      </c>
      <c r="AY213" s="17" t="s">
        <v>118</v>
      </c>
      <c r="BE213" s="199">
        <f>IF(N213="základní",J213,0)</f>
        <v>0</v>
      </c>
      <c r="BF213" s="199">
        <f>IF(N213="snížená",J213,0)</f>
        <v>0</v>
      </c>
      <c r="BG213" s="199">
        <f>IF(N213="zákl. přenesená",J213,0)</f>
        <v>0</v>
      </c>
      <c r="BH213" s="199">
        <f>IF(N213="sníž. přenesená",J213,0)</f>
        <v>0</v>
      </c>
      <c r="BI213" s="199">
        <f>IF(N213="nulová",J213,0)</f>
        <v>0</v>
      </c>
      <c r="BJ213" s="17" t="s">
        <v>81</v>
      </c>
      <c r="BK213" s="199">
        <f>ROUND(I213*H213,2)</f>
        <v>0</v>
      </c>
      <c r="BL213" s="17" t="s">
        <v>125</v>
      </c>
      <c r="BM213" s="198" t="s">
        <v>1118</v>
      </c>
    </row>
    <row r="214" spans="1:47" s="2" customFormat="1" ht="11.25">
      <c r="A214" s="34"/>
      <c r="B214" s="35"/>
      <c r="C214" s="36"/>
      <c r="D214" s="200" t="s">
        <v>127</v>
      </c>
      <c r="E214" s="36"/>
      <c r="F214" s="201" t="s">
        <v>540</v>
      </c>
      <c r="G214" s="36"/>
      <c r="H214" s="36"/>
      <c r="I214" s="202"/>
      <c r="J214" s="36"/>
      <c r="K214" s="36"/>
      <c r="L214" s="39"/>
      <c r="M214" s="203"/>
      <c r="N214" s="204"/>
      <c r="O214" s="71"/>
      <c r="P214" s="71"/>
      <c r="Q214" s="71"/>
      <c r="R214" s="71"/>
      <c r="S214" s="71"/>
      <c r="T214" s="71"/>
      <c r="U214" s="72"/>
      <c r="V214" s="34"/>
      <c r="W214" s="34"/>
      <c r="X214" s="34"/>
      <c r="Y214" s="34"/>
      <c r="Z214" s="34"/>
      <c r="AA214" s="34"/>
      <c r="AB214" s="34"/>
      <c r="AC214" s="34"/>
      <c r="AD214" s="34"/>
      <c r="AE214" s="34"/>
      <c r="AT214" s="17" t="s">
        <v>127</v>
      </c>
      <c r="AU214" s="17" t="s">
        <v>83</v>
      </c>
    </row>
    <row r="215" spans="1:65" s="2" customFormat="1" ht="14.45" customHeight="1">
      <c r="A215" s="34"/>
      <c r="B215" s="35"/>
      <c r="C215" s="186" t="s">
        <v>352</v>
      </c>
      <c r="D215" s="186" t="s">
        <v>121</v>
      </c>
      <c r="E215" s="187" t="s">
        <v>543</v>
      </c>
      <c r="F215" s="188" t="s">
        <v>544</v>
      </c>
      <c r="G215" s="189" t="s">
        <v>124</v>
      </c>
      <c r="H215" s="190">
        <v>1</v>
      </c>
      <c r="I215" s="191"/>
      <c r="J215" s="192">
        <f>ROUND(I215*H215,2)</f>
        <v>0</v>
      </c>
      <c r="K215" s="193"/>
      <c r="L215" s="39"/>
      <c r="M215" s="194" t="s">
        <v>1</v>
      </c>
      <c r="N215" s="195" t="s">
        <v>38</v>
      </c>
      <c r="O215" s="71"/>
      <c r="P215" s="196">
        <f>O215*H215</f>
        <v>0</v>
      </c>
      <c r="Q215" s="196">
        <v>0</v>
      </c>
      <c r="R215" s="196">
        <f>Q215*H215</f>
        <v>0</v>
      </c>
      <c r="S215" s="196">
        <v>0</v>
      </c>
      <c r="T215" s="196">
        <f>S215*H215</f>
        <v>0</v>
      </c>
      <c r="U215" s="197" t="s">
        <v>1</v>
      </c>
      <c r="V215" s="34"/>
      <c r="W215" s="34"/>
      <c r="X215" s="34"/>
      <c r="Y215" s="34"/>
      <c r="Z215" s="34"/>
      <c r="AA215" s="34"/>
      <c r="AB215" s="34"/>
      <c r="AC215" s="34"/>
      <c r="AD215" s="34"/>
      <c r="AE215" s="34"/>
      <c r="AR215" s="198" t="s">
        <v>125</v>
      </c>
      <c r="AT215" s="198" t="s">
        <v>121</v>
      </c>
      <c r="AU215" s="198" t="s">
        <v>83</v>
      </c>
      <c r="AY215" s="17" t="s">
        <v>118</v>
      </c>
      <c r="BE215" s="199">
        <f>IF(N215="základní",J215,0)</f>
        <v>0</v>
      </c>
      <c r="BF215" s="199">
        <f>IF(N215="snížená",J215,0)</f>
        <v>0</v>
      </c>
      <c r="BG215" s="199">
        <f>IF(N215="zákl. přenesená",J215,0)</f>
        <v>0</v>
      </c>
      <c r="BH215" s="199">
        <f>IF(N215="sníž. přenesená",J215,0)</f>
        <v>0</v>
      </c>
      <c r="BI215" s="199">
        <f>IF(N215="nulová",J215,0)</f>
        <v>0</v>
      </c>
      <c r="BJ215" s="17" t="s">
        <v>81</v>
      </c>
      <c r="BK215" s="199">
        <f>ROUND(I215*H215,2)</f>
        <v>0</v>
      </c>
      <c r="BL215" s="17" t="s">
        <v>125</v>
      </c>
      <c r="BM215" s="198" t="s">
        <v>1119</v>
      </c>
    </row>
    <row r="216" spans="1:47" s="2" customFormat="1" ht="11.25">
      <c r="A216" s="34"/>
      <c r="B216" s="35"/>
      <c r="C216" s="36"/>
      <c r="D216" s="200" t="s">
        <v>127</v>
      </c>
      <c r="E216" s="36"/>
      <c r="F216" s="201" t="s">
        <v>544</v>
      </c>
      <c r="G216" s="36"/>
      <c r="H216" s="36"/>
      <c r="I216" s="202"/>
      <c r="J216" s="36"/>
      <c r="K216" s="36"/>
      <c r="L216" s="39"/>
      <c r="M216" s="203"/>
      <c r="N216" s="204"/>
      <c r="O216" s="71"/>
      <c r="P216" s="71"/>
      <c r="Q216" s="71"/>
      <c r="R216" s="71"/>
      <c r="S216" s="71"/>
      <c r="T216" s="71"/>
      <c r="U216" s="72"/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T216" s="17" t="s">
        <v>127</v>
      </c>
      <c r="AU216" s="17" t="s">
        <v>83</v>
      </c>
    </row>
    <row r="217" spans="1:65" s="2" customFormat="1" ht="14.45" customHeight="1">
      <c r="A217" s="34"/>
      <c r="B217" s="35"/>
      <c r="C217" s="186" t="s">
        <v>372</v>
      </c>
      <c r="D217" s="186" t="s">
        <v>121</v>
      </c>
      <c r="E217" s="187" t="s">
        <v>547</v>
      </c>
      <c r="F217" s="188" t="s">
        <v>548</v>
      </c>
      <c r="G217" s="189" t="s">
        <v>124</v>
      </c>
      <c r="H217" s="190">
        <v>1</v>
      </c>
      <c r="I217" s="191"/>
      <c r="J217" s="192">
        <f>ROUND(I217*H217,2)</f>
        <v>0</v>
      </c>
      <c r="K217" s="193"/>
      <c r="L217" s="39"/>
      <c r="M217" s="194" t="s">
        <v>1</v>
      </c>
      <c r="N217" s="195" t="s">
        <v>38</v>
      </c>
      <c r="O217" s="71"/>
      <c r="P217" s="196">
        <f>O217*H217</f>
        <v>0</v>
      </c>
      <c r="Q217" s="196">
        <v>0</v>
      </c>
      <c r="R217" s="196">
        <f>Q217*H217</f>
        <v>0</v>
      </c>
      <c r="S217" s="196">
        <v>0</v>
      </c>
      <c r="T217" s="196">
        <f>S217*H217</f>
        <v>0</v>
      </c>
      <c r="U217" s="197" t="s">
        <v>1</v>
      </c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R217" s="198" t="s">
        <v>125</v>
      </c>
      <c r="AT217" s="198" t="s">
        <v>121</v>
      </c>
      <c r="AU217" s="198" t="s">
        <v>83</v>
      </c>
      <c r="AY217" s="17" t="s">
        <v>118</v>
      </c>
      <c r="BE217" s="199">
        <f>IF(N217="základní",J217,0)</f>
        <v>0</v>
      </c>
      <c r="BF217" s="199">
        <f>IF(N217="snížená",J217,0)</f>
        <v>0</v>
      </c>
      <c r="BG217" s="199">
        <f>IF(N217="zákl. přenesená",J217,0)</f>
        <v>0</v>
      </c>
      <c r="BH217" s="199">
        <f>IF(N217="sníž. přenesená",J217,0)</f>
        <v>0</v>
      </c>
      <c r="BI217" s="199">
        <f>IF(N217="nulová",J217,0)</f>
        <v>0</v>
      </c>
      <c r="BJ217" s="17" t="s">
        <v>81</v>
      </c>
      <c r="BK217" s="199">
        <f>ROUND(I217*H217,2)</f>
        <v>0</v>
      </c>
      <c r="BL217" s="17" t="s">
        <v>125</v>
      </c>
      <c r="BM217" s="198" t="s">
        <v>1120</v>
      </c>
    </row>
    <row r="218" spans="1:47" s="2" customFormat="1" ht="11.25">
      <c r="A218" s="34"/>
      <c r="B218" s="35"/>
      <c r="C218" s="36"/>
      <c r="D218" s="200" t="s">
        <v>127</v>
      </c>
      <c r="E218" s="36"/>
      <c r="F218" s="201" t="s">
        <v>548</v>
      </c>
      <c r="G218" s="36"/>
      <c r="H218" s="36"/>
      <c r="I218" s="202"/>
      <c r="J218" s="36"/>
      <c r="K218" s="36"/>
      <c r="L218" s="39"/>
      <c r="M218" s="203"/>
      <c r="N218" s="204"/>
      <c r="O218" s="71"/>
      <c r="P218" s="71"/>
      <c r="Q218" s="71"/>
      <c r="R218" s="71"/>
      <c r="S218" s="71"/>
      <c r="T218" s="71"/>
      <c r="U218" s="72"/>
      <c r="V218" s="34"/>
      <c r="W218" s="34"/>
      <c r="X218" s="34"/>
      <c r="Y218" s="34"/>
      <c r="Z218" s="34"/>
      <c r="AA218" s="34"/>
      <c r="AB218" s="34"/>
      <c r="AC218" s="34"/>
      <c r="AD218" s="34"/>
      <c r="AE218" s="34"/>
      <c r="AT218" s="17" t="s">
        <v>127</v>
      </c>
      <c r="AU218" s="17" t="s">
        <v>83</v>
      </c>
    </row>
    <row r="219" spans="2:63" s="12" customFormat="1" ht="22.9" customHeight="1">
      <c r="B219" s="170"/>
      <c r="C219" s="171"/>
      <c r="D219" s="172" t="s">
        <v>72</v>
      </c>
      <c r="E219" s="184" t="s">
        <v>487</v>
      </c>
      <c r="F219" s="184" t="s">
        <v>551</v>
      </c>
      <c r="G219" s="171"/>
      <c r="H219" s="171"/>
      <c r="I219" s="174"/>
      <c r="J219" s="185">
        <f>BK219</f>
        <v>0</v>
      </c>
      <c r="K219" s="171"/>
      <c r="L219" s="176"/>
      <c r="M219" s="177"/>
      <c r="N219" s="178"/>
      <c r="O219" s="178"/>
      <c r="P219" s="179">
        <f>SUM(P220:P247)</f>
        <v>0</v>
      </c>
      <c r="Q219" s="178"/>
      <c r="R219" s="179">
        <f>SUM(R220:R247)</f>
        <v>0</v>
      </c>
      <c r="S219" s="178"/>
      <c r="T219" s="179">
        <f>SUM(T220:T247)</f>
        <v>0</v>
      </c>
      <c r="U219" s="180"/>
      <c r="AR219" s="181" t="s">
        <v>81</v>
      </c>
      <c r="AT219" s="182" t="s">
        <v>72</v>
      </c>
      <c r="AU219" s="182" t="s">
        <v>81</v>
      </c>
      <c r="AY219" s="181" t="s">
        <v>118</v>
      </c>
      <c r="BK219" s="183">
        <f>SUM(BK220:BK247)</f>
        <v>0</v>
      </c>
    </row>
    <row r="220" spans="1:65" s="2" customFormat="1" ht="24.2" customHeight="1">
      <c r="A220" s="34"/>
      <c r="B220" s="35"/>
      <c r="C220" s="186" t="s">
        <v>383</v>
      </c>
      <c r="D220" s="186" t="s">
        <v>121</v>
      </c>
      <c r="E220" s="187" t="s">
        <v>553</v>
      </c>
      <c r="F220" s="188" t="s">
        <v>554</v>
      </c>
      <c r="G220" s="189" t="s">
        <v>187</v>
      </c>
      <c r="H220" s="190">
        <v>6.68</v>
      </c>
      <c r="I220" s="191"/>
      <c r="J220" s="192">
        <f>ROUND(I220*H220,2)</f>
        <v>0</v>
      </c>
      <c r="K220" s="193"/>
      <c r="L220" s="39"/>
      <c r="M220" s="194" t="s">
        <v>1</v>
      </c>
      <c r="N220" s="195" t="s">
        <v>38</v>
      </c>
      <c r="O220" s="71"/>
      <c r="P220" s="196">
        <f>O220*H220</f>
        <v>0</v>
      </c>
      <c r="Q220" s="196">
        <v>0</v>
      </c>
      <c r="R220" s="196">
        <f>Q220*H220</f>
        <v>0</v>
      </c>
      <c r="S220" s="196">
        <v>0</v>
      </c>
      <c r="T220" s="196">
        <f>S220*H220</f>
        <v>0</v>
      </c>
      <c r="U220" s="197" t="s">
        <v>1</v>
      </c>
      <c r="V220" s="34"/>
      <c r="W220" s="34"/>
      <c r="X220" s="34"/>
      <c r="Y220" s="34"/>
      <c r="Z220" s="34"/>
      <c r="AA220" s="34"/>
      <c r="AB220" s="34"/>
      <c r="AC220" s="34"/>
      <c r="AD220" s="34"/>
      <c r="AE220" s="34"/>
      <c r="AR220" s="198" t="s">
        <v>125</v>
      </c>
      <c r="AT220" s="198" t="s">
        <v>121</v>
      </c>
      <c r="AU220" s="198" t="s">
        <v>83</v>
      </c>
      <c r="AY220" s="17" t="s">
        <v>118</v>
      </c>
      <c r="BE220" s="199">
        <f>IF(N220="základní",J220,0)</f>
        <v>0</v>
      </c>
      <c r="BF220" s="199">
        <f>IF(N220="snížená",J220,0)</f>
        <v>0</v>
      </c>
      <c r="BG220" s="199">
        <f>IF(N220="zákl. přenesená",J220,0)</f>
        <v>0</v>
      </c>
      <c r="BH220" s="199">
        <f>IF(N220="sníž. přenesená",J220,0)</f>
        <v>0</v>
      </c>
      <c r="BI220" s="199">
        <f>IF(N220="nulová",J220,0)</f>
        <v>0</v>
      </c>
      <c r="BJ220" s="17" t="s">
        <v>81</v>
      </c>
      <c r="BK220" s="199">
        <f>ROUND(I220*H220,2)</f>
        <v>0</v>
      </c>
      <c r="BL220" s="17" t="s">
        <v>125</v>
      </c>
      <c r="BM220" s="198" t="s">
        <v>1121</v>
      </c>
    </row>
    <row r="221" spans="1:47" s="2" customFormat="1" ht="19.5">
      <c r="A221" s="34"/>
      <c r="B221" s="35"/>
      <c r="C221" s="36"/>
      <c r="D221" s="200" t="s">
        <v>127</v>
      </c>
      <c r="E221" s="36"/>
      <c r="F221" s="201" t="s">
        <v>554</v>
      </c>
      <c r="G221" s="36"/>
      <c r="H221" s="36"/>
      <c r="I221" s="202"/>
      <c r="J221" s="36"/>
      <c r="K221" s="36"/>
      <c r="L221" s="39"/>
      <c r="M221" s="203"/>
      <c r="N221" s="204"/>
      <c r="O221" s="71"/>
      <c r="P221" s="71"/>
      <c r="Q221" s="71"/>
      <c r="R221" s="71"/>
      <c r="S221" s="71"/>
      <c r="T221" s="71"/>
      <c r="U221" s="72"/>
      <c r="V221" s="34"/>
      <c r="W221" s="34"/>
      <c r="X221" s="34"/>
      <c r="Y221" s="34"/>
      <c r="Z221" s="34"/>
      <c r="AA221" s="34"/>
      <c r="AB221" s="34"/>
      <c r="AC221" s="34"/>
      <c r="AD221" s="34"/>
      <c r="AE221" s="34"/>
      <c r="AT221" s="17" t="s">
        <v>127</v>
      </c>
      <c r="AU221" s="17" t="s">
        <v>83</v>
      </c>
    </row>
    <row r="222" spans="2:51" s="13" customFormat="1" ht="11.25">
      <c r="B222" s="210"/>
      <c r="C222" s="211"/>
      <c r="D222" s="200" t="s">
        <v>179</v>
      </c>
      <c r="E222" s="212" t="s">
        <v>1</v>
      </c>
      <c r="F222" s="213" t="s">
        <v>1122</v>
      </c>
      <c r="G222" s="211"/>
      <c r="H222" s="212" t="s">
        <v>1</v>
      </c>
      <c r="I222" s="214"/>
      <c r="J222" s="211"/>
      <c r="K222" s="211"/>
      <c r="L222" s="215"/>
      <c r="M222" s="216"/>
      <c r="N222" s="217"/>
      <c r="O222" s="217"/>
      <c r="P222" s="217"/>
      <c r="Q222" s="217"/>
      <c r="R222" s="217"/>
      <c r="S222" s="217"/>
      <c r="T222" s="217"/>
      <c r="U222" s="218"/>
      <c r="AT222" s="219" t="s">
        <v>179</v>
      </c>
      <c r="AU222" s="219" t="s">
        <v>83</v>
      </c>
      <c r="AV222" s="13" t="s">
        <v>81</v>
      </c>
      <c r="AW222" s="13" t="s">
        <v>30</v>
      </c>
      <c r="AX222" s="13" t="s">
        <v>73</v>
      </c>
      <c r="AY222" s="219" t="s">
        <v>118</v>
      </c>
    </row>
    <row r="223" spans="2:51" s="14" customFormat="1" ht="11.25">
      <c r="B223" s="220"/>
      <c r="C223" s="221"/>
      <c r="D223" s="200" t="s">
        <v>179</v>
      </c>
      <c r="E223" s="222" t="s">
        <v>1</v>
      </c>
      <c r="F223" s="223" t="s">
        <v>1123</v>
      </c>
      <c r="G223" s="221"/>
      <c r="H223" s="224">
        <v>6.68</v>
      </c>
      <c r="I223" s="225"/>
      <c r="J223" s="221"/>
      <c r="K223" s="221"/>
      <c r="L223" s="226"/>
      <c r="M223" s="227"/>
      <c r="N223" s="228"/>
      <c r="O223" s="228"/>
      <c r="P223" s="228"/>
      <c r="Q223" s="228"/>
      <c r="R223" s="228"/>
      <c r="S223" s="228"/>
      <c r="T223" s="228"/>
      <c r="U223" s="229"/>
      <c r="AT223" s="230" t="s">
        <v>179</v>
      </c>
      <c r="AU223" s="230" t="s">
        <v>83</v>
      </c>
      <c r="AV223" s="14" t="s">
        <v>83</v>
      </c>
      <c r="AW223" s="14" t="s">
        <v>30</v>
      </c>
      <c r="AX223" s="14" t="s">
        <v>73</v>
      </c>
      <c r="AY223" s="230" t="s">
        <v>118</v>
      </c>
    </row>
    <row r="224" spans="2:51" s="15" customFormat="1" ht="11.25">
      <c r="B224" s="231"/>
      <c r="C224" s="232"/>
      <c r="D224" s="200" t="s">
        <v>179</v>
      </c>
      <c r="E224" s="233" t="s">
        <v>1</v>
      </c>
      <c r="F224" s="234" t="s">
        <v>184</v>
      </c>
      <c r="G224" s="232"/>
      <c r="H224" s="235">
        <v>6.68</v>
      </c>
      <c r="I224" s="236"/>
      <c r="J224" s="232"/>
      <c r="K224" s="232"/>
      <c r="L224" s="237"/>
      <c r="M224" s="238"/>
      <c r="N224" s="239"/>
      <c r="O224" s="239"/>
      <c r="P224" s="239"/>
      <c r="Q224" s="239"/>
      <c r="R224" s="239"/>
      <c r="S224" s="239"/>
      <c r="T224" s="239"/>
      <c r="U224" s="240"/>
      <c r="AT224" s="241" t="s">
        <v>179</v>
      </c>
      <c r="AU224" s="241" t="s">
        <v>83</v>
      </c>
      <c r="AV224" s="15" t="s">
        <v>125</v>
      </c>
      <c r="AW224" s="15" t="s">
        <v>30</v>
      </c>
      <c r="AX224" s="15" t="s">
        <v>81</v>
      </c>
      <c r="AY224" s="241" t="s">
        <v>118</v>
      </c>
    </row>
    <row r="225" spans="1:65" s="2" customFormat="1" ht="24.2" customHeight="1">
      <c r="A225" s="34"/>
      <c r="B225" s="35"/>
      <c r="C225" s="186" t="s">
        <v>391</v>
      </c>
      <c r="D225" s="186" t="s">
        <v>121</v>
      </c>
      <c r="E225" s="187" t="s">
        <v>1124</v>
      </c>
      <c r="F225" s="188" t="s">
        <v>592</v>
      </c>
      <c r="G225" s="189" t="s">
        <v>187</v>
      </c>
      <c r="H225" s="190">
        <v>112.28</v>
      </c>
      <c r="I225" s="191"/>
      <c r="J225" s="192">
        <f>ROUND(I225*H225,2)</f>
        <v>0</v>
      </c>
      <c r="K225" s="193"/>
      <c r="L225" s="39"/>
      <c r="M225" s="194" t="s">
        <v>1</v>
      </c>
      <c r="N225" s="195" t="s">
        <v>38</v>
      </c>
      <c r="O225" s="71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6">
        <f>S225*H225</f>
        <v>0</v>
      </c>
      <c r="U225" s="197" t="s">
        <v>1</v>
      </c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125</v>
      </c>
      <c r="AT225" s="198" t="s">
        <v>121</v>
      </c>
      <c r="AU225" s="198" t="s">
        <v>83</v>
      </c>
      <c r="AY225" s="17" t="s">
        <v>118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81</v>
      </c>
      <c r="BK225" s="199">
        <f>ROUND(I225*H225,2)</f>
        <v>0</v>
      </c>
      <c r="BL225" s="17" t="s">
        <v>125</v>
      </c>
      <c r="BM225" s="198" t="s">
        <v>1125</v>
      </c>
    </row>
    <row r="226" spans="1:47" s="2" customFormat="1" ht="19.5">
      <c r="A226" s="34"/>
      <c r="B226" s="35"/>
      <c r="C226" s="36"/>
      <c r="D226" s="200" t="s">
        <v>127</v>
      </c>
      <c r="E226" s="36"/>
      <c r="F226" s="201" t="s">
        <v>592</v>
      </c>
      <c r="G226" s="36"/>
      <c r="H226" s="36"/>
      <c r="I226" s="202"/>
      <c r="J226" s="36"/>
      <c r="K226" s="36"/>
      <c r="L226" s="39"/>
      <c r="M226" s="203"/>
      <c r="N226" s="204"/>
      <c r="O226" s="71"/>
      <c r="P226" s="71"/>
      <c r="Q226" s="71"/>
      <c r="R226" s="71"/>
      <c r="S226" s="71"/>
      <c r="T226" s="71"/>
      <c r="U226" s="72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127</v>
      </c>
      <c r="AU226" s="17" t="s">
        <v>83</v>
      </c>
    </row>
    <row r="227" spans="2:51" s="13" customFormat="1" ht="11.25">
      <c r="B227" s="210"/>
      <c r="C227" s="211"/>
      <c r="D227" s="200" t="s">
        <v>179</v>
      </c>
      <c r="E227" s="212" t="s">
        <v>1</v>
      </c>
      <c r="F227" s="213" t="s">
        <v>1122</v>
      </c>
      <c r="G227" s="211"/>
      <c r="H227" s="212" t="s">
        <v>1</v>
      </c>
      <c r="I227" s="214"/>
      <c r="J227" s="211"/>
      <c r="K227" s="211"/>
      <c r="L227" s="215"/>
      <c r="M227" s="216"/>
      <c r="N227" s="217"/>
      <c r="O227" s="217"/>
      <c r="P227" s="217"/>
      <c r="Q227" s="217"/>
      <c r="R227" s="217"/>
      <c r="S227" s="217"/>
      <c r="T227" s="217"/>
      <c r="U227" s="218"/>
      <c r="AT227" s="219" t="s">
        <v>179</v>
      </c>
      <c r="AU227" s="219" t="s">
        <v>83</v>
      </c>
      <c r="AV227" s="13" t="s">
        <v>81</v>
      </c>
      <c r="AW227" s="13" t="s">
        <v>30</v>
      </c>
      <c r="AX227" s="13" t="s">
        <v>73</v>
      </c>
      <c r="AY227" s="219" t="s">
        <v>118</v>
      </c>
    </row>
    <row r="228" spans="2:51" s="14" customFormat="1" ht="11.25">
      <c r="B228" s="220"/>
      <c r="C228" s="221"/>
      <c r="D228" s="200" t="s">
        <v>179</v>
      </c>
      <c r="E228" s="222" t="s">
        <v>1</v>
      </c>
      <c r="F228" s="223" t="s">
        <v>1123</v>
      </c>
      <c r="G228" s="221"/>
      <c r="H228" s="224">
        <v>6.68</v>
      </c>
      <c r="I228" s="225"/>
      <c r="J228" s="221"/>
      <c r="K228" s="221"/>
      <c r="L228" s="226"/>
      <c r="M228" s="227"/>
      <c r="N228" s="228"/>
      <c r="O228" s="228"/>
      <c r="P228" s="228"/>
      <c r="Q228" s="228"/>
      <c r="R228" s="228"/>
      <c r="S228" s="228"/>
      <c r="T228" s="228"/>
      <c r="U228" s="229"/>
      <c r="AT228" s="230" t="s">
        <v>179</v>
      </c>
      <c r="AU228" s="230" t="s">
        <v>83</v>
      </c>
      <c r="AV228" s="14" t="s">
        <v>83</v>
      </c>
      <c r="AW228" s="14" t="s">
        <v>30</v>
      </c>
      <c r="AX228" s="14" t="s">
        <v>73</v>
      </c>
      <c r="AY228" s="230" t="s">
        <v>118</v>
      </c>
    </row>
    <row r="229" spans="2:51" s="13" customFormat="1" ht="11.25">
      <c r="B229" s="210"/>
      <c r="C229" s="211"/>
      <c r="D229" s="200" t="s">
        <v>179</v>
      </c>
      <c r="E229" s="212" t="s">
        <v>1</v>
      </c>
      <c r="F229" s="213" t="s">
        <v>1126</v>
      </c>
      <c r="G229" s="211"/>
      <c r="H229" s="212" t="s">
        <v>1</v>
      </c>
      <c r="I229" s="214"/>
      <c r="J229" s="211"/>
      <c r="K229" s="211"/>
      <c r="L229" s="215"/>
      <c r="M229" s="216"/>
      <c r="N229" s="217"/>
      <c r="O229" s="217"/>
      <c r="P229" s="217"/>
      <c r="Q229" s="217"/>
      <c r="R229" s="217"/>
      <c r="S229" s="217"/>
      <c r="T229" s="217"/>
      <c r="U229" s="218"/>
      <c r="AT229" s="219" t="s">
        <v>179</v>
      </c>
      <c r="AU229" s="219" t="s">
        <v>83</v>
      </c>
      <c r="AV229" s="13" t="s">
        <v>81</v>
      </c>
      <c r="AW229" s="13" t="s">
        <v>30</v>
      </c>
      <c r="AX229" s="13" t="s">
        <v>73</v>
      </c>
      <c r="AY229" s="219" t="s">
        <v>118</v>
      </c>
    </row>
    <row r="230" spans="2:51" s="14" customFormat="1" ht="11.25">
      <c r="B230" s="220"/>
      <c r="C230" s="221"/>
      <c r="D230" s="200" t="s">
        <v>179</v>
      </c>
      <c r="E230" s="222" t="s">
        <v>1</v>
      </c>
      <c r="F230" s="223" t="s">
        <v>1127</v>
      </c>
      <c r="G230" s="221"/>
      <c r="H230" s="224">
        <v>105.6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8"/>
      <c r="U230" s="229"/>
      <c r="AT230" s="230" t="s">
        <v>179</v>
      </c>
      <c r="AU230" s="230" t="s">
        <v>83</v>
      </c>
      <c r="AV230" s="14" t="s">
        <v>83</v>
      </c>
      <c r="AW230" s="14" t="s">
        <v>30</v>
      </c>
      <c r="AX230" s="14" t="s">
        <v>73</v>
      </c>
      <c r="AY230" s="230" t="s">
        <v>118</v>
      </c>
    </row>
    <row r="231" spans="2:51" s="15" customFormat="1" ht="11.25">
      <c r="B231" s="231"/>
      <c r="C231" s="232"/>
      <c r="D231" s="200" t="s">
        <v>179</v>
      </c>
      <c r="E231" s="233" t="s">
        <v>1</v>
      </c>
      <c r="F231" s="234" t="s">
        <v>184</v>
      </c>
      <c r="G231" s="232"/>
      <c r="H231" s="235">
        <v>112.28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39"/>
      <c r="U231" s="240"/>
      <c r="AT231" s="241" t="s">
        <v>179</v>
      </c>
      <c r="AU231" s="241" t="s">
        <v>83</v>
      </c>
      <c r="AV231" s="15" t="s">
        <v>125</v>
      </c>
      <c r="AW231" s="15" t="s">
        <v>30</v>
      </c>
      <c r="AX231" s="15" t="s">
        <v>81</v>
      </c>
      <c r="AY231" s="241" t="s">
        <v>118</v>
      </c>
    </row>
    <row r="232" spans="1:65" s="2" customFormat="1" ht="24.2" customHeight="1">
      <c r="A232" s="34"/>
      <c r="B232" s="35"/>
      <c r="C232" s="186" t="s">
        <v>399</v>
      </c>
      <c r="D232" s="186" t="s">
        <v>121</v>
      </c>
      <c r="E232" s="187" t="s">
        <v>1128</v>
      </c>
      <c r="F232" s="188" t="s">
        <v>1129</v>
      </c>
      <c r="G232" s="189" t="s">
        <v>187</v>
      </c>
      <c r="H232" s="190">
        <v>23.9</v>
      </c>
      <c r="I232" s="191"/>
      <c r="J232" s="192">
        <f>ROUND(I232*H232,2)</f>
        <v>0</v>
      </c>
      <c r="K232" s="193"/>
      <c r="L232" s="39"/>
      <c r="M232" s="194" t="s">
        <v>1</v>
      </c>
      <c r="N232" s="195" t="s">
        <v>38</v>
      </c>
      <c r="O232" s="71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6">
        <f>S232*H232</f>
        <v>0</v>
      </c>
      <c r="U232" s="197" t="s">
        <v>1</v>
      </c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125</v>
      </c>
      <c r="AT232" s="198" t="s">
        <v>121</v>
      </c>
      <c r="AU232" s="198" t="s">
        <v>83</v>
      </c>
      <c r="AY232" s="17" t="s">
        <v>118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81</v>
      </c>
      <c r="BK232" s="199">
        <f>ROUND(I232*H232,2)</f>
        <v>0</v>
      </c>
      <c r="BL232" s="17" t="s">
        <v>125</v>
      </c>
      <c r="BM232" s="198" t="s">
        <v>1130</v>
      </c>
    </row>
    <row r="233" spans="1:47" s="2" customFormat="1" ht="19.5">
      <c r="A233" s="34"/>
      <c r="B233" s="35"/>
      <c r="C233" s="36"/>
      <c r="D233" s="200" t="s">
        <v>127</v>
      </c>
      <c r="E233" s="36"/>
      <c r="F233" s="201" t="s">
        <v>1129</v>
      </c>
      <c r="G233" s="36"/>
      <c r="H233" s="36"/>
      <c r="I233" s="202"/>
      <c r="J233" s="36"/>
      <c r="K233" s="36"/>
      <c r="L233" s="39"/>
      <c r="M233" s="203"/>
      <c r="N233" s="204"/>
      <c r="O233" s="71"/>
      <c r="P233" s="71"/>
      <c r="Q233" s="71"/>
      <c r="R233" s="71"/>
      <c r="S233" s="71"/>
      <c r="T233" s="71"/>
      <c r="U233" s="72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127</v>
      </c>
      <c r="AU233" s="17" t="s">
        <v>83</v>
      </c>
    </row>
    <row r="234" spans="2:51" s="13" customFormat="1" ht="11.25">
      <c r="B234" s="210"/>
      <c r="C234" s="211"/>
      <c r="D234" s="200" t="s">
        <v>179</v>
      </c>
      <c r="E234" s="212" t="s">
        <v>1</v>
      </c>
      <c r="F234" s="213" t="s">
        <v>1131</v>
      </c>
      <c r="G234" s="211"/>
      <c r="H234" s="212" t="s">
        <v>1</v>
      </c>
      <c r="I234" s="214"/>
      <c r="J234" s="211"/>
      <c r="K234" s="211"/>
      <c r="L234" s="215"/>
      <c r="M234" s="216"/>
      <c r="N234" s="217"/>
      <c r="O234" s="217"/>
      <c r="P234" s="217"/>
      <c r="Q234" s="217"/>
      <c r="R234" s="217"/>
      <c r="S234" s="217"/>
      <c r="T234" s="217"/>
      <c r="U234" s="218"/>
      <c r="AT234" s="219" t="s">
        <v>179</v>
      </c>
      <c r="AU234" s="219" t="s">
        <v>83</v>
      </c>
      <c r="AV234" s="13" t="s">
        <v>81</v>
      </c>
      <c r="AW234" s="13" t="s">
        <v>30</v>
      </c>
      <c r="AX234" s="13" t="s">
        <v>73</v>
      </c>
      <c r="AY234" s="219" t="s">
        <v>118</v>
      </c>
    </row>
    <row r="235" spans="2:51" s="14" customFormat="1" ht="11.25">
      <c r="B235" s="220"/>
      <c r="C235" s="221"/>
      <c r="D235" s="200" t="s">
        <v>179</v>
      </c>
      <c r="E235" s="222" t="s">
        <v>1</v>
      </c>
      <c r="F235" s="223" t="s">
        <v>1132</v>
      </c>
      <c r="G235" s="221"/>
      <c r="H235" s="224">
        <v>23.9</v>
      </c>
      <c r="I235" s="225"/>
      <c r="J235" s="221"/>
      <c r="K235" s="221"/>
      <c r="L235" s="226"/>
      <c r="M235" s="227"/>
      <c r="N235" s="228"/>
      <c r="O235" s="228"/>
      <c r="P235" s="228"/>
      <c r="Q235" s="228"/>
      <c r="R235" s="228"/>
      <c r="S235" s="228"/>
      <c r="T235" s="228"/>
      <c r="U235" s="229"/>
      <c r="AT235" s="230" t="s">
        <v>179</v>
      </c>
      <c r="AU235" s="230" t="s">
        <v>83</v>
      </c>
      <c r="AV235" s="14" t="s">
        <v>83</v>
      </c>
      <c r="AW235" s="14" t="s">
        <v>30</v>
      </c>
      <c r="AX235" s="14" t="s">
        <v>73</v>
      </c>
      <c r="AY235" s="230" t="s">
        <v>118</v>
      </c>
    </row>
    <row r="236" spans="2:51" s="15" customFormat="1" ht="11.25">
      <c r="B236" s="231"/>
      <c r="C236" s="232"/>
      <c r="D236" s="200" t="s">
        <v>179</v>
      </c>
      <c r="E236" s="233" t="s">
        <v>1</v>
      </c>
      <c r="F236" s="234" t="s">
        <v>184</v>
      </c>
      <c r="G236" s="232"/>
      <c r="H236" s="235">
        <v>23.9</v>
      </c>
      <c r="I236" s="236"/>
      <c r="J236" s="232"/>
      <c r="K236" s="232"/>
      <c r="L236" s="237"/>
      <c r="M236" s="238"/>
      <c r="N236" s="239"/>
      <c r="O236" s="239"/>
      <c r="P236" s="239"/>
      <c r="Q236" s="239"/>
      <c r="R236" s="239"/>
      <c r="S236" s="239"/>
      <c r="T236" s="239"/>
      <c r="U236" s="240"/>
      <c r="AT236" s="241" t="s">
        <v>179</v>
      </c>
      <c r="AU236" s="241" t="s">
        <v>83</v>
      </c>
      <c r="AV236" s="15" t="s">
        <v>125</v>
      </c>
      <c r="AW236" s="15" t="s">
        <v>30</v>
      </c>
      <c r="AX236" s="15" t="s">
        <v>81</v>
      </c>
      <c r="AY236" s="241" t="s">
        <v>118</v>
      </c>
    </row>
    <row r="237" spans="1:65" s="2" customFormat="1" ht="14.45" customHeight="1">
      <c r="A237" s="34"/>
      <c r="B237" s="35"/>
      <c r="C237" s="186" t="s">
        <v>404</v>
      </c>
      <c r="D237" s="186" t="s">
        <v>121</v>
      </c>
      <c r="E237" s="187" t="s">
        <v>1133</v>
      </c>
      <c r="F237" s="188" t="s">
        <v>1134</v>
      </c>
      <c r="G237" s="189" t="s">
        <v>187</v>
      </c>
      <c r="H237" s="190">
        <v>9.65</v>
      </c>
      <c r="I237" s="191"/>
      <c r="J237" s="192">
        <f>ROUND(I237*H237,2)</f>
        <v>0</v>
      </c>
      <c r="K237" s="193"/>
      <c r="L237" s="39"/>
      <c r="M237" s="194" t="s">
        <v>1</v>
      </c>
      <c r="N237" s="195" t="s">
        <v>38</v>
      </c>
      <c r="O237" s="71"/>
      <c r="P237" s="196">
        <f>O237*H237</f>
        <v>0</v>
      </c>
      <c r="Q237" s="196">
        <v>0</v>
      </c>
      <c r="R237" s="196">
        <f>Q237*H237</f>
        <v>0</v>
      </c>
      <c r="S237" s="196">
        <v>0</v>
      </c>
      <c r="T237" s="196">
        <f>S237*H237</f>
        <v>0</v>
      </c>
      <c r="U237" s="197" t="s">
        <v>1</v>
      </c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R237" s="198" t="s">
        <v>125</v>
      </c>
      <c r="AT237" s="198" t="s">
        <v>121</v>
      </c>
      <c r="AU237" s="198" t="s">
        <v>83</v>
      </c>
      <c r="AY237" s="17" t="s">
        <v>118</v>
      </c>
      <c r="BE237" s="199">
        <f>IF(N237="základní",J237,0)</f>
        <v>0</v>
      </c>
      <c r="BF237" s="199">
        <f>IF(N237="snížená",J237,0)</f>
        <v>0</v>
      </c>
      <c r="BG237" s="199">
        <f>IF(N237="zákl. přenesená",J237,0)</f>
        <v>0</v>
      </c>
      <c r="BH237" s="199">
        <f>IF(N237="sníž. přenesená",J237,0)</f>
        <v>0</v>
      </c>
      <c r="BI237" s="199">
        <f>IF(N237="nulová",J237,0)</f>
        <v>0</v>
      </c>
      <c r="BJ237" s="17" t="s">
        <v>81</v>
      </c>
      <c r="BK237" s="199">
        <f>ROUND(I237*H237,2)</f>
        <v>0</v>
      </c>
      <c r="BL237" s="17" t="s">
        <v>125</v>
      </c>
      <c r="BM237" s="198" t="s">
        <v>1135</v>
      </c>
    </row>
    <row r="238" spans="1:47" s="2" customFormat="1" ht="11.25">
      <c r="A238" s="34"/>
      <c r="B238" s="35"/>
      <c r="C238" s="36"/>
      <c r="D238" s="200" t="s">
        <v>127</v>
      </c>
      <c r="E238" s="36"/>
      <c r="F238" s="201" t="s">
        <v>1134</v>
      </c>
      <c r="G238" s="36"/>
      <c r="H238" s="36"/>
      <c r="I238" s="202"/>
      <c r="J238" s="36"/>
      <c r="K238" s="36"/>
      <c r="L238" s="39"/>
      <c r="M238" s="203"/>
      <c r="N238" s="204"/>
      <c r="O238" s="71"/>
      <c r="P238" s="71"/>
      <c r="Q238" s="71"/>
      <c r="R238" s="71"/>
      <c r="S238" s="71"/>
      <c r="T238" s="71"/>
      <c r="U238" s="72"/>
      <c r="V238" s="34"/>
      <c r="W238" s="34"/>
      <c r="X238" s="34"/>
      <c r="Y238" s="34"/>
      <c r="Z238" s="34"/>
      <c r="AA238" s="34"/>
      <c r="AB238" s="34"/>
      <c r="AC238" s="34"/>
      <c r="AD238" s="34"/>
      <c r="AE238" s="34"/>
      <c r="AT238" s="17" t="s">
        <v>127</v>
      </c>
      <c r="AU238" s="17" t="s">
        <v>83</v>
      </c>
    </row>
    <row r="239" spans="2:51" s="13" customFormat="1" ht="11.25">
      <c r="B239" s="210"/>
      <c r="C239" s="211"/>
      <c r="D239" s="200" t="s">
        <v>179</v>
      </c>
      <c r="E239" s="212" t="s">
        <v>1</v>
      </c>
      <c r="F239" s="213" t="s">
        <v>1136</v>
      </c>
      <c r="G239" s="211"/>
      <c r="H239" s="212" t="s">
        <v>1</v>
      </c>
      <c r="I239" s="214"/>
      <c r="J239" s="211"/>
      <c r="K239" s="211"/>
      <c r="L239" s="215"/>
      <c r="M239" s="216"/>
      <c r="N239" s="217"/>
      <c r="O239" s="217"/>
      <c r="P239" s="217"/>
      <c r="Q239" s="217"/>
      <c r="R239" s="217"/>
      <c r="S239" s="217"/>
      <c r="T239" s="217"/>
      <c r="U239" s="218"/>
      <c r="AT239" s="219" t="s">
        <v>179</v>
      </c>
      <c r="AU239" s="219" t="s">
        <v>83</v>
      </c>
      <c r="AV239" s="13" t="s">
        <v>81</v>
      </c>
      <c r="AW239" s="13" t="s">
        <v>30</v>
      </c>
      <c r="AX239" s="13" t="s">
        <v>73</v>
      </c>
      <c r="AY239" s="219" t="s">
        <v>118</v>
      </c>
    </row>
    <row r="240" spans="2:51" s="14" customFormat="1" ht="11.25">
      <c r="B240" s="220"/>
      <c r="C240" s="221"/>
      <c r="D240" s="200" t="s">
        <v>179</v>
      </c>
      <c r="E240" s="222" t="s">
        <v>1</v>
      </c>
      <c r="F240" s="223" t="s">
        <v>1137</v>
      </c>
      <c r="G240" s="221"/>
      <c r="H240" s="224">
        <v>9.65</v>
      </c>
      <c r="I240" s="225"/>
      <c r="J240" s="221"/>
      <c r="K240" s="221"/>
      <c r="L240" s="226"/>
      <c r="M240" s="227"/>
      <c r="N240" s="228"/>
      <c r="O240" s="228"/>
      <c r="P240" s="228"/>
      <c r="Q240" s="228"/>
      <c r="R240" s="228"/>
      <c r="S240" s="228"/>
      <c r="T240" s="228"/>
      <c r="U240" s="229"/>
      <c r="AT240" s="230" t="s">
        <v>179</v>
      </c>
      <c r="AU240" s="230" t="s">
        <v>83</v>
      </c>
      <c r="AV240" s="14" t="s">
        <v>83</v>
      </c>
      <c r="AW240" s="14" t="s">
        <v>30</v>
      </c>
      <c r="AX240" s="14" t="s">
        <v>73</v>
      </c>
      <c r="AY240" s="230" t="s">
        <v>118</v>
      </c>
    </row>
    <row r="241" spans="2:51" s="15" customFormat="1" ht="11.25">
      <c r="B241" s="231"/>
      <c r="C241" s="232"/>
      <c r="D241" s="200" t="s">
        <v>179</v>
      </c>
      <c r="E241" s="233" t="s">
        <v>1</v>
      </c>
      <c r="F241" s="234" t="s">
        <v>184</v>
      </c>
      <c r="G241" s="232"/>
      <c r="H241" s="235">
        <v>9.65</v>
      </c>
      <c r="I241" s="236"/>
      <c r="J241" s="232"/>
      <c r="K241" s="232"/>
      <c r="L241" s="237"/>
      <c r="M241" s="238"/>
      <c r="N241" s="239"/>
      <c r="O241" s="239"/>
      <c r="P241" s="239"/>
      <c r="Q241" s="239"/>
      <c r="R241" s="239"/>
      <c r="S241" s="239"/>
      <c r="T241" s="239"/>
      <c r="U241" s="240"/>
      <c r="AT241" s="241" t="s">
        <v>179</v>
      </c>
      <c r="AU241" s="241" t="s">
        <v>83</v>
      </c>
      <c r="AV241" s="15" t="s">
        <v>125</v>
      </c>
      <c r="AW241" s="15" t="s">
        <v>30</v>
      </c>
      <c r="AX241" s="15" t="s">
        <v>81</v>
      </c>
      <c r="AY241" s="241" t="s">
        <v>118</v>
      </c>
    </row>
    <row r="242" spans="1:65" s="2" customFormat="1" ht="14.45" customHeight="1">
      <c r="A242" s="34"/>
      <c r="B242" s="35"/>
      <c r="C242" s="186" t="s">
        <v>410</v>
      </c>
      <c r="D242" s="186" t="s">
        <v>121</v>
      </c>
      <c r="E242" s="187" t="s">
        <v>673</v>
      </c>
      <c r="F242" s="188" t="s">
        <v>674</v>
      </c>
      <c r="G242" s="189" t="s">
        <v>279</v>
      </c>
      <c r="H242" s="190">
        <v>1</v>
      </c>
      <c r="I242" s="191"/>
      <c r="J242" s="192">
        <f>ROUND(I242*H242,2)</f>
        <v>0</v>
      </c>
      <c r="K242" s="193"/>
      <c r="L242" s="39"/>
      <c r="M242" s="194" t="s">
        <v>1</v>
      </c>
      <c r="N242" s="195" t="s">
        <v>38</v>
      </c>
      <c r="O242" s="71"/>
      <c r="P242" s="196">
        <f>O242*H242</f>
        <v>0</v>
      </c>
      <c r="Q242" s="196">
        <v>0</v>
      </c>
      <c r="R242" s="196">
        <f>Q242*H242</f>
        <v>0</v>
      </c>
      <c r="S242" s="196">
        <v>0</v>
      </c>
      <c r="T242" s="196">
        <f>S242*H242</f>
        <v>0</v>
      </c>
      <c r="U242" s="197" t="s">
        <v>1</v>
      </c>
      <c r="V242" s="34"/>
      <c r="W242" s="34"/>
      <c r="X242" s="34"/>
      <c r="Y242" s="34"/>
      <c r="Z242" s="34"/>
      <c r="AA242" s="34"/>
      <c r="AB242" s="34"/>
      <c r="AC242" s="34"/>
      <c r="AD242" s="34"/>
      <c r="AE242" s="34"/>
      <c r="AR242" s="198" t="s">
        <v>125</v>
      </c>
      <c r="AT242" s="198" t="s">
        <v>121</v>
      </c>
      <c r="AU242" s="198" t="s">
        <v>83</v>
      </c>
      <c r="AY242" s="17" t="s">
        <v>118</v>
      </c>
      <c r="BE242" s="199">
        <f>IF(N242="základní",J242,0)</f>
        <v>0</v>
      </c>
      <c r="BF242" s="199">
        <f>IF(N242="snížená",J242,0)</f>
        <v>0</v>
      </c>
      <c r="BG242" s="199">
        <f>IF(N242="zákl. přenesená",J242,0)</f>
        <v>0</v>
      </c>
      <c r="BH242" s="199">
        <f>IF(N242="sníž. přenesená",J242,0)</f>
        <v>0</v>
      </c>
      <c r="BI242" s="199">
        <f>IF(N242="nulová",J242,0)</f>
        <v>0</v>
      </c>
      <c r="BJ242" s="17" t="s">
        <v>81</v>
      </c>
      <c r="BK242" s="199">
        <f>ROUND(I242*H242,2)</f>
        <v>0</v>
      </c>
      <c r="BL242" s="17" t="s">
        <v>125</v>
      </c>
      <c r="BM242" s="198" t="s">
        <v>1138</v>
      </c>
    </row>
    <row r="243" spans="1:47" s="2" customFormat="1" ht="19.5">
      <c r="A243" s="34"/>
      <c r="B243" s="35"/>
      <c r="C243" s="36"/>
      <c r="D243" s="200" t="s">
        <v>127</v>
      </c>
      <c r="E243" s="36"/>
      <c r="F243" s="201" t="s">
        <v>676</v>
      </c>
      <c r="G243" s="36"/>
      <c r="H243" s="36"/>
      <c r="I243" s="202"/>
      <c r="J243" s="36"/>
      <c r="K243" s="36"/>
      <c r="L243" s="39"/>
      <c r="M243" s="203"/>
      <c r="N243" s="204"/>
      <c r="O243" s="71"/>
      <c r="P243" s="71"/>
      <c r="Q243" s="71"/>
      <c r="R243" s="71"/>
      <c r="S243" s="71"/>
      <c r="T243" s="71"/>
      <c r="U243" s="72"/>
      <c r="V243" s="34"/>
      <c r="W243" s="34"/>
      <c r="X243" s="34"/>
      <c r="Y243" s="34"/>
      <c r="Z243" s="34"/>
      <c r="AA243" s="34"/>
      <c r="AB243" s="34"/>
      <c r="AC243" s="34"/>
      <c r="AD243" s="34"/>
      <c r="AE243" s="34"/>
      <c r="AT243" s="17" t="s">
        <v>127</v>
      </c>
      <c r="AU243" s="17" t="s">
        <v>83</v>
      </c>
    </row>
    <row r="244" spans="1:65" s="2" customFormat="1" ht="24.2" customHeight="1">
      <c r="A244" s="34"/>
      <c r="B244" s="35"/>
      <c r="C244" s="242" t="s">
        <v>416</v>
      </c>
      <c r="D244" s="242" t="s">
        <v>216</v>
      </c>
      <c r="E244" s="243" t="s">
        <v>1139</v>
      </c>
      <c r="F244" s="244" t="s">
        <v>1140</v>
      </c>
      <c r="G244" s="245" t="s">
        <v>279</v>
      </c>
      <c r="H244" s="246">
        <v>1</v>
      </c>
      <c r="I244" s="247"/>
      <c r="J244" s="248">
        <f>ROUND(I244*H244,2)</f>
        <v>0</v>
      </c>
      <c r="K244" s="249"/>
      <c r="L244" s="250"/>
      <c r="M244" s="251" t="s">
        <v>1</v>
      </c>
      <c r="N244" s="252" t="s">
        <v>38</v>
      </c>
      <c r="O244" s="71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6">
        <f>S244*H244</f>
        <v>0</v>
      </c>
      <c r="U244" s="197" t="s">
        <v>1</v>
      </c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219</v>
      </c>
      <c r="AT244" s="198" t="s">
        <v>216</v>
      </c>
      <c r="AU244" s="198" t="s">
        <v>83</v>
      </c>
      <c r="AY244" s="17" t="s">
        <v>118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81</v>
      </c>
      <c r="BK244" s="199">
        <f>ROUND(I244*H244,2)</f>
        <v>0</v>
      </c>
      <c r="BL244" s="17" t="s">
        <v>125</v>
      </c>
      <c r="BM244" s="198" t="s">
        <v>1141</v>
      </c>
    </row>
    <row r="245" spans="1:47" s="2" customFormat="1" ht="19.5">
      <c r="A245" s="34"/>
      <c r="B245" s="35"/>
      <c r="C245" s="36"/>
      <c r="D245" s="200" t="s">
        <v>127</v>
      </c>
      <c r="E245" s="36"/>
      <c r="F245" s="201" t="s">
        <v>1140</v>
      </c>
      <c r="G245" s="36"/>
      <c r="H245" s="36"/>
      <c r="I245" s="202"/>
      <c r="J245" s="36"/>
      <c r="K245" s="36"/>
      <c r="L245" s="39"/>
      <c r="M245" s="203"/>
      <c r="N245" s="204"/>
      <c r="O245" s="71"/>
      <c r="P245" s="71"/>
      <c r="Q245" s="71"/>
      <c r="R245" s="71"/>
      <c r="S245" s="71"/>
      <c r="T245" s="71"/>
      <c r="U245" s="72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127</v>
      </c>
      <c r="AU245" s="17" t="s">
        <v>83</v>
      </c>
    </row>
    <row r="246" spans="1:65" s="2" customFormat="1" ht="24.2" customHeight="1">
      <c r="A246" s="34"/>
      <c r="B246" s="35"/>
      <c r="C246" s="186" t="s">
        <v>421</v>
      </c>
      <c r="D246" s="186" t="s">
        <v>121</v>
      </c>
      <c r="E246" s="187" t="s">
        <v>1142</v>
      </c>
      <c r="F246" s="188" t="s">
        <v>1143</v>
      </c>
      <c r="G246" s="189" t="s">
        <v>148</v>
      </c>
      <c r="H246" s="205"/>
      <c r="I246" s="191"/>
      <c r="J246" s="192">
        <f>ROUND(I246*H246,2)</f>
        <v>0</v>
      </c>
      <c r="K246" s="193"/>
      <c r="L246" s="39"/>
      <c r="M246" s="194" t="s">
        <v>1</v>
      </c>
      <c r="N246" s="195" t="s">
        <v>38</v>
      </c>
      <c r="O246" s="71"/>
      <c r="P246" s="196">
        <f>O246*H246</f>
        <v>0</v>
      </c>
      <c r="Q246" s="196">
        <v>0</v>
      </c>
      <c r="R246" s="196">
        <f>Q246*H246</f>
        <v>0</v>
      </c>
      <c r="S246" s="196">
        <v>0</v>
      </c>
      <c r="T246" s="196">
        <f>S246*H246</f>
        <v>0</v>
      </c>
      <c r="U246" s="197" t="s">
        <v>1</v>
      </c>
      <c r="V246" s="34"/>
      <c r="W246" s="34"/>
      <c r="X246" s="34"/>
      <c r="Y246" s="34"/>
      <c r="Z246" s="34"/>
      <c r="AA246" s="34"/>
      <c r="AB246" s="34"/>
      <c r="AC246" s="34"/>
      <c r="AD246" s="34"/>
      <c r="AE246" s="34"/>
      <c r="AR246" s="198" t="s">
        <v>125</v>
      </c>
      <c r="AT246" s="198" t="s">
        <v>121</v>
      </c>
      <c r="AU246" s="198" t="s">
        <v>83</v>
      </c>
      <c r="AY246" s="17" t="s">
        <v>118</v>
      </c>
      <c r="BE246" s="199">
        <f>IF(N246="základní",J246,0)</f>
        <v>0</v>
      </c>
      <c r="BF246" s="199">
        <f>IF(N246="snížená",J246,0)</f>
        <v>0</v>
      </c>
      <c r="BG246" s="199">
        <f>IF(N246="zákl. přenesená",J246,0)</f>
        <v>0</v>
      </c>
      <c r="BH246" s="199">
        <f>IF(N246="sníž. přenesená",J246,0)</f>
        <v>0</v>
      </c>
      <c r="BI246" s="199">
        <f>IF(N246="nulová",J246,0)</f>
        <v>0</v>
      </c>
      <c r="BJ246" s="17" t="s">
        <v>81</v>
      </c>
      <c r="BK246" s="199">
        <f>ROUND(I246*H246,2)</f>
        <v>0</v>
      </c>
      <c r="BL246" s="17" t="s">
        <v>125</v>
      </c>
      <c r="BM246" s="198" t="s">
        <v>1144</v>
      </c>
    </row>
    <row r="247" spans="1:47" s="2" customFormat="1" ht="11.25">
      <c r="A247" s="34"/>
      <c r="B247" s="35"/>
      <c r="C247" s="36"/>
      <c r="D247" s="200" t="s">
        <v>127</v>
      </c>
      <c r="E247" s="36"/>
      <c r="F247" s="201" t="s">
        <v>1143</v>
      </c>
      <c r="G247" s="36"/>
      <c r="H247" s="36"/>
      <c r="I247" s="202"/>
      <c r="J247" s="36"/>
      <c r="K247" s="36"/>
      <c r="L247" s="39"/>
      <c r="M247" s="203"/>
      <c r="N247" s="204"/>
      <c r="O247" s="71"/>
      <c r="P247" s="71"/>
      <c r="Q247" s="71"/>
      <c r="R247" s="71"/>
      <c r="S247" s="71"/>
      <c r="T247" s="71"/>
      <c r="U247" s="72"/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T247" s="17" t="s">
        <v>127</v>
      </c>
      <c r="AU247" s="17" t="s">
        <v>83</v>
      </c>
    </row>
    <row r="248" spans="2:63" s="12" customFormat="1" ht="22.9" customHeight="1">
      <c r="B248" s="170"/>
      <c r="C248" s="171"/>
      <c r="D248" s="172" t="s">
        <v>72</v>
      </c>
      <c r="E248" s="184" t="s">
        <v>516</v>
      </c>
      <c r="F248" s="184" t="s">
        <v>695</v>
      </c>
      <c r="G248" s="171"/>
      <c r="H248" s="171"/>
      <c r="I248" s="174"/>
      <c r="J248" s="185">
        <f>BK248</f>
        <v>0</v>
      </c>
      <c r="K248" s="171"/>
      <c r="L248" s="176"/>
      <c r="M248" s="177"/>
      <c r="N248" s="178"/>
      <c r="O248" s="178"/>
      <c r="P248" s="179">
        <f>SUM(P249:P287)</f>
        <v>0</v>
      </c>
      <c r="Q248" s="178"/>
      <c r="R248" s="179">
        <f>SUM(R249:R287)</f>
        <v>0</v>
      </c>
      <c r="S248" s="178"/>
      <c r="T248" s="179">
        <f>SUM(T249:T287)</f>
        <v>0</v>
      </c>
      <c r="U248" s="180"/>
      <c r="AR248" s="181" t="s">
        <v>81</v>
      </c>
      <c r="AT248" s="182" t="s">
        <v>72</v>
      </c>
      <c r="AU248" s="182" t="s">
        <v>81</v>
      </c>
      <c r="AY248" s="181" t="s">
        <v>118</v>
      </c>
      <c r="BK248" s="183">
        <f>SUM(BK249:BK287)</f>
        <v>0</v>
      </c>
    </row>
    <row r="249" spans="1:65" s="2" customFormat="1" ht="14.45" customHeight="1">
      <c r="A249" s="34"/>
      <c r="B249" s="35"/>
      <c r="C249" s="186" t="s">
        <v>425</v>
      </c>
      <c r="D249" s="186" t="s">
        <v>121</v>
      </c>
      <c r="E249" s="187" t="s">
        <v>1145</v>
      </c>
      <c r="F249" s="188" t="s">
        <v>1146</v>
      </c>
      <c r="G249" s="189" t="s">
        <v>458</v>
      </c>
      <c r="H249" s="190">
        <v>28.4</v>
      </c>
      <c r="I249" s="191"/>
      <c r="J249" s="192">
        <f>ROUND(I249*H249,2)</f>
        <v>0</v>
      </c>
      <c r="K249" s="193"/>
      <c r="L249" s="39"/>
      <c r="M249" s="194" t="s">
        <v>1</v>
      </c>
      <c r="N249" s="195" t="s">
        <v>38</v>
      </c>
      <c r="O249" s="71"/>
      <c r="P249" s="196">
        <f>O249*H249</f>
        <v>0</v>
      </c>
      <c r="Q249" s="196">
        <v>0</v>
      </c>
      <c r="R249" s="196">
        <f>Q249*H249</f>
        <v>0</v>
      </c>
      <c r="S249" s="196">
        <v>0</v>
      </c>
      <c r="T249" s="196">
        <f>S249*H249</f>
        <v>0</v>
      </c>
      <c r="U249" s="197" t="s">
        <v>1</v>
      </c>
      <c r="V249" s="34"/>
      <c r="W249" s="34"/>
      <c r="X249" s="34"/>
      <c r="Y249" s="34"/>
      <c r="Z249" s="34"/>
      <c r="AA249" s="34"/>
      <c r="AB249" s="34"/>
      <c r="AC249" s="34"/>
      <c r="AD249" s="34"/>
      <c r="AE249" s="34"/>
      <c r="AR249" s="198" t="s">
        <v>125</v>
      </c>
      <c r="AT249" s="198" t="s">
        <v>121</v>
      </c>
      <c r="AU249" s="198" t="s">
        <v>83</v>
      </c>
      <c r="AY249" s="17" t="s">
        <v>118</v>
      </c>
      <c r="BE249" s="199">
        <f>IF(N249="základní",J249,0)</f>
        <v>0</v>
      </c>
      <c r="BF249" s="199">
        <f>IF(N249="snížená",J249,0)</f>
        <v>0</v>
      </c>
      <c r="BG249" s="199">
        <f>IF(N249="zákl. přenesená",J249,0)</f>
        <v>0</v>
      </c>
      <c r="BH249" s="199">
        <f>IF(N249="sníž. přenesená",J249,0)</f>
        <v>0</v>
      </c>
      <c r="BI249" s="199">
        <f>IF(N249="nulová",J249,0)</f>
        <v>0</v>
      </c>
      <c r="BJ249" s="17" t="s">
        <v>81</v>
      </c>
      <c r="BK249" s="199">
        <f>ROUND(I249*H249,2)</f>
        <v>0</v>
      </c>
      <c r="BL249" s="17" t="s">
        <v>125</v>
      </c>
      <c r="BM249" s="198" t="s">
        <v>1147</v>
      </c>
    </row>
    <row r="250" spans="1:47" s="2" customFormat="1" ht="11.25">
      <c r="A250" s="34"/>
      <c r="B250" s="35"/>
      <c r="C250" s="36"/>
      <c r="D250" s="200" t="s">
        <v>127</v>
      </c>
      <c r="E250" s="36"/>
      <c r="F250" s="201" t="s">
        <v>1146</v>
      </c>
      <c r="G250" s="36"/>
      <c r="H250" s="36"/>
      <c r="I250" s="202"/>
      <c r="J250" s="36"/>
      <c r="K250" s="36"/>
      <c r="L250" s="39"/>
      <c r="M250" s="203"/>
      <c r="N250" s="204"/>
      <c r="O250" s="71"/>
      <c r="P250" s="71"/>
      <c r="Q250" s="71"/>
      <c r="R250" s="71"/>
      <c r="S250" s="71"/>
      <c r="T250" s="71"/>
      <c r="U250" s="72"/>
      <c r="V250" s="34"/>
      <c r="W250" s="34"/>
      <c r="X250" s="34"/>
      <c r="Y250" s="34"/>
      <c r="Z250" s="34"/>
      <c r="AA250" s="34"/>
      <c r="AB250" s="34"/>
      <c r="AC250" s="34"/>
      <c r="AD250" s="34"/>
      <c r="AE250" s="34"/>
      <c r="AT250" s="17" t="s">
        <v>127</v>
      </c>
      <c r="AU250" s="17" t="s">
        <v>83</v>
      </c>
    </row>
    <row r="251" spans="2:51" s="13" customFormat="1" ht="11.25">
      <c r="B251" s="210"/>
      <c r="C251" s="211"/>
      <c r="D251" s="200" t="s">
        <v>179</v>
      </c>
      <c r="E251" s="212" t="s">
        <v>1</v>
      </c>
      <c r="F251" s="213" t="s">
        <v>361</v>
      </c>
      <c r="G251" s="211"/>
      <c r="H251" s="212" t="s">
        <v>1</v>
      </c>
      <c r="I251" s="214"/>
      <c r="J251" s="211"/>
      <c r="K251" s="211"/>
      <c r="L251" s="215"/>
      <c r="M251" s="216"/>
      <c r="N251" s="217"/>
      <c r="O251" s="217"/>
      <c r="P251" s="217"/>
      <c r="Q251" s="217"/>
      <c r="R251" s="217"/>
      <c r="S251" s="217"/>
      <c r="T251" s="217"/>
      <c r="U251" s="218"/>
      <c r="AT251" s="219" t="s">
        <v>179</v>
      </c>
      <c r="AU251" s="219" t="s">
        <v>83</v>
      </c>
      <c r="AV251" s="13" t="s">
        <v>81</v>
      </c>
      <c r="AW251" s="13" t="s">
        <v>30</v>
      </c>
      <c r="AX251" s="13" t="s">
        <v>73</v>
      </c>
      <c r="AY251" s="219" t="s">
        <v>118</v>
      </c>
    </row>
    <row r="252" spans="2:51" s="13" customFormat="1" ht="11.25">
      <c r="B252" s="210"/>
      <c r="C252" s="211"/>
      <c r="D252" s="200" t="s">
        <v>179</v>
      </c>
      <c r="E252" s="212" t="s">
        <v>1</v>
      </c>
      <c r="F252" s="213" t="s">
        <v>1148</v>
      </c>
      <c r="G252" s="211"/>
      <c r="H252" s="212" t="s">
        <v>1</v>
      </c>
      <c r="I252" s="214"/>
      <c r="J252" s="211"/>
      <c r="K252" s="211"/>
      <c r="L252" s="215"/>
      <c r="M252" s="216"/>
      <c r="N252" s="217"/>
      <c r="O252" s="217"/>
      <c r="P252" s="217"/>
      <c r="Q252" s="217"/>
      <c r="R252" s="217"/>
      <c r="S252" s="217"/>
      <c r="T252" s="217"/>
      <c r="U252" s="218"/>
      <c r="AT252" s="219" t="s">
        <v>179</v>
      </c>
      <c r="AU252" s="219" t="s">
        <v>83</v>
      </c>
      <c r="AV252" s="13" t="s">
        <v>81</v>
      </c>
      <c r="AW252" s="13" t="s">
        <v>30</v>
      </c>
      <c r="AX252" s="13" t="s">
        <v>73</v>
      </c>
      <c r="AY252" s="219" t="s">
        <v>118</v>
      </c>
    </row>
    <row r="253" spans="2:51" s="14" customFormat="1" ht="11.25">
      <c r="B253" s="220"/>
      <c r="C253" s="221"/>
      <c r="D253" s="200" t="s">
        <v>179</v>
      </c>
      <c r="E253" s="222" t="s">
        <v>1</v>
      </c>
      <c r="F253" s="223" t="s">
        <v>1149</v>
      </c>
      <c r="G253" s="221"/>
      <c r="H253" s="224">
        <v>2.64</v>
      </c>
      <c r="I253" s="225"/>
      <c r="J253" s="221"/>
      <c r="K253" s="221"/>
      <c r="L253" s="226"/>
      <c r="M253" s="227"/>
      <c r="N253" s="228"/>
      <c r="O253" s="228"/>
      <c r="P253" s="228"/>
      <c r="Q253" s="228"/>
      <c r="R253" s="228"/>
      <c r="S253" s="228"/>
      <c r="T253" s="228"/>
      <c r="U253" s="229"/>
      <c r="AT253" s="230" t="s">
        <v>179</v>
      </c>
      <c r="AU253" s="230" t="s">
        <v>83</v>
      </c>
      <c r="AV253" s="14" t="s">
        <v>83</v>
      </c>
      <c r="AW253" s="14" t="s">
        <v>30</v>
      </c>
      <c r="AX253" s="14" t="s">
        <v>73</v>
      </c>
      <c r="AY253" s="230" t="s">
        <v>118</v>
      </c>
    </row>
    <row r="254" spans="2:51" s="13" customFormat="1" ht="11.25">
      <c r="B254" s="210"/>
      <c r="C254" s="211"/>
      <c r="D254" s="200" t="s">
        <v>179</v>
      </c>
      <c r="E254" s="212" t="s">
        <v>1</v>
      </c>
      <c r="F254" s="213" t="s">
        <v>1150</v>
      </c>
      <c r="G254" s="211"/>
      <c r="H254" s="212" t="s">
        <v>1</v>
      </c>
      <c r="I254" s="214"/>
      <c r="J254" s="211"/>
      <c r="K254" s="211"/>
      <c r="L254" s="215"/>
      <c r="M254" s="216"/>
      <c r="N254" s="217"/>
      <c r="O254" s="217"/>
      <c r="P254" s="217"/>
      <c r="Q254" s="217"/>
      <c r="R254" s="217"/>
      <c r="S254" s="217"/>
      <c r="T254" s="217"/>
      <c r="U254" s="218"/>
      <c r="AT254" s="219" t="s">
        <v>179</v>
      </c>
      <c r="AU254" s="219" t="s">
        <v>83</v>
      </c>
      <c r="AV254" s="13" t="s">
        <v>81</v>
      </c>
      <c r="AW254" s="13" t="s">
        <v>30</v>
      </c>
      <c r="AX254" s="13" t="s">
        <v>73</v>
      </c>
      <c r="AY254" s="219" t="s">
        <v>118</v>
      </c>
    </row>
    <row r="255" spans="2:51" s="14" customFormat="1" ht="11.25">
      <c r="B255" s="220"/>
      <c r="C255" s="221"/>
      <c r="D255" s="200" t="s">
        <v>179</v>
      </c>
      <c r="E255" s="222" t="s">
        <v>1</v>
      </c>
      <c r="F255" s="223" t="s">
        <v>1151</v>
      </c>
      <c r="G255" s="221"/>
      <c r="H255" s="224">
        <v>25.76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8"/>
      <c r="U255" s="229"/>
      <c r="AT255" s="230" t="s">
        <v>179</v>
      </c>
      <c r="AU255" s="230" t="s">
        <v>83</v>
      </c>
      <c r="AV255" s="14" t="s">
        <v>83</v>
      </c>
      <c r="AW255" s="14" t="s">
        <v>30</v>
      </c>
      <c r="AX255" s="14" t="s">
        <v>73</v>
      </c>
      <c r="AY255" s="230" t="s">
        <v>118</v>
      </c>
    </row>
    <row r="256" spans="2:51" s="15" customFormat="1" ht="11.25">
      <c r="B256" s="231"/>
      <c r="C256" s="232"/>
      <c r="D256" s="200" t="s">
        <v>179</v>
      </c>
      <c r="E256" s="233" t="s">
        <v>1</v>
      </c>
      <c r="F256" s="234" t="s">
        <v>184</v>
      </c>
      <c r="G256" s="232"/>
      <c r="H256" s="235">
        <v>28.400000000000002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39"/>
      <c r="U256" s="240"/>
      <c r="AT256" s="241" t="s">
        <v>179</v>
      </c>
      <c r="AU256" s="241" t="s">
        <v>83</v>
      </c>
      <c r="AV256" s="15" t="s">
        <v>125</v>
      </c>
      <c r="AW256" s="15" t="s">
        <v>30</v>
      </c>
      <c r="AX256" s="15" t="s">
        <v>81</v>
      </c>
      <c r="AY256" s="241" t="s">
        <v>118</v>
      </c>
    </row>
    <row r="257" spans="1:65" s="2" customFormat="1" ht="24.2" customHeight="1">
      <c r="A257" s="34"/>
      <c r="B257" s="35"/>
      <c r="C257" s="186" t="s">
        <v>433</v>
      </c>
      <c r="D257" s="186" t="s">
        <v>121</v>
      </c>
      <c r="E257" s="187" t="s">
        <v>697</v>
      </c>
      <c r="F257" s="188" t="s">
        <v>698</v>
      </c>
      <c r="G257" s="189" t="s">
        <v>279</v>
      </c>
      <c r="H257" s="190">
        <v>4</v>
      </c>
      <c r="I257" s="191"/>
      <c r="J257" s="192">
        <f>ROUND(I257*H257,2)</f>
        <v>0</v>
      </c>
      <c r="K257" s="193"/>
      <c r="L257" s="39"/>
      <c r="M257" s="194" t="s">
        <v>1</v>
      </c>
      <c r="N257" s="195" t="s">
        <v>38</v>
      </c>
      <c r="O257" s="71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6">
        <f>S257*H257</f>
        <v>0</v>
      </c>
      <c r="U257" s="197" t="s">
        <v>1</v>
      </c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125</v>
      </c>
      <c r="AT257" s="198" t="s">
        <v>121</v>
      </c>
      <c r="AU257" s="198" t="s">
        <v>83</v>
      </c>
      <c r="AY257" s="17" t="s">
        <v>118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81</v>
      </c>
      <c r="BK257" s="199">
        <f>ROUND(I257*H257,2)</f>
        <v>0</v>
      </c>
      <c r="BL257" s="17" t="s">
        <v>125</v>
      </c>
      <c r="BM257" s="198" t="s">
        <v>1152</v>
      </c>
    </row>
    <row r="258" spans="1:47" s="2" customFormat="1" ht="11.25">
      <c r="A258" s="34"/>
      <c r="B258" s="35"/>
      <c r="C258" s="36"/>
      <c r="D258" s="200" t="s">
        <v>127</v>
      </c>
      <c r="E258" s="36"/>
      <c r="F258" s="201" t="s">
        <v>698</v>
      </c>
      <c r="G258" s="36"/>
      <c r="H258" s="36"/>
      <c r="I258" s="202"/>
      <c r="J258" s="36"/>
      <c r="K258" s="36"/>
      <c r="L258" s="39"/>
      <c r="M258" s="203"/>
      <c r="N258" s="204"/>
      <c r="O258" s="71"/>
      <c r="P258" s="71"/>
      <c r="Q258" s="71"/>
      <c r="R258" s="71"/>
      <c r="S258" s="71"/>
      <c r="T258" s="71"/>
      <c r="U258" s="72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127</v>
      </c>
      <c r="AU258" s="17" t="s">
        <v>83</v>
      </c>
    </row>
    <row r="259" spans="2:51" s="13" customFormat="1" ht="11.25">
      <c r="B259" s="210"/>
      <c r="C259" s="211"/>
      <c r="D259" s="200" t="s">
        <v>179</v>
      </c>
      <c r="E259" s="212" t="s">
        <v>1</v>
      </c>
      <c r="F259" s="213" t="s">
        <v>361</v>
      </c>
      <c r="G259" s="211"/>
      <c r="H259" s="212" t="s">
        <v>1</v>
      </c>
      <c r="I259" s="214"/>
      <c r="J259" s="211"/>
      <c r="K259" s="211"/>
      <c r="L259" s="215"/>
      <c r="M259" s="216"/>
      <c r="N259" s="217"/>
      <c r="O259" s="217"/>
      <c r="P259" s="217"/>
      <c r="Q259" s="217"/>
      <c r="R259" s="217"/>
      <c r="S259" s="217"/>
      <c r="T259" s="217"/>
      <c r="U259" s="218"/>
      <c r="AT259" s="219" t="s">
        <v>179</v>
      </c>
      <c r="AU259" s="219" t="s">
        <v>83</v>
      </c>
      <c r="AV259" s="13" t="s">
        <v>81</v>
      </c>
      <c r="AW259" s="13" t="s">
        <v>30</v>
      </c>
      <c r="AX259" s="13" t="s">
        <v>73</v>
      </c>
      <c r="AY259" s="219" t="s">
        <v>118</v>
      </c>
    </row>
    <row r="260" spans="2:51" s="14" customFormat="1" ht="11.25">
      <c r="B260" s="220"/>
      <c r="C260" s="221"/>
      <c r="D260" s="200" t="s">
        <v>179</v>
      </c>
      <c r="E260" s="222" t="s">
        <v>1</v>
      </c>
      <c r="F260" s="223" t="s">
        <v>125</v>
      </c>
      <c r="G260" s="221"/>
      <c r="H260" s="224">
        <v>4</v>
      </c>
      <c r="I260" s="225"/>
      <c r="J260" s="221"/>
      <c r="K260" s="221"/>
      <c r="L260" s="226"/>
      <c r="M260" s="227"/>
      <c r="N260" s="228"/>
      <c r="O260" s="228"/>
      <c r="P260" s="228"/>
      <c r="Q260" s="228"/>
      <c r="R260" s="228"/>
      <c r="S260" s="228"/>
      <c r="T260" s="228"/>
      <c r="U260" s="229"/>
      <c r="AT260" s="230" t="s">
        <v>179</v>
      </c>
      <c r="AU260" s="230" t="s">
        <v>83</v>
      </c>
      <c r="AV260" s="14" t="s">
        <v>83</v>
      </c>
      <c r="AW260" s="14" t="s">
        <v>30</v>
      </c>
      <c r="AX260" s="14" t="s">
        <v>73</v>
      </c>
      <c r="AY260" s="230" t="s">
        <v>118</v>
      </c>
    </row>
    <row r="261" spans="2:51" s="15" customFormat="1" ht="11.25">
      <c r="B261" s="231"/>
      <c r="C261" s="232"/>
      <c r="D261" s="200" t="s">
        <v>179</v>
      </c>
      <c r="E261" s="233" t="s">
        <v>1</v>
      </c>
      <c r="F261" s="234" t="s">
        <v>184</v>
      </c>
      <c r="G261" s="232"/>
      <c r="H261" s="235">
        <v>4</v>
      </c>
      <c r="I261" s="236"/>
      <c r="J261" s="232"/>
      <c r="K261" s="232"/>
      <c r="L261" s="237"/>
      <c r="M261" s="238"/>
      <c r="N261" s="239"/>
      <c r="O261" s="239"/>
      <c r="P261" s="239"/>
      <c r="Q261" s="239"/>
      <c r="R261" s="239"/>
      <c r="S261" s="239"/>
      <c r="T261" s="239"/>
      <c r="U261" s="240"/>
      <c r="AT261" s="241" t="s">
        <v>179</v>
      </c>
      <c r="AU261" s="241" t="s">
        <v>83</v>
      </c>
      <c r="AV261" s="15" t="s">
        <v>125</v>
      </c>
      <c r="AW261" s="15" t="s">
        <v>30</v>
      </c>
      <c r="AX261" s="15" t="s">
        <v>81</v>
      </c>
      <c r="AY261" s="241" t="s">
        <v>118</v>
      </c>
    </row>
    <row r="262" spans="1:65" s="2" customFormat="1" ht="37.9" customHeight="1">
      <c r="A262" s="34"/>
      <c r="B262" s="35"/>
      <c r="C262" s="186" t="s">
        <v>448</v>
      </c>
      <c r="D262" s="186" t="s">
        <v>121</v>
      </c>
      <c r="E262" s="187" t="s">
        <v>1153</v>
      </c>
      <c r="F262" s="188" t="s">
        <v>1154</v>
      </c>
      <c r="G262" s="189" t="s">
        <v>279</v>
      </c>
      <c r="H262" s="190">
        <v>1</v>
      </c>
      <c r="I262" s="191"/>
      <c r="J262" s="192">
        <f>ROUND(I262*H262,2)</f>
        <v>0</v>
      </c>
      <c r="K262" s="193"/>
      <c r="L262" s="39"/>
      <c r="M262" s="194" t="s">
        <v>1</v>
      </c>
      <c r="N262" s="195" t="s">
        <v>38</v>
      </c>
      <c r="O262" s="71"/>
      <c r="P262" s="196">
        <f>O262*H262</f>
        <v>0</v>
      </c>
      <c r="Q262" s="196">
        <v>0</v>
      </c>
      <c r="R262" s="196">
        <f>Q262*H262</f>
        <v>0</v>
      </c>
      <c r="S262" s="196">
        <v>0</v>
      </c>
      <c r="T262" s="196">
        <f>S262*H262</f>
        <v>0</v>
      </c>
      <c r="U262" s="197" t="s">
        <v>1</v>
      </c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R262" s="198" t="s">
        <v>125</v>
      </c>
      <c r="AT262" s="198" t="s">
        <v>121</v>
      </c>
      <c r="AU262" s="198" t="s">
        <v>83</v>
      </c>
      <c r="AY262" s="17" t="s">
        <v>118</v>
      </c>
      <c r="BE262" s="199">
        <f>IF(N262="základní",J262,0)</f>
        <v>0</v>
      </c>
      <c r="BF262" s="199">
        <f>IF(N262="snížená",J262,0)</f>
        <v>0</v>
      </c>
      <c r="BG262" s="199">
        <f>IF(N262="zákl. přenesená",J262,0)</f>
        <v>0</v>
      </c>
      <c r="BH262" s="199">
        <f>IF(N262="sníž. přenesená",J262,0)</f>
        <v>0</v>
      </c>
      <c r="BI262" s="199">
        <f>IF(N262="nulová",J262,0)</f>
        <v>0</v>
      </c>
      <c r="BJ262" s="17" t="s">
        <v>81</v>
      </c>
      <c r="BK262" s="199">
        <f>ROUND(I262*H262,2)</f>
        <v>0</v>
      </c>
      <c r="BL262" s="17" t="s">
        <v>125</v>
      </c>
      <c r="BM262" s="198" t="s">
        <v>1155</v>
      </c>
    </row>
    <row r="263" spans="1:47" s="2" customFormat="1" ht="29.25">
      <c r="A263" s="34"/>
      <c r="B263" s="35"/>
      <c r="C263" s="36"/>
      <c r="D263" s="200" t="s">
        <v>127</v>
      </c>
      <c r="E263" s="36"/>
      <c r="F263" s="201" t="s">
        <v>722</v>
      </c>
      <c r="G263" s="36"/>
      <c r="H263" s="36"/>
      <c r="I263" s="202"/>
      <c r="J263" s="36"/>
      <c r="K263" s="36"/>
      <c r="L263" s="39"/>
      <c r="M263" s="203"/>
      <c r="N263" s="204"/>
      <c r="O263" s="71"/>
      <c r="P263" s="71"/>
      <c r="Q263" s="71"/>
      <c r="R263" s="71"/>
      <c r="S263" s="71"/>
      <c r="T263" s="71"/>
      <c r="U263" s="72"/>
      <c r="V263" s="34"/>
      <c r="W263" s="34"/>
      <c r="X263" s="34"/>
      <c r="Y263" s="34"/>
      <c r="Z263" s="34"/>
      <c r="AA263" s="34"/>
      <c r="AB263" s="34"/>
      <c r="AC263" s="34"/>
      <c r="AD263" s="34"/>
      <c r="AE263" s="34"/>
      <c r="AT263" s="17" t="s">
        <v>127</v>
      </c>
      <c r="AU263" s="17" t="s">
        <v>83</v>
      </c>
    </row>
    <row r="264" spans="2:51" s="14" customFormat="1" ht="11.25">
      <c r="B264" s="220"/>
      <c r="C264" s="221"/>
      <c r="D264" s="200" t="s">
        <v>179</v>
      </c>
      <c r="E264" s="222" t="s">
        <v>1</v>
      </c>
      <c r="F264" s="223" t="s">
        <v>81</v>
      </c>
      <c r="G264" s="221"/>
      <c r="H264" s="224">
        <v>1</v>
      </c>
      <c r="I264" s="225"/>
      <c r="J264" s="221"/>
      <c r="K264" s="221"/>
      <c r="L264" s="226"/>
      <c r="M264" s="227"/>
      <c r="N264" s="228"/>
      <c r="O264" s="228"/>
      <c r="P264" s="228"/>
      <c r="Q264" s="228"/>
      <c r="R264" s="228"/>
      <c r="S264" s="228"/>
      <c r="T264" s="228"/>
      <c r="U264" s="229"/>
      <c r="AT264" s="230" t="s">
        <v>179</v>
      </c>
      <c r="AU264" s="230" t="s">
        <v>83</v>
      </c>
      <c r="AV264" s="14" t="s">
        <v>83</v>
      </c>
      <c r="AW264" s="14" t="s">
        <v>30</v>
      </c>
      <c r="AX264" s="14" t="s">
        <v>73</v>
      </c>
      <c r="AY264" s="230" t="s">
        <v>118</v>
      </c>
    </row>
    <row r="265" spans="2:51" s="15" customFormat="1" ht="11.25">
      <c r="B265" s="231"/>
      <c r="C265" s="232"/>
      <c r="D265" s="200" t="s">
        <v>179</v>
      </c>
      <c r="E265" s="233" t="s">
        <v>1</v>
      </c>
      <c r="F265" s="234" t="s">
        <v>184</v>
      </c>
      <c r="G265" s="232"/>
      <c r="H265" s="235">
        <v>1</v>
      </c>
      <c r="I265" s="236"/>
      <c r="J265" s="232"/>
      <c r="K265" s="232"/>
      <c r="L265" s="237"/>
      <c r="M265" s="238"/>
      <c r="N265" s="239"/>
      <c r="O265" s="239"/>
      <c r="P265" s="239"/>
      <c r="Q265" s="239"/>
      <c r="R265" s="239"/>
      <c r="S265" s="239"/>
      <c r="T265" s="239"/>
      <c r="U265" s="240"/>
      <c r="AT265" s="241" t="s">
        <v>179</v>
      </c>
      <c r="AU265" s="241" t="s">
        <v>83</v>
      </c>
      <c r="AV265" s="15" t="s">
        <v>125</v>
      </c>
      <c r="AW265" s="15" t="s">
        <v>30</v>
      </c>
      <c r="AX265" s="15" t="s">
        <v>81</v>
      </c>
      <c r="AY265" s="241" t="s">
        <v>118</v>
      </c>
    </row>
    <row r="266" spans="1:65" s="2" customFormat="1" ht="37.9" customHeight="1">
      <c r="A266" s="34"/>
      <c r="B266" s="35"/>
      <c r="C266" s="186" t="s">
        <v>455</v>
      </c>
      <c r="D266" s="186" t="s">
        <v>121</v>
      </c>
      <c r="E266" s="187" t="s">
        <v>1156</v>
      </c>
      <c r="F266" s="188" t="s">
        <v>1154</v>
      </c>
      <c r="G266" s="189" t="s">
        <v>279</v>
      </c>
      <c r="H266" s="190">
        <v>1</v>
      </c>
      <c r="I266" s="191"/>
      <c r="J266" s="192">
        <f>ROUND(I266*H266,2)</f>
        <v>0</v>
      </c>
      <c r="K266" s="193"/>
      <c r="L266" s="39"/>
      <c r="M266" s="194" t="s">
        <v>1</v>
      </c>
      <c r="N266" s="195" t="s">
        <v>38</v>
      </c>
      <c r="O266" s="71"/>
      <c r="P266" s="196">
        <f>O266*H266</f>
        <v>0</v>
      </c>
      <c r="Q266" s="196">
        <v>0</v>
      </c>
      <c r="R266" s="196">
        <f>Q266*H266</f>
        <v>0</v>
      </c>
      <c r="S266" s="196">
        <v>0</v>
      </c>
      <c r="T266" s="196">
        <f>S266*H266</f>
        <v>0</v>
      </c>
      <c r="U266" s="197" t="s">
        <v>1</v>
      </c>
      <c r="V266" s="34"/>
      <c r="W266" s="34"/>
      <c r="X266" s="34"/>
      <c r="Y266" s="34"/>
      <c r="Z266" s="34"/>
      <c r="AA266" s="34"/>
      <c r="AB266" s="34"/>
      <c r="AC266" s="34"/>
      <c r="AD266" s="34"/>
      <c r="AE266" s="34"/>
      <c r="AR266" s="198" t="s">
        <v>125</v>
      </c>
      <c r="AT266" s="198" t="s">
        <v>121</v>
      </c>
      <c r="AU266" s="198" t="s">
        <v>83</v>
      </c>
      <c r="AY266" s="17" t="s">
        <v>118</v>
      </c>
      <c r="BE266" s="199">
        <f>IF(N266="základní",J266,0)</f>
        <v>0</v>
      </c>
      <c r="BF266" s="199">
        <f>IF(N266="snížená",J266,0)</f>
        <v>0</v>
      </c>
      <c r="BG266" s="199">
        <f>IF(N266="zákl. přenesená",J266,0)</f>
        <v>0</v>
      </c>
      <c r="BH266" s="199">
        <f>IF(N266="sníž. přenesená",J266,0)</f>
        <v>0</v>
      </c>
      <c r="BI266" s="199">
        <f>IF(N266="nulová",J266,0)</f>
        <v>0</v>
      </c>
      <c r="BJ266" s="17" t="s">
        <v>81</v>
      </c>
      <c r="BK266" s="199">
        <f>ROUND(I266*H266,2)</f>
        <v>0</v>
      </c>
      <c r="BL266" s="17" t="s">
        <v>125</v>
      </c>
      <c r="BM266" s="198" t="s">
        <v>1157</v>
      </c>
    </row>
    <row r="267" spans="1:47" s="2" customFormat="1" ht="29.25">
      <c r="A267" s="34"/>
      <c r="B267" s="35"/>
      <c r="C267" s="36"/>
      <c r="D267" s="200" t="s">
        <v>127</v>
      </c>
      <c r="E267" s="36"/>
      <c r="F267" s="201" t="s">
        <v>1158</v>
      </c>
      <c r="G267" s="36"/>
      <c r="H267" s="36"/>
      <c r="I267" s="202"/>
      <c r="J267" s="36"/>
      <c r="K267" s="36"/>
      <c r="L267" s="39"/>
      <c r="M267" s="203"/>
      <c r="N267" s="204"/>
      <c r="O267" s="71"/>
      <c r="P267" s="71"/>
      <c r="Q267" s="71"/>
      <c r="R267" s="71"/>
      <c r="S267" s="71"/>
      <c r="T267" s="71"/>
      <c r="U267" s="72"/>
      <c r="V267" s="34"/>
      <c r="W267" s="34"/>
      <c r="X267" s="34"/>
      <c r="Y267" s="34"/>
      <c r="Z267" s="34"/>
      <c r="AA267" s="34"/>
      <c r="AB267" s="34"/>
      <c r="AC267" s="34"/>
      <c r="AD267" s="34"/>
      <c r="AE267" s="34"/>
      <c r="AT267" s="17" t="s">
        <v>127</v>
      </c>
      <c r="AU267" s="17" t="s">
        <v>83</v>
      </c>
    </row>
    <row r="268" spans="2:51" s="14" customFormat="1" ht="11.25">
      <c r="B268" s="220"/>
      <c r="C268" s="221"/>
      <c r="D268" s="200" t="s">
        <v>179</v>
      </c>
      <c r="E268" s="222" t="s">
        <v>1</v>
      </c>
      <c r="F268" s="223" t="s">
        <v>81</v>
      </c>
      <c r="G268" s="221"/>
      <c r="H268" s="224">
        <v>1</v>
      </c>
      <c r="I268" s="225"/>
      <c r="J268" s="221"/>
      <c r="K268" s="221"/>
      <c r="L268" s="226"/>
      <c r="M268" s="227"/>
      <c r="N268" s="228"/>
      <c r="O268" s="228"/>
      <c r="P268" s="228"/>
      <c r="Q268" s="228"/>
      <c r="R268" s="228"/>
      <c r="S268" s="228"/>
      <c r="T268" s="228"/>
      <c r="U268" s="229"/>
      <c r="AT268" s="230" t="s">
        <v>179</v>
      </c>
      <c r="AU268" s="230" t="s">
        <v>83</v>
      </c>
      <c r="AV268" s="14" t="s">
        <v>83</v>
      </c>
      <c r="AW268" s="14" t="s">
        <v>30</v>
      </c>
      <c r="AX268" s="14" t="s">
        <v>73</v>
      </c>
      <c r="AY268" s="230" t="s">
        <v>118</v>
      </c>
    </row>
    <row r="269" spans="2:51" s="15" customFormat="1" ht="11.25">
      <c r="B269" s="231"/>
      <c r="C269" s="232"/>
      <c r="D269" s="200" t="s">
        <v>179</v>
      </c>
      <c r="E269" s="233" t="s">
        <v>1</v>
      </c>
      <c r="F269" s="234" t="s">
        <v>184</v>
      </c>
      <c r="G269" s="232"/>
      <c r="H269" s="235">
        <v>1</v>
      </c>
      <c r="I269" s="236"/>
      <c r="J269" s="232"/>
      <c r="K269" s="232"/>
      <c r="L269" s="237"/>
      <c r="M269" s="238"/>
      <c r="N269" s="239"/>
      <c r="O269" s="239"/>
      <c r="P269" s="239"/>
      <c r="Q269" s="239"/>
      <c r="R269" s="239"/>
      <c r="S269" s="239"/>
      <c r="T269" s="239"/>
      <c r="U269" s="240"/>
      <c r="AT269" s="241" t="s">
        <v>179</v>
      </c>
      <c r="AU269" s="241" t="s">
        <v>83</v>
      </c>
      <c r="AV269" s="15" t="s">
        <v>125</v>
      </c>
      <c r="AW269" s="15" t="s">
        <v>30</v>
      </c>
      <c r="AX269" s="15" t="s">
        <v>81</v>
      </c>
      <c r="AY269" s="241" t="s">
        <v>118</v>
      </c>
    </row>
    <row r="270" spans="1:65" s="2" customFormat="1" ht="24.2" customHeight="1">
      <c r="A270" s="34"/>
      <c r="B270" s="35"/>
      <c r="C270" s="186" t="s">
        <v>462</v>
      </c>
      <c r="D270" s="186" t="s">
        <v>121</v>
      </c>
      <c r="E270" s="187" t="s">
        <v>1159</v>
      </c>
      <c r="F270" s="188" t="s">
        <v>1160</v>
      </c>
      <c r="G270" s="189" t="s">
        <v>279</v>
      </c>
      <c r="H270" s="190">
        <v>3</v>
      </c>
      <c r="I270" s="191"/>
      <c r="J270" s="192">
        <f>ROUND(I270*H270,2)</f>
        <v>0</v>
      </c>
      <c r="K270" s="193"/>
      <c r="L270" s="39"/>
      <c r="M270" s="194" t="s">
        <v>1</v>
      </c>
      <c r="N270" s="195" t="s">
        <v>38</v>
      </c>
      <c r="O270" s="71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6">
        <f>S270*H270</f>
        <v>0</v>
      </c>
      <c r="U270" s="197" t="s">
        <v>1</v>
      </c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125</v>
      </c>
      <c r="AT270" s="198" t="s">
        <v>121</v>
      </c>
      <c r="AU270" s="198" t="s">
        <v>83</v>
      </c>
      <c r="AY270" s="17" t="s">
        <v>118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7" t="s">
        <v>81</v>
      </c>
      <c r="BK270" s="199">
        <f>ROUND(I270*H270,2)</f>
        <v>0</v>
      </c>
      <c r="BL270" s="17" t="s">
        <v>125</v>
      </c>
      <c r="BM270" s="198" t="s">
        <v>1161</v>
      </c>
    </row>
    <row r="271" spans="1:47" s="2" customFormat="1" ht="29.25">
      <c r="A271" s="34"/>
      <c r="B271" s="35"/>
      <c r="C271" s="36"/>
      <c r="D271" s="200" t="s">
        <v>127</v>
      </c>
      <c r="E271" s="36"/>
      <c r="F271" s="201" t="s">
        <v>722</v>
      </c>
      <c r="G271" s="36"/>
      <c r="H271" s="36"/>
      <c r="I271" s="202"/>
      <c r="J271" s="36"/>
      <c r="K271" s="36"/>
      <c r="L271" s="39"/>
      <c r="M271" s="203"/>
      <c r="N271" s="204"/>
      <c r="O271" s="71"/>
      <c r="P271" s="71"/>
      <c r="Q271" s="71"/>
      <c r="R271" s="71"/>
      <c r="S271" s="71"/>
      <c r="T271" s="71"/>
      <c r="U271" s="72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127</v>
      </c>
      <c r="AU271" s="17" t="s">
        <v>83</v>
      </c>
    </row>
    <row r="272" spans="2:51" s="14" customFormat="1" ht="11.25">
      <c r="B272" s="220"/>
      <c r="C272" s="221"/>
      <c r="D272" s="200" t="s">
        <v>179</v>
      </c>
      <c r="E272" s="222" t="s">
        <v>1</v>
      </c>
      <c r="F272" s="223" t="s">
        <v>1162</v>
      </c>
      <c r="G272" s="221"/>
      <c r="H272" s="224">
        <v>3</v>
      </c>
      <c r="I272" s="225"/>
      <c r="J272" s="221"/>
      <c r="K272" s="221"/>
      <c r="L272" s="226"/>
      <c r="M272" s="227"/>
      <c r="N272" s="228"/>
      <c r="O272" s="228"/>
      <c r="P272" s="228"/>
      <c r="Q272" s="228"/>
      <c r="R272" s="228"/>
      <c r="S272" s="228"/>
      <c r="T272" s="228"/>
      <c r="U272" s="229"/>
      <c r="AT272" s="230" t="s">
        <v>179</v>
      </c>
      <c r="AU272" s="230" t="s">
        <v>83</v>
      </c>
      <c r="AV272" s="14" t="s">
        <v>83</v>
      </c>
      <c r="AW272" s="14" t="s">
        <v>30</v>
      </c>
      <c r="AX272" s="14" t="s">
        <v>73</v>
      </c>
      <c r="AY272" s="230" t="s">
        <v>118</v>
      </c>
    </row>
    <row r="273" spans="2:51" s="15" customFormat="1" ht="11.25">
      <c r="B273" s="231"/>
      <c r="C273" s="232"/>
      <c r="D273" s="200" t="s">
        <v>179</v>
      </c>
      <c r="E273" s="233" t="s">
        <v>1</v>
      </c>
      <c r="F273" s="234" t="s">
        <v>184</v>
      </c>
      <c r="G273" s="232"/>
      <c r="H273" s="235">
        <v>3</v>
      </c>
      <c r="I273" s="236"/>
      <c r="J273" s="232"/>
      <c r="K273" s="232"/>
      <c r="L273" s="237"/>
      <c r="M273" s="238"/>
      <c r="N273" s="239"/>
      <c r="O273" s="239"/>
      <c r="P273" s="239"/>
      <c r="Q273" s="239"/>
      <c r="R273" s="239"/>
      <c r="S273" s="239"/>
      <c r="T273" s="239"/>
      <c r="U273" s="240"/>
      <c r="AT273" s="241" t="s">
        <v>179</v>
      </c>
      <c r="AU273" s="241" t="s">
        <v>83</v>
      </c>
      <c r="AV273" s="15" t="s">
        <v>125</v>
      </c>
      <c r="AW273" s="15" t="s">
        <v>30</v>
      </c>
      <c r="AX273" s="15" t="s">
        <v>81</v>
      </c>
      <c r="AY273" s="241" t="s">
        <v>118</v>
      </c>
    </row>
    <row r="274" spans="1:65" s="2" customFormat="1" ht="24.2" customHeight="1">
      <c r="A274" s="34"/>
      <c r="B274" s="35"/>
      <c r="C274" s="186" t="s">
        <v>467</v>
      </c>
      <c r="D274" s="186" t="s">
        <v>121</v>
      </c>
      <c r="E274" s="187" t="s">
        <v>1163</v>
      </c>
      <c r="F274" s="188" t="s">
        <v>1164</v>
      </c>
      <c r="G274" s="189" t="s">
        <v>279</v>
      </c>
      <c r="H274" s="190">
        <v>1</v>
      </c>
      <c r="I274" s="191"/>
      <c r="J274" s="192">
        <f>ROUND(I274*H274,2)</f>
        <v>0</v>
      </c>
      <c r="K274" s="193"/>
      <c r="L274" s="39"/>
      <c r="M274" s="194" t="s">
        <v>1</v>
      </c>
      <c r="N274" s="195" t="s">
        <v>38</v>
      </c>
      <c r="O274" s="71"/>
      <c r="P274" s="196">
        <f>O274*H274</f>
        <v>0</v>
      </c>
      <c r="Q274" s="196">
        <v>0</v>
      </c>
      <c r="R274" s="196">
        <f>Q274*H274</f>
        <v>0</v>
      </c>
      <c r="S274" s="196">
        <v>0</v>
      </c>
      <c r="T274" s="196">
        <f>S274*H274</f>
        <v>0</v>
      </c>
      <c r="U274" s="197" t="s">
        <v>1</v>
      </c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R274" s="198" t="s">
        <v>125</v>
      </c>
      <c r="AT274" s="198" t="s">
        <v>121</v>
      </c>
      <c r="AU274" s="198" t="s">
        <v>83</v>
      </c>
      <c r="AY274" s="17" t="s">
        <v>118</v>
      </c>
      <c r="BE274" s="199">
        <f>IF(N274="základní",J274,0)</f>
        <v>0</v>
      </c>
      <c r="BF274" s="199">
        <f>IF(N274="snížená",J274,0)</f>
        <v>0</v>
      </c>
      <c r="BG274" s="199">
        <f>IF(N274="zákl. přenesená",J274,0)</f>
        <v>0</v>
      </c>
      <c r="BH274" s="199">
        <f>IF(N274="sníž. přenesená",J274,0)</f>
        <v>0</v>
      </c>
      <c r="BI274" s="199">
        <f>IF(N274="nulová",J274,0)</f>
        <v>0</v>
      </c>
      <c r="BJ274" s="17" t="s">
        <v>81</v>
      </c>
      <c r="BK274" s="199">
        <f>ROUND(I274*H274,2)</f>
        <v>0</v>
      </c>
      <c r="BL274" s="17" t="s">
        <v>125</v>
      </c>
      <c r="BM274" s="198" t="s">
        <v>1165</v>
      </c>
    </row>
    <row r="275" spans="1:47" s="2" customFormat="1" ht="19.5">
      <c r="A275" s="34"/>
      <c r="B275" s="35"/>
      <c r="C275" s="36"/>
      <c r="D275" s="200" t="s">
        <v>127</v>
      </c>
      <c r="E275" s="36"/>
      <c r="F275" s="201" t="s">
        <v>1166</v>
      </c>
      <c r="G275" s="36"/>
      <c r="H275" s="36"/>
      <c r="I275" s="202"/>
      <c r="J275" s="36"/>
      <c r="K275" s="36"/>
      <c r="L275" s="39"/>
      <c r="M275" s="203"/>
      <c r="N275" s="204"/>
      <c r="O275" s="71"/>
      <c r="P275" s="71"/>
      <c r="Q275" s="71"/>
      <c r="R275" s="71"/>
      <c r="S275" s="71"/>
      <c r="T275" s="71"/>
      <c r="U275" s="72"/>
      <c r="V275" s="34"/>
      <c r="W275" s="34"/>
      <c r="X275" s="34"/>
      <c r="Y275" s="34"/>
      <c r="Z275" s="34"/>
      <c r="AA275" s="34"/>
      <c r="AB275" s="34"/>
      <c r="AC275" s="34"/>
      <c r="AD275" s="34"/>
      <c r="AE275" s="34"/>
      <c r="AT275" s="17" t="s">
        <v>127</v>
      </c>
      <c r="AU275" s="17" t="s">
        <v>83</v>
      </c>
    </row>
    <row r="276" spans="1:65" s="2" customFormat="1" ht="14.45" customHeight="1">
      <c r="A276" s="34"/>
      <c r="B276" s="35"/>
      <c r="C276" s="186" t="s">
        <v>474</v>
      </c>
      <c r="D276" s="186" t="s">
        <v>121</v>
      </c>
      <c r="E276" s="187" t="s">
        <v>1167</v>
      </c>
      <c r="F276" s="188" t="s">
        <v>1168</v>
      </c>
      <c r="G276" s="189" t="s">
        <v>279</v>
      </c>
      <c r="H276" s="190">
        <v>1</v>
      </c>
      <c r="I276" s="191"/>
      <c r="J276" s="192">
        <f>ROUND(I276*H276,2)</f>
        <v>0</v>
      </c>
      <c r="K276" s="193"/>
      <c r="L276" s="39"/>
      <c r="M276" s="194" t="s">
        <v>1</v>
      </c>
      <c r="N276" s="195" t="s">
        <v>38</v>
      </c>
      <c r="O276" s="71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6">
        <f>S276*H276</f>
        <v>0</v>
      </c>
      <c r="U276" s="197" t="s">
        <v>1</v>
      </c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125</v>
      </c>
      <c r="AT276" s="198" t="s">
        <v>121</v>
      </c>
      <c r="AU276" s="198" t="s">
        <v>83</v>
      </c>
      <c r="AY276" s="17" t="s">
        <v>118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81</v>
      </c>
      <c r="BK276" s="199">
        <f>ROUND(I276*H276,2)</f>
        <v>0</v>
      </c>
      <c r="BL276" s="17" t="s">
        <v>125</v>
      </c>
      <c r="BM276" s="198" t="s">
        <v>1169</v>
      </c>
    </row>
    <row r="277" spans="1:47" s="2" customFormat="1" ht="11.25">
      <c r="A277" s="34"/>
      <c r="B277" s="35"/>
      <c r="C277" s="36"/>
      <c r="D277" s="200" t="s">
        <v>127</v>
      </c>
      <c r="E277" s="36"/>
      <c r="F277" s="201" t="s">
        <v>1168</v>
      </c>
      <c r="G277" s="36"/>
      <c r="H277" s="36"/>
      <c r="I277" s="202"/>
      <c r="J277" s="36"/>
      <c r="K277" s="36"/>
      <c r="L277" s="39"/>
      <c r="M277" s="203"/>
      <c r="N277" s="204"/>
      <c r="O277" s="71"/>
      <c r="P277" s="71"/>
      <c r="Q277" s="71"/>
      <c r="R277" s="71"/>
      <c r="S277" s="71"/>
      <c r="T277" s="71"/>
      <c r="U277" s="72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127</v>
      </c>
      <c r="AU277" s="17" t="s">
        <v>83</v>
      </c>
    </row>
    <row r="278" spans="2:51" s="13" customFormat="1" ht="11.25">
      <c r="B278" s="210"/>
      <c r="C278" s="211"/>
      <c r="D278" s="200" t="s">
        <v>179</v>
      </c>
      <c r="E278" s="212" t="s">
        <v>1</v>
      </c>
      <c r="F278" s="213" t="s">
        <v>1170</v>
      </c>
      <c r="G278" s="211"/>
      <c r="H278" s="212" t="s">
        <v>1</v>
      </c>
      <c r="I278" s="214"/>
      <c r="J278" s="211"/>
      <c r="K278" s="211"/>
      <c r="L278" s="215"/>
      <c r="M278" s="216"/>
      <c r="N278" s="217"/>
      <c r="O278" s="217"/>
      <c r="P278" s="217"/>
      <c r="Q278" s="217"/>
      <c r="R278" s="217"/>
      <c r="S278" s="217"/>
      <c r="T278" s="217"/>
      <c r="U278" s="218"/>
      <c r="AT278" s="219" t="s">
        <v>179</v>
      </c>
      <c r="AU278" s="219" t="s">
        <v>83</v>
      </c>
      <c r="AV278" s="13" t="s">
        <v>81</v>
      </c>
      <c r="AW278" s="13" t="s">
        <v>30</v>
      </c>
      <c r="AX278" s="13" t="s">
        <v>73</v>
      </c>
      <c r="AY278" s="219" t="s">
        <v>118</v>
      </c>
    </row>
    <row r="279" spans="2:51" s="14" customFormat="1" ht="11.25">
      <c r="B279" s="220"/>
      <c r="C279" s="221"/>
      <c r="D279" s="200" t="s">
        <v>179</v>
      </c>
      <c r="E279" s="222" t="s">
        <v>1</v>
      </c>
      <c r="F279" s="223" t="s">
        <v>81</v>
      </c>
      <c r="G279" s="221"/>
      <c r="H279" s="224">
        <v>1</v>
      </c>
      <c r="I279" s="225"/>
      <c r="J279" s="221"/>
      <c r="K279" s="221"/>
      <c r="L279" s="226"/>
      <c r="M279" s="227"/>
      <c r="N279" s="228"/>
      <c r="O279" s="228"/>
      <c r="P279" s="228"/>
      <c r="Q279" s="228"/>
      <c r="R279" s="228"/>
      <c r="S279" s="228"/>
      <c r="T279" s="228"/>
      <c r="U279" s="229"/>
      <c r="AT279" s="230" t="s">
        <v>179</v>
      </c>
      <c r="AU279" s="230" t="s">
        <v>83</v>
      </c>
      <c r="AV279" s="14" t="s">
        <v>83</v>
      </c>
      <c r="AW279" s="14" t="s">
        <v>30</v>
      </c>
      <c r="AX279" s="14" t="s">
        <v>73</v>
      </c>
      <c r="AY279" s="230" t="s">
        <v>118</v>
      </c>
    </row>
    <row r="280" spans="2:51" s="15" customFormat="1" ht="11.25">
      <c r="B280" s="231"/>
      <c r="C280" s="232"/>
      <c r="D280" s="200" t="s">
        <v>179</v>
      </c>
      <c r="E280" s="233" t="s">
        <v>1</v>
      </c>
      <c r="F280" s="234" t="s">
        <v>184</v>
      </c>
      <c r="G280" s="232"/>
      <c r="H280" s="235">
        <v>1</v>
      </c>
      <c r="I280" s="236"/>
      <c r="J280" s="232"/>
      <c r="K280" s="232"/>
      <c r="L280" s="237"/>
      <c r="M280" s="238"/>
      <c r="N280" s="239"/>
      <c r="O280" s="239"/>
      <c r="P280" s="239"/>
      <c r="Q280" s="239"/>
      <c r="R280" s="239"/>
      <c r="S280" s="239"/>
      <c r="T280" s="239"/>
      <c r="U280" s="240"/>
      <c r="AT280" s="241" t="s">
        <v>179</v>
      </c>
      <c r="AU280" s="241" t="s">
        <v>83</v>
      </c>
      <c r="AV280" s="15" t="s">
        <v>125</v>
      </c>
      <c r="AW280" s="15" t="s">
        <v>30</v>
      </c>
      <c r="AX280" s="15" t="s">
        <v>81</v>
      </c>
      <c r="AY280" s="241" t="s">
        <v>118</v>
      </c>
    </row>
    <row r="281" spans="1:65" s="2" customFormat="1" ht="24.2" customHeight="1">
      <c r="A281" s="34"/>
      <c r="B281" s="35"/>
      <c r="C281" s="242" t="s">
        <v>483</v>
      </c>
      <c r="D281" s="242" t="s">
        <v>216</v>
      </c>
      <c r="E281" s="243" t="s">
        <v>1171</v>
      </c>
      <c r="F281" s="244" t="s">
        <v>1172</v>
      </c>
      <c r="G281" s="245" t="s">
        <v>279</v>
      </c>
      <c r="H281" s="246">
        <v>1</v>
      </c>
      <c r="I281" s="247"/>
      <c r="J281" s="248">
        <f>ROUND(I281*H281,2)</f>
        <v>0</v>
      </c>
      <c r="K281" s="249"/>
      <c r="L281" s="250"/>
      <c r="M281" s="251" t="s">
        <v>1</v>
      </c>
      <c r="N281" s="252" t="s">
        <v>38</v>
      </c>
      <c r="O281" s="71"/>
      <c r="P281" s="196">
        <f>O281*H281</f>
        <v>0</v>
      </c>
      <c r="Q281" s="196">
        <v>0</v>
      </c>
      <c r="R281" s="196">
        <f>Q281*H281</f>
        <v>0</v>
      </c>
      <c r="S281" s="196">
        <v>0</v>
      </c>
      <c r="T281" s="196">
        <f>S281*H281</f>
        <v>0</v>
      </c>
      <c r="U281" s="197" t="s">
        <v>1</v>
      </c>
      <c r="V281" s="34"/>
      <c r="W281" s="34"/>
      <c r="X281" s="34"/>
      <c r="Y281" s="34"/>
      <c r="Z281" s="34"/>
      <c r="AA281" s="34"/>
      <c r="AB281" s="34"/>
      <c r="AC281" s="34"/>
      <c r="AD281" s="34"/>
      <c r="AE281" s="34"/>
      <c r="AR281" s="198" t="s">
        <v>219</v>
      </c>
      <c r="AT281" s="198" t="s">
        <v>216</v>
      </c>
      <c r="AU281" s="198" t="s">
        <v>83</v>
      </c>
      <c r="AY281" s="17" t="s">
        <v>118</v>
      </c>
      <c r="BE281" s="199">
        <f>IF(N281="základní",J281,0)</f>
        <v>0</v>
      </c>
      <c r="BF281" s="199">
        <f>IF(N281="snížená",J281,0)</f>
        <v>0</v>
      </c>
      <c r="BG281" s="199">
        <f>IF(N281="zákl. přenesená",J281,0)</f>
        <v>0</v>
      </c>
      <c r="BH281" s="199">
        <f>IF(N281="sníž. přenesená",J281,0)</f>
        <v>0</v>
      </c>
      <c r="BI281" s="199">
        <f>IF(N281="nulová",J281,0)</f>
        <v>0</v>
      </c>
      <c r="BJ281" s="17" t="s">
        <v>81</v>
      </c>
      <c r="BK281" s="199">
        <f>ROUND(I281*H281,2)</f>
        <v>0</v>
      </c>
      <c r="BL281" s="17" t="s">
        <v>125</v>
      </c>
      <c r="BM281" s="198" t="s">
        <v>1173</v>
      </c>
    </row>
    <row r="282" spans="1:47" s="2" customFormat="1" ht="11.25">
      <c r="A282" s="34"/>
      <c r="B282" s="35"/>
      <c r="C282" s="36"/>
      <c r="D282" s="200" t="s">
        <v>127</v>
      </c>
      <c r="E282" s="36"/>
      <c r="F282" s="201" t="s">
        <v>1172</v>
      </c>
      <c r="G282" s="36"/>
      <c r="H282" s="36"/>
      <c r="I282" s="202"/>
      <c r="J282" s="36"/>
      <c r="K282" s="36"/>
      <c r="L282" s="39"/>
      <c r="M282" s="203"/>
      <c r="N282" s="204"/>
      <c r="O282" s="71"/>
      <c r="P282" s="71"/>
      <c r="Q282" s="71"/>
      <c r="R282" s="71"/>
      <c r="S282" s="71"/>
      <c r="T282" s="71"/>
      <c r="U282" s="72"/>
      <c r="V282" s="34"/>
      <c r="W282" s="34"/>
      <c r="X282" s="34"/>
      <c r="Y282" s="34"/>
      <c r="Z282" s="34"/>
      <c r="AA282" s="34"/>
      <c r="AB282" s="34"/>
      <c r="AC282" s="34"/>
      <c r="AD282" s="34"/>
      <c r="AE282" s="34"/>
      <c r="AT282" s="17" t="s">
        <v>127</v>
      </c>
      <c r="AU282" s="17" t="s">
        <v>83</v>
      </c>
    </row>
    <row r="283" spans="2:51" s="13" customFormat="1" ht="11.25">
      <c r="B283" s="210"/>
      <c r="C283" s="211"/>
      <c r="D283" s="200" t="s">
        <v>179</v>
      </c>
      <c r="E283" s="212" t="s">
        <v>1</v>
      </c>
      <c r="F283" s="213" t="s">
        <v>1170</v>
      </c>
      <c r="G283" s="211"/>
      <c r="H283" s="212" t="s">
        <v>1</v>
      </c>
      <c r="I283" s="214"/>
      <c r="J283" s="211"/>
      <c r="K283" s="211"/>
      <c r="L283" s="215"/>
      <c r="M283" s="216"/>
      <c r="N283" s="217"/>
      <c r="O283" s="217"/>
      <c r="P283" s="217"/>
      <c r="Q283" s="217"/>
      <c r="R283" s="217"/>
      <c r="S283" s="217"/>
      <c r="T283" s="217"/>
      <c r="U283" s="218"/>
      <c r="AT283" s="219" t="s">
        <v>179</v>
      </c>
      <c r="AU283" s="219" t="s">
        <v>83</v>
      </c>
      <c r="AV283" s="13" t="s">
        <v>81</v>
      </c>
      <c r="AW283" s="13" t="s">
        <v>30</v>
      </c>
      <c r="AX283" s="13" t="s">
        <v>73</v>
      </c>
      <c r="AY283" s="219" t="s">
        <v>118</v>
      </c>
    </row>
    <row r="284" spans="2:51" s="14" customFormat="1" ht="11.25">
      <c r="B284" s="220"/>
      <c r="C284" s="221"/>
      <c r="D284" s="200" t="s">
        <v>179</v>
      </c>
      <c r="E284" s="222" t="s">
        <v>1</v>
      </c>
      <c r="F284" s="223" t="s">
        <v>81</v>
      </c>
      <c r="G284" s="221"/>
      <c r="H284" s="224">
        <v>1</v>
      </c>
      <c r="I284" s="225"/>
      <c r="J284" s="221"/>
      <c r="K284" s="221"/>
      <c r="L284" s="226"/>
      <c r="M284" s="227"/>
      <c r="N284" s="228"/>
      <c r="O284" s="228"/>
      <c r="P284" s="228"/>
      <c r="Q284" s="228"/>
      <c r="R284" s="228"/>
      <c r="S284" s="228"/>
      <c r="T284" s="228"/>
      <c r="U284" s="229"/>
      <c r="AT284" s="230" t="s">
        <v>179</v>
      </c>
      <c r="AU284" s="230" t="s">
        <v>83</v>
      </c>
      <c r="AV284" s="14" t="s">
        <v>83</v>
      </c>
      <c r="AW284" s="14" t="s">
        <v>30</v>
      </c>
      <c r="AX284" s="14" t="s">
        <v>73</v>
      </c>
      <c r="AY284" s="230" t="s">
        <v>118</v>
      </c>
    </row>
    <row r="285" spans="2:51" s="15" customFormat="1" ht="11.25">
      <c r="B285" s="231"/>
      <c r="C285" s="232"/>
      <c r="D285" s="200" t="s">
        <v>179</v>
      </c>
      <c r="E285" s="233" t="s">
        <v>1</v>
      </c>
      <c r="F285" s="234" t="s">
        <v>184</v>
      </c>
      <c r="G285" s="232"/>
      <c r="H285" s="235">
        <v>1</v>
      </c>
      <c r="I285" s="236"/>
      <c r="J285" s="232"/>
      <c r="K285" s="232"/>
      <c r="L285" s="237"/>
      <c r="M285" s="238"/>
      <c r="N285" s="239"/>
      <c r="O285" s="239"/>
      <c r="P285" s="239"/>
      <c r="Q285" s="239"/>
      <c r="R285" s="239"/>
      <c r="S285" s="239"/>
      <c r="T285" s="239"/>
      <c r="U285" s="240"/>
      <c r="AT285" s="241" t="s">
        <v>179</v>
      </c>
      <c r="AU285" s="241" t="s">
        <v>83</v>
      </c>
      <c r="AV285" s="15" t="s">
        <v>125</v>
      </c>
      <c r="AW285" s="15" t="s">
        <v>30</v>
      </c>
      <c r="AX285" s="15" t="s">
        <v>81</v>
      </c>
      <c r="AY285" s="241" t="s">
        <v>118</v>
      </c>
    </row>
    <row r="286" spans="1:65" s="2" customFormat="1" ht="24.2" customHeight="1">
      <c r="A286" s="34"/>
      <c r="B286" s="35"/>
      <c r="C286" s="186" t="s">
        <v>489</v>
      </c>
      <c r="D286" s="186" t="s">
        <v>121</v>
      </c>
      <c r="E286" s="187" t="s">
        <v>754</v>
      </c>
      <c r="F286" s="188" t="s">
        <v>755</v>
      </c>
      <c r="G286" s="189" t="s">
        <v>148</v>
      </c>
      <c r="H286" s="205"/>
      <c r="I286" s="191"/>
      <c r="J286" s="192">
        <f>ROUND(I286*H286,2)</f>
        <v>0</v>
      </c>
      <c r="K286" s="193"/>
      <c r="L286" s="39"/>
      <c r="M286" s="194" t="s">
        <v>1</v>
      </c>
      <c r="N286" s="195" t="s">
        <v>38</v>
      </c>
      <c r="O286" s="71"/>
      <c r="P286" s="196">
        <f>O286*H286</f>
        <v>0</v>
      </c>
      <c r="Q286" s="196">
        <v>0</v>
      </c>
      <c r="R286" s="196">
        <f>Q286*H286</f>
        <v>0</v>
      </c>
      <c r="S286" s="196">
        <v>0</v>
      </c>
      <c r="T286" s="196">
        <f>S286*H286</f>
        <v>0</v>
      </c>
      <c r="U286" s="197" t="s">
        <v>1</v>
      </c>
      <c r="V286" s="34"/>
      <c r="W286" s="34"/>
      <c r="X286" s="34"/>
      <c r="Y286" s="34"/>
      <c r="Z286" s="34"/>
      <c r="AA286" s="34"/>
      <c r="AB286" s="34"/>
      <c r="AC286" s="34"/>
      <c r="AD286" s="34"/>
      <c r="AE286" s="34"/>
      <c r="AR286" s="198" t="s">
        <v>125</v>
      </c>
      <c r="AT286" s="198" t="s">
        <v>121</v>
      </c>
      <c r="AU286" s="198" t="s">
        <v>83</v>
      </c>
      <c r="AY286" s="17" t="s">
        <v>118</v>
      </c>
      <c r="BE286" s="199">
        <f>IF(N286="základní",J286,0)</f>
        <v>0</v>
      </c>
      <c r="BF286" s="199">
        <f>IF(N286="snížená",J286,0)</f>
        <v>0</v>
      </c>
      <c r="BG286" s="199">
        <f>IF(N286="zákl. přenesená",J286,0)</f>
        <v>0</v>
      </c>
      <c r="BH286" s="199">
        <f>IF(N286="sníž. přenesená",J286,0)</f>
        <v>0</v>
      </c>
      <c r="BI286" s="199">
        <f>IF(N286="nulová",J286,0)</f>
        <v>0</v>
      </c>
      <c r="BJ286" s="17" t="s">
        <v>81</v>
      </c>
      <c r="BK286" s="199">
        <f>ROUND(I286*H286,2)</f>
        <v>0</v>
      </c>
      <c r="BL286" s="17" t="s">
        <v>125</v>
      </c>
      <c r="BM286" s="198" t="s">
        <v>1174</v>
      </c>
    </row>
    <row r="287" spans="1:47" s="2" customFormat="1" ht="19.5">
      <c r="A287" s="34"/>
      <c r="B287" s="35"/>
      <c r="C287" s="36"/>
      <c r="D287" s="200" t="s">
        <v>127</v>
      </c>
      <c r="E287" s="36"/>
      <c r="F287" s="201" t="s">
        <v>755</v>
      </c>
      <c r="G287" s="36"/>
      <c r="H287" s="36"/>
      <c r="I287" s="202"/>
      <c r="J287" s="36"/>
      <c r="K287" s="36"/>
      <c r="L287" s="39"/>
      <c r="M287" s="203"/>
      <c r="N287" s="204"/>
      <c r="O287" s="71"/>
      <c r="P287" s="71"/>
      <c r="Q287" s="71"/>
      <c r="R287" s="71"/>
      <c r="S287" s="71"/>
      <c r="T287" s="71"/>
      <c r="U287" s="72"/>
      <c r="V287" s="34"/>
      <c r="W287" s="34"/>
      <c r="X287" s="34"/>
      <c r="Y287" s="34"/>
      <c r="Z287" s="34"/>
      <c r="AA287" s="34"/>
      <c r="AB287" s="34"/>
      <c r="AC287" s="34"/>
      <c r="AD287" s="34"/>
      <c r="AE287" s="34"/>
      <c r="AT287" s="17" t="s">
        <v>127</v>
      </c>
      <c r="AU287" s="17" t="s">
        <v>83</v>
      </c>
    </row>
    <row r="288" spans="2:63" s="12" customFormat="1" ht="22.9" customHeight="1">
      <c r="B288" s="170"/>
      <c r="C288" s="171"/>
      <c r="D288" s="172" t="s">
        <v>72</v>
      </c>
      <c r="E288" s="184" t="s">
        <v>536</v>
      </c>
      <c r="F288" s="184" t="s">
        <v>758</v>
      </c>
      <c r="G288" s="171"/>
      <c r="H288" s="171"/>
      <c r="I288" s="174"/>
      <c r="J288" s="185">
        <f>BK288</f>
        <v>0</v>
      </c>
      <c r="K288" s="171"/>
      <c r="L288" s="176"/>
      <c r="M288" s="177"/>
      <c r="N288" s="178"/>
      <c r="O288" s="178"/>
      <c r="P288" s="179">
        <f>SUM(P289:P313)</f>
        <v>0</v>
      </c>
      <c r="Q288" s="178"/>
      <c r="R288" s="179">
        <f>SUM(R289:R313)</f>
        <v>0</v>
      </c>
      <c r="S288" s="178"/>
      <c r="T288" s="179">
        <f>SUM(T289:T313)</f>
        <v>0</v>
      </c>
      <c r="U288" s="180"/>
      <c r="AR288" s="181" t="s">
        <v>81</v>
      </c>
      <c r="AT288" s="182" t="s">
        <v>72</v>
      </c>
      <c r="AU288" s="182" t="s">
        <v>81</v>
      </c>
      <c r="AY288" s="181" t="s">
        <v>118</v>
      </c>
      <c r="BK288" s="183">
        <f>SUM(BK289:BK313)</f>
        <v>0</v>
      </c>
    </row>
    <row r="289" spans="1:65" s="2" customFormat="1" ht="14.45" customHeight="1">
      <c r="A289" s="34"/>
      <c r="B289" s="35"/>
      <c r="C289" s="186" t="s">
        <v>493</v>
      </c>
      <c r="D289" s="186" t="s">
        <v>121</v>
      </c>
      <c r="E289" s="187" t="s">
        <v>1175</v>
      </c>
      <c r="F289" s="188" t="s">
        <v>1176</v>
      </c>
      <c r="G289" s="189" t="s">
        <v>187</v>
      </c>
      <c r="H289" s="190">
        <v>9.65</v>
      </c>
      <c r="I289" s="191"/>
      <c r="J289" s="192">
        <f>ROUND(I289*H289,2)</f>
        <v>0</v>
      </c>
      <c r="K289" s="193"/>
      <c r="L289" s="39"/>
      <c r="M289" s="194" t="s">
        <v>1</v>
      </c>
      <c r="N289" s="195" t="s">
        <v>38</v>
      </c>
      <c r="O289" s="71"/>
      <c r="P289" s="196">
        <f>O289*H289</f>
        <v>0</v>
      </c>
      <c r="Q289" s="196">
        <v>0</v>
      </c>
      <c r="R289" s="196">
        <f>Q289*H289</f>
        <v>0</v>
      </c>
      <c r="S289" s="196">
        <v>0</v>
      </c>
      <c r="T289" s="196">
        <f>S289*H289</f>
        <v>0</v>
      </c>
      <c r="U289" s="197" t="s">
        <v>1</v>
      </c>
      <c r="V289" s="34"/>
      <c r="W289" s="34"/>
      <c r="X289" s="34"/>
      <c r="Y289" s="34"/>
      <c r="Z289" s="34"/>
      <c r="AA289" s="34"/>
      <c r="AB289" s="34"/>
      <c r="AC289" s="34"/>
      <c r="AD289" s="34"/>
      <c r="AE289" s="34"/>
      <c r="AR289" s="198" t="s">
        <v>125</v>
      </c>
      <c r="AT289" s="198" t="s">
        <v>121</v>
      </c>
      <c r="AU289" s="198" t="s">
        <v>83</v>
      </c>
      <c r="AY289" s="17" t="s">
        <v>118</v>
      </c>
      <c r="BE289" s="199">
        <f>IF(N289="základní",J289,0)</f>
        <v>0</v>
      </c>
      <c r="BF289" s="199">
        <f>IF(N289="snížená",J289,0)</f>
        <v>0</v>
      </c>
      <c r="BG289" s="199">
        <f>IF(N289="zákl. přenesená",J289,0)</f>
        <v>0</v>
      </c>
      <c r="BH289" s="199">
        <f>IF(N289="sníž. přenesená",J289,0)</f>
        <v>0</v>
      </c>
      <c r="BI289" s="199">
        <f>IF(N289="nulová",J289,0)</f>
        <v>0</v>
      </c>
      <c r="BJ289" s="17" t="s">
        <v>81</v>
      </c>
      <c r="BK289" s="199">
        <f>ROUND(I289*H289,2)</f>
        <v>0</v>
      </c>
      <c r="BL289" s="17" t="s">
        <v>125</v>
      </c>
      <c r="BM289" s="198" t="s">
        <v>1177</v>
      </c>
    </row>
    <row r="290" spans="1:47" s="2" customFormat="1" ht="11.25">
      <c r="A290" s="34"/>
      <c r="B290" s="35"/>
      <c r="C290" s="36"/>
      <c r="D290" s="200" t="s">
        <v>127</v>
      </c>
      <c r="E290" s="36"/>
      <c r="F290" s="201" t="s">
        <v>1176</v>
      </c>
      <c r="G290" s="36"/>
      <c r="H290" s="36"/>
      <c r="I290" s="202"/>
      <c r="J290" s="36"/>
      <c r="K290" s="36"/>
      <c r="L290" s="39"/>
      <c r="M290" s="203"/>
      <c r="N290" s="204"/>
      <c r="O290" s="71"/>
      <c r="P290" s="71"/>
      <c r="Q290" s="71"/>
      <c r="R290" s="71"/>
      <c r="S290" s="71"/>
      <c r="T290" s="71"/>
      <c r="U290" s="72"/>
      <c r="V290" s="34"/>
      <c r="W290" s="34"/>
      <c r="X290" s="34"/>
      <c r="Y290" s="34"/>
      <c r="Z290" s="34"/>
      <c r="AA290" s="34"/>
      <c r="AB290" s="34"/>
      <c r="AC290" s="34"/>
      <c r="AD290" s="34"/>
      <c r="AE290" s="34"/>
      <c r="AT290" s="17" t="s">
        <v>127</v>
      </c>
      <c r="AU290" s="17" t="s">
        <v>83</v>
      </c>
    </row>
    <row r="291" spans="2:51" s="14" customFormat="1" ht="11.25">
      <c r="B291" s="220"/>
      <c r="C291" s="221"/>
      <c r="D291" s="200" t="s">
        <v>179</v>
      </c>
      <c r="E291" s="222" t="s">
        <v>1</v>
      </c>
      <c r="F291" s="223" t="s">
        <v>1137</v>
      </c>
      <c r="G291" s="221"/>
      <c r="H291" s="224">
        <v>9.65</v>
      </c>
      <c r="I291" s="225"/>
      <c r="J291" s="221"/>
      <c r="K291" s="221"/>
      <c r="L291" s="226"/>
      <c r="M291" s="227"/>
      <c r="N291" s="228"/>
      <c r="O291" s="228"/>
      <c r="P291" s="228"/>
      <c r="Q291" s="228"/>
      <c r="R291" s="228"/>
      <c r="S291" s="228"/>
      <c r="T291" s="228"/>
      <c r="U291" s="229"/>
      <c r="AT291" s="230" t="s">
        <v>179</v>
      </c>
      <c r="AU291" s="230" t="s">
        <v>83</v>
      </c>
      <c r="AV291" s="14" t="s">
        <v>83</v>
      </c>
      <c r="AW291" s="14" t="s">
        <v>30</v>
      </c>
      <c r="AX291" s="14" t="s">
        <v>73</v>
      </c>
      <c r="AY291" s="230" t="s">
        <v>118</v>
      </c>
    </row>
    <row r="292" spans="2:51" s="15" customFormat="1" ht="11.25">
      <c r="B292" s="231"/>
      <c r="C292" s="232"/>
      <c r="D292" s="200" t="s">
        <v>179</v>
      </c>
      <c r="E292" s="233" t="s">
        <v>1</v>
      </c>
      <c r="F292" s="234" t="s">
        <v>184</v>
      </c>
      <c r="G292" s="232"/>
      <c r="H292" s="235">
        <v>9.65</v>
      </c>
      <c r="I292" s="236"/>
      <c r="J292" s="232"/>
      <c r="K292" s="232"/>
      <c r="L292" s="237"/>
      <c r="M292" s="238"/>
      <c r="N292" s="239"/>
      <c r="O292" s="239"/>
      <c r="P292" s="239"/>
      <c r="Q292" s="239"/>
      <c r="R292" s="239"/>
      <c r="S292" s="239"/>
      <c r="T292" s="239"/>
      <c r="U292" s="240"/>
      <c r="AT292" s="241" t="s">
        <v>179</v>
      </c>
      <c r="AU292" s="241" t="s">
        <v>83</v>
      </c>
      <c r="AV292" s="15" t="s">
        <v>125</v>
      </c>
      <c r="AW292" s="15" t="s">
        <v>30</v>
      </c>
      <c r="AX292" s="15" t="s">
        <v>81</v>
      </c>
      <c r="AY292" s="241" t="s">
        <v>118</v>
      </c>
    </row>
    <row r="293" spans="1:65" s="2" customFormat="1" ht="37.9" customHeight="1">
      <c r="A293" s="34"/>
      <c r="B293" s="35"/>
      <c r="C293" s="186" t="s">
        <v>499</v>
      </c>
      <c r="D293" s="186" t="s">
        <v>121</v>
      </c>
      <c r="E293" s="187" t="s">
        <v>1178</v>
      </c>
      <c r="F293" s="188" t="s">
        <v>1179</v>
      </c>
      <c r="G293" s="189" t="s">
        <v>769</v>
      </c>
      <c r="H293" s="190">
        <v>14.698</v>
      </c>
      <c r="I293" s="191"/>
      <c r="J293" s="192">
        <f>ROUND(I293*H293,2)</f>
        <v>0</v>
      </c>
      <c r="K293" s="193"/>
      <c r="L293" s="39"/>
      <c r="M293" s="194" t="s">
        <v>1</v>
      </c>
      <c r="N293" s="195" t="s">
        <v>38</v>
      </c>
      <c r="O293" s="71"/>
      <c r="P293" s="196">
        <f>O293*H293</f>
        <v>0</v>
      </c>
      <c r="Q293" s="196">
        <v>0</v>
      </c>
      <c r="R293" s="196">
        <f>Q293*H293</f>
        <v>0</v>
      </c>
      <c r="S293" s="196">
        <v>0</v>
      </c>
      <c r="T293" s="196">
        <f>S293*H293</f>
        <v>0</v>
      </c>
      <c r="U293" s="197" t="s">
        <v>1</v>
      </c>
      <c r="V293" s="34"/>
      <c r="W293" s="34"/>
      <c r="X293" s="34"/>
      <c r="Y293" s="34"/>
      <c r="Z293" s="34"/>
      <c r="AA293" s="34"/>
      <c r="AB293" s="34"/>
      <c r="AC293" s="34"/>
      <c r="AD293" s="34"/>
      <c r="AE293" s="34"/>
      <c r="AR293" s="198" t="s">
        <v>125</v>
      </c>
      <c r="AT293" s="198" t="s">
        <v>121</v>
      </c>
      <c r="AU293" s="198" t="s">
        <v>83</v>
      </c>
      <c r="AY293" s="17" t="s">
        <v>118</v>
      </c>
      <c r="BE293" s="199">
        <f>IF(N293="základní",J293,0)</f>
        <v>0</v>
      </c>
      <c r="BF293" s="199">
        <f>IF(N293="snížená",J293,0)</f>
        <v>0</v>
      </c>
      <c r="BG293" s="199">
        <f>IF(N293="zákl. přenesená",J293,0)</f>
        <v>0</v>
      </c>
      <c r="BH293" s="199">
        <f>IF(N293="sníž. přenesená",J293,0)</f>
        <v>0</v>
      </c>
      <c r="BI293" s="199">
        <f>IF(N293="nulová",J293,0)</f>
        <v>0</v>
      </c>
      <c r="BJ293" s="17" t="s">
        <v>81</v>
      </c>
      <c r="BK293" s="199">
        <f>ROUND(I293*H293,2)</f>
        <v>0</v>
      </c>
      <c r="BL293" s="17" t="s">
        <v>125</v>
      </c>
      <c r="BM293" s="198" t="s">
        <v>1180</v>
      </c>
    </row>
    <row r="294" spans="1:47" s="2" customFormat="1" ht="29.25">
      <c r="A294" s="34"/>
      <c r="B294" s="35"/>
      <c r="C294" s="36"/>
      <c r="D294" s="200" t="s">
        <v>127</v>
      </c>
      <c r="E294" s="36"/>
      <c r="F294" s="201" t="s">
        <v>1181</v>
      </c>
      <c r="G294" s="36"/>
      <c r="H294" s="36"/>
      <c r="I294" s="202"/>
      <c r="J294" s="36"/>
      <c r="K294" s="36"/>
      <c r="L294" s="39"/>
      <c r="M294" s="203"/>
      <c r="N294" s="204"/>
      <c r="O294" s="71"/>
      <c r="P294" s="71"/>
      <c r="Q294" s="71"/>
      <c r="R294" s="71"/>
      <c r="S294" s="71"/>
      <c r="T294" s="71"/>
      <c r="U294" s="72"/>
      <c r="V294" s="34"/>
      <c r="W294" s="34"/>
      <c r="X294" s="34"/>
      <c r="Y294" s="34"/>
      <c r="Z294" s="34"/>
      <c r="AA294" s="34"/>
      <c r="AB294" s="34"/>
      <c r="AC294" s="34"/>
      <c r="AD294" s="34"/>
      <c r="AE294" s="34"/>
      <c r="AT294" s="17" t="s">
        <v>127</v>
      </c>
      <c r="AU294" s="17" t="s">
        <v>83</v>
      </c>
    </row>
    <row r="295" spans="2:51" s="13" customFormat="1" ht="11.25">
      <c r="B295" s="210"/>
      <c r="C295" s="211"/>
      <c r="D295" s="200" t="s">
        <v>179</v>
      </c>
      <c r="E295" s="212" t="s">
        <v>1</v>
      </c>
      <c r="F295" s="213" t="s">
        <v>1182</v>
      </c>
      <c r="G295" s="211"/>
      <c r="H295" s="212" t="s">
        <v>1</v>
      </c>
      <c r="I295" s="214"/>
      <c r="J295" s="211"/>
      <c r="K295" s="211"/>
      <c r="L295" s="215"/>
      <c r="M295" s="216"/>
      <c r="N295" s="217"/>
      <c r="O295" s="217"/>
      <c r="P295" s="217"/>
      <c r="Q295" s="217"/>
      <c r="R295" s="217"/>
      <c r="S295" s="217"/>
      <c r="T295" s="217"/>
      <c r="U295" s="218"/>
      <c r="AT295" s="219" t="s">
        <v>179</v>
      </c>
      <c r="AU295" s="219" t="s">
        <v>83</v>
      </c>
      <c r="AV295" s="13" t="s">
        <v>81</v>
      </c>
      <c r="AW295" s="13" t="s">
        <v>30</v>
      </c>
      <c r="AX295" s="13" t="s">
        <v>73</v>
      </c>
      <c r="AY295" s="219" t="s">
        <v>118</v>
      </c>
    </row>
    <row r="296" spans="2:51" s="14" customFormat="1" ht="11.25">
      <c r="B296" s="220"/>
      <c r="C296" s="221"/>
      <c r="D296" s="200" t="s">
        <v>179</v>
      </c>
      <c r="E296" s="222" t="s">
        <v>1</v>
      </c>
      <c r="F296" s="223" t="s">
        <v>1183</v>
      </c>
      <c r="G296" s="221"/>
      <c r="H296" s="224">
        <v>14.698</v>
      </c>
      <c r="I296" s="225"/>
      <c r="J296" s="221"/>
      <c r="K296" s="221"/>
      <c r="L296" s="226"/>
      <c r="M296" s="227"/>
      <c r="N296" s="228"/>
      <c r="O296" s="228"/>
      <c r="P296" s="228"/>
      <c r="Q296" s="228"/>
      <c r="R296" s="228"/>
      <c r="S296" s="228"/>
      <c r="T296" s="228"/>
      <c r="U296" s="229"/>
      <c r="AT296" s="230" t="s">
        <v>179</v>
      </c>
      <c r="AU296" s="230" t="s">
        <v>83</v>
      </c>
      <c r="AV296" s="14" t="s">
        <v>83</v>
      </c>
      <c r="AW296" s="14" t="s">
        <v>30</v>
      </c>
      <c r="AX296" s="14" t="s">
        <v>73</v>
      </c>
      <c r="AY296" s="230" t="s">
        <v>118</v>
      </c>
    </row>
    <row r="297" spans="2:51" s="15" customFormat="1" ht="11.25">
      <c r="B297" s="231"/>
      <c r="C297" s="232"/>
      <c r="D297" s="200" t="s">
        <v>179</v>
      </c>
      <c r="E297" s="233" t="s">
        <v>1</v>
      </c>
      <c r="F297" s="234" t="s">
        <v>184</v>
      </c>
      <c r="G297" s="232"/>
      <c r="H297" s="235">
        <v>14.698</v>
      </c>
      <c r="I297" s="236"/>
      <c r="J297" s="232"/>
      <c r="K297" s="232"/>
      <c r="L297" s="237"/>
      <c r="M297" s="238"/>
      <c r="N297" s="239"/>
      <c r="O297" s="239"/>
      <c r="P297" s="239"/>
      <c r="Q297" s="239"/>
      <c r="R297" s="239"/>
      <c r="S297" s="239"/>
      <c r="T297" s="239"/>
      <c r="U297" s="240"/>
      <c r="AT297" s="241" t="s">
        <v>179</v>
      </c>
      <c r="AU297" s="241" t="s">
        <v>83</v>
      </c>
      <c r="AV297" s="15" t="s">
        <v>125</v>
      </c>
      <c r="AW297" s="15" t="s">
        <v>30</v>
      </c>
      <c r="AX297" s="15" t="s">
        <v>81</v>
      </c>
      <c r="AY297" s="241" t="s">
        <v>118</v>
      </c>
    </row>
    <row r="298" spans="1:65" s="2" customFormat="1" ht="49.15" customHeight="1">
      <c r="A298" s="34"/>
      <c r="B298" s="35"/>
      <c r="C298" s="186" t="s">
        <v>503</v>
      </c>
      <c r="D298" s="186" t="s">
        <v>121</v>
      </c>
      <c r="E298" s="187" t="s">
        <v>1184</v>
      </c>
      <c r="F298" s="188" t="s">
        <v>1185</v>
      </c>
      <c r="G298" s="189" t="s">
        <v>769</v>
      </c>
      <c r="H298" s="190">
        <v>116.253</v>
      </c>
      <c r="I298" s="191"/>
      <c r="J298" s="192">
        <f>ROUND(I298*H298,2)</f>
        <v>0</v>
      </c>
      <c r="K298" s="193"/>
      <c r="L298" s="39"/>
      <c r="M298" s="194" t="s">
        <v>1</v>
      </c>
      <c r="N298" s="195" t="s">
        <v>38</v>
      </c>
      <c r="O298" s="71"/>
      <c r="P298" s="196">
        <f>O298*H298</f>
        <v>0</v>
      </c>
      <c r="Q298" s="196">
        <v>0</v>
      </c>
      <c r="R298" s="196">
        <f>Q298*H298</f>
        <v>0</v>
      </c>
      <c r="S298" s="196">
        <v>0</v>
      </c>
      <c r="T298" s="196">
        <f>S298*H298</f>
        <v>0</v>
      </c>
      <c r="U298" s="197" t="s">
        <v>1</v>
      </c>
      <c r="V298" s="34"/>
      <c r="W298" s="34"/>
      <c r="X298" s="34"/>
      <c r="Y298" s="34"/>
      <c r="Z298" s="34"/>
      <c r="AA298" s="34"/>
      <c r="AB298" s="34"/>
      <c r="AC298" s="34"/>
      <c r="AD298" s="34"/>
      <c r="AE298" s="34"/>
      <c r="AR298" s="198" t="s">
        <v>125</v>
      </c>
      <c r="AT298" s="198" t="s">
        <v>121</v>
      </c>
      <c r="AU298" s="198" t="s">
        <v>83</v>
      </c>
      <c r="AY298" s="17" t="s">
        <v>118</v>
      </c>
      <c r="BE298" s="199">
        <f>IF(N298="základní",J298,0)</f>
        <v>0</v>
      </c>
      <c r="BF298" s="199">
        <f>IF(N298="snížená",J298,0)</f>
        <v>0</v>
      </c>
      <c r="BG298" s="199">
        <f>IF(N298="zákl. přenesená",J298,0)</f>
        <v>0</v>
      </c>
      <c r="BH298" s="199">
        <f>IF(N298="sníž. přenesená",J298,0)</f>
        <v>0</v>
      </c>
      <c r="BI298" s="199">
        <f>IF(N298="nulová",J298,0)</f>
        <v>0</v>
      </c>
      <c r="BJ298" s="17" t="s">
        <v>81</v>
      </c>
      <c r="BK298" s="199">
        <f>ROUND(I298*H298,2)</f>
        <v>0</v>
      </c>
      <c r="BL298" s="17" t="s">
        <v>125</v>
      </c>
      <c r="BM298" s="198" t="s">
        <v>1186</v>
      </c>
    </row>
    <row r="299" spans="1:47" s="2" customFormat="1" ht="19.5">
      <c r="A299" s="34"/>
      <c r="B299" s="35"/>
      <c r="C299" s="36"/>
      <c r="D299" s="200" t="s">
        <v>127</v>
      </c>
      <c r="E299" s="36"/>
      <c r="F299" s="201" t="s">
        <v>768</v>
      </c>
      <c r="G299" s="36"/>
      <c r="H299" s="36"/>
      <c r="I299" s="202"/>
      <c r="J299" s="36"/>
      <c r="K299" s="36"/>
      <c r="L299" s="39"/>
      <c r="M299" s="203"/>
      <c r="N299" s="204"/>
      <c r="O299" s="71"/>
      <c r="P299" s="71"/>
      <c r="Q299" s="71"/>
      <c r="R299" s="71"/>
      <c r="S299" s="71"/>
      <c r="T299" s="71"/>
      <c r="U299" s="72"/>
      <c r="V299" s="34"/>
      <c r="W299" s="34"/>
      <c r="X299" s="34"/>
      <c r="Y299" s="34"/>
      <c r="Z299" s="34"/>
      <c r="AA299" s="34"/>
      <c r="AB299" s="34"/>
      <c r="AC299" s="34"/>
      <c r="AD299" s="34"/>
      <c r="AE299" s="34"/>
      <c r="AT299" s="17" t="s">
        <v>127</v>
      </c>
      <c r="AU299" s="17" t="s">
        <v>83</v>
      </c>
    </row>
    <row r="300" spans="2:51" s="13" customFormat="1" ht="11.25">
      <c r="B300" s="210"/>
      <c r="C300" s="211"/>
      <c r="D300" s="200" t="s">
        <v>179</v>
      </c>
      <c r="E300" s="212" t="s">
        <v>1</v>
      </c>
      <c r="F300" s="213" t="s">
        <v>1187</v>
      </c>
      <c r="G300" s="211"/>
      <c r="H300" s="212" t="s">
        <v>1</v>
      </c>
      <c r="I300" s="214"/>
      <c r="J300" s="211"/>
      <c r="K300" s="211"/>
      <c r="L300" s="215"/>
      <c r="M300" s="216"/>
      <c r="N300" s="217"/>
      <c r="O300" s="217"/>
      <c r="P300" s="217"/>
      <c r="Q300" s="217"/>
      <c r="R300" s="217"/>
      <c r="S300" s="217"/>
      <c r="T300" s="217"/>
      <c r="U300" s="218"/>
      <c r="AT300" s="219" t="s">
        <v>179</v>
      </c>
      <c r="AU300" s="219" t="s">
        <v>83</v>
      </c>
      <c r="AV300" s="13" t="s">
        <v>81</v>
      </c>
      <c r="AW300" s="13" t="s">
        <v>30</v>
      </c>
      <c r="AX300" s="13" t="s">
        <v>73</v>
      </c>
      <c r="AY300" s="219" t="s">
        <v>118</v>
      </c>
    </row>
    <row r="301" spans="2:51" s="14" customFormat="1" ht="11.25">
      <c r="B301" s="220"/>
      <c r="C301" s="221"/>
      <c r="D301" s="200" t="s">
        <v>179</v>
      </c>
      <c r="E301" s="222" t="s">
        <v>1</v>
      </c>
      <c r="F301" s="223" t="s">
        <v>1188</v>
      </c>
      <c r="G301" s="221"/>
      <c r="H301" s="224">
        <v>59.455</v>
      </c>
      <c r="I301" s="225"/>
      <c r="J301" s="221"/>
      <c r="K301" s="221"/>
      <c r="L301" s="226"/>
      <c r="M301" s="227"/>
      <c r="N301" s="228"/>
      <c r="O301" s="228"/>
      <c r="P301" s="228"/>
      <c r="Q301" s="228"/>
      <c r="R301" s="228"/>
      <c r="S301" s="228"/>
      <c r="T301" s="228"/>
      <c r="U301" s="229"/>
      <c r="AT301" s="230" t="s">
        <v>179</v>
      </c>
      <c r="AU301" s="230" t="s">
        <v>83</v>
      </c>
      <c r="AV301" s="14" t="s">
        <v>83</v>
      </c>
      <c r="AW301" s="14" t="s">
        <v>30</v>
      </c>
      <c r="AX301" s="14" t="s">
        <v>73</v>
      </c>
      <c r="AY301" s="230" t="s">
        <v>118</v>
      </c>
    </row>
    <row r="302" spans="2:51" s="14" customFormat="1" ht="11.25">
      <c r="B302" s="220"/>
      <c r="C302" s="221"/>
      <c r="D302" s="200" t="s">
        <v>179</v>
      </c>
      <c r="E302" s="222" t="s">
        <v>1</v>
      </c>
      <c r="F302" s="223" t="s">
        <v>1189</v>
      </c>
      <c r="G302" s="221"/>
      <c r="H302" s="224">
        <v>56.798</v>
      </c>
      <c r="I302" s="225"/>
      <c r="J302" s="221"/>
      <c r="K302" s="221"/>
      <c r="L302" s="226"/>
      <c r="M302" s="227"/>
      <c r="N302" s="228"/>
      <c r="O302" s="228"/>
      <c r="P302" s="228"/>
      <c r="Q302" s="228"/>
      <c r="R302" s="228"/>
      <c r="S302" s="228"/>
      <c r="T302" s="228"/>
      <c r="U302" s="229"/>
      <c r="AT302" s="230" t="s">
        <v>179</v>
      </c>
      <c r="AU302" s="230" t="s">
        <v>83</v>
      </c>
      <c r="AV302" s="14" t="s">
        <v>83</v>
      </c>
      <c r="AW302" s="14" t="s">
        <v>30</v>
      </c>
      <c r="AX302" s="14" t="s">
        <v>73</v>
      </c>
      <c r="AY302" s="230" t="s">
        <v>118</v>
      </c>
    </row>
    <row r="303" spans="2:51" s="15" customFormat="1" ht="11.25">
      <c r="B303" s="231"/>
      <c r="C303" s="232"/>
      <c r="D303" s="200" t="s">
        <v>179</v>
      </c>
      <c r="E303" s="233" t="s">
        <v>1</v>
      </c>
      <c r="F303" s="234" t="s">
        <v>184</v>
      </c>
      <c r="G303" s="232"/>
      <c r="H303" s="235">
        <v>116.253</v>
      </c>
      <c r="I303" s="236"/>
      <c r="J303" s="232"/>
      <c r="K303" s="232"/>
      <c r="L303" s="237"/>
      <c r="M303" s="238"/>
      <c r="N303" s="239"/>
      <c r="O303" s="239"/>
      <c r="P303" s="239"/>
      <c r="Q303" s="239"/>
      <c r="R303" s="239"/>
      <c r="S303" s="239"/>
      <c r="T303" s="239"/>
      <c r="U303" s="240"/>
      <c r="AT303" s="241" t="s">
        <v>179</v>
      </c>
      <c r="AU303" s="241" t="s">
        <v>83</v>
      </c>
      <c r="AV303" s="15" t="s">
        <v>125</v>
      </c>
      <c r="AW303" s="15" t="s">
        <v>30</v>
      </c>
      <c r="AX303" s="15" t="s">
        <v>81</v>
      </c>
      <c r="AY303" s="241" t="s">
        <v>118</v>
      </c>
    </row>
    <row r="304" spans="1:65" s="2" customFormat="1" ht="37.9" customHeight="1">
      <c r="A304" s="34"/>
      <c r="B304" s="35"/>
      <c r="C304" s="242" t="s">
        <v>507</v>
      </c>
      <c r="D304" s="242" t="s">
        <v>216</v>
      </c>
      <c r="E304" s="243" t="s">
        <v>1190</v>
      </c>
      <c r="F304" s="244" t="s">
        <v>1191</v>
      </c>
      <c r="G304" s="245" t="s">
        <v>458</v>
      </c>
      <c r="H304" s="246">
        <v>32.538</v>
      </c>
      <c r="I304" s="247"/>
      <c r="J304" s="248">
        <f>ROUND(I304*H304,2)</f>
        <v>0</v>
      </c>
      <c r="K304" s="249"/>
      <c r="L304" s="250"/>
      <c r="M304" s="251" t="s">
        <v>1</v>
      </c>
      <c r="N304" s="252" t="s">
        <v>38</v>
      </c>
      <c r="O304" s="71"/>
      <c r="P304" s="196">
        <f>O304*H304</f>
        <v>0</v>
      </c>
      <c r="Q304" s="196">
        <v>0</v>
      </c>
      <c r="R304" s="196">
        <f>Q304*H304</f>
        <v>0</v>
      </c>
      <c r="S304" s="196">
        <v>0</v>
      </c>
      <c r="T304" s="196">
        <f>S304*H304</f>
        <v>0</v>
      </c>
      <c r="U304" s="197" t="s">
        <v>1</v>
      </c>
      <c r="V304" s="34"/>
      <c r="W304" s="34"/>
      <c r="X304" s="34"/>
      <c r="Y304" s="34"/>
      <c r="Z304" s="34"/>
      <c r="AA304" s="34"/>
      <c r="AB304" s="34"/>
      <c r="AC304" s="34"/>
      <c r="AD304" s="34"/>
      <c r="AE304" s="34"/>
      <c r="AR304" s="198" t="s">
        <v>219</v>
      </c>
      <c r="AT304" s="198" t="s">
        <v>216</v>
      </c>
      <c r="AU304" s="198" t="s">
        <v>83</v>
      </c>
      <c r="AY304" s="17" t="s">
        <v>118</v>
      </c>
      <c r="BE304" s="199">
        <f>IF(N304="základní",J304,0)</f>
        <v>0</v>
      </c>
      <c r="BF304" s="199">
        <f>IF(N304="snížená",J304,0)</f>
        <v>0</v>
      </c>
      <c r="BG304" s="199">
        <f>IF(N304="zákl. přenesená",J304,0)</f>
        <v>0</v>
      </c>
      <c r="BH304" s="199">
        <f>IF(N304="sníž. přenesená",J304,0)</f>
        <v>0</v>
      </c>
      <c r="BI304" s="199">
        <f>IF(N304="nulová",J304,0)</f>
        <v>0</v>
      </c>
      <c r="BJ304" s="17" t="s">
        <v>81</v>
      </c>
      <c r="BK304" s="199">
        <f>ROUND(I304*H304,2)</f>
        <v>0</v>
      </c>
      <c r="BL304" s="17" t="s">
        <v>125</v>
      </c>
      <c r="BM304" s="198" t="s">
        <v>1192</v>
      </c>
    </row>
    <row r="305" spans="1:47" s="2" customFormat="1" ht="11.25">
      <c r="A305" s="34"/>
      <c r="B305" s="35"/>
      <c r="C305" s="36"/>
      <c r="D305" s="200" t="s">
        <v>127</v>
      </c>
      <c r="E305" s="36"/>
      <c r="F305" s="201" t="s">
        <v>1193</v>
      </c>
      <c r="G305" s="36"/>
      <c r="H305" s="36"/>
      <c r="I305" s="202"/>
      <c r="J305" s="36"/>
      <c r="K305" s="36"/>
      <c r="L305" s="39"/>
      <c r="M305" s="203"/>
      <c r="N305" s="204"/>
      <c r="O305" s="71"/>
      <c r="P305" s="71"/>
      <c r="Q305" s="71"/>
      <c r="R305" s="71"/>
      <c r="S305" s="71"/>
      <c r="T305" s="71"/>
      <c r="U305" s="72"/>
      <c r="V305" s="34"/>
      <c r="W305" s="34"/>
      <c r="X305" s="34"/>
      <c r="Y305" s="34"/>
      <c r="Z305" s="34"/>
      <c r="AA305" s="34"/>
      <c r="AB305" s="34"/>
      <c r="AC305" s="34"/>
      <c r="AD305" s="34"/>
      <c r="AE305" s="34"/>
      <c r="AT305" s="17" t="s">
        <v>127</v>
      </c>
      <c r="AU305" s="17" t="s">
        <v>83</v>
      </c>
    </row>
    <row r="306" spans="2:51" s="13" customFormat="1" ht="11.25">
      <c r="B306" s="210"/>
      <c r="C306" s="211"/>
      <c r="D306" s="200" t="s">
        <v>179</v>
      </c>
      <c r="E306" s="212" t="s">
        <v>1</v>
      </c>
      <c r="F306" s="213" t="s">
        <v>1194</v>
      </c>
      <c r="G306" s="211"/>
      <c r="H306" s="212" t="s">
        <v>1</v>
      </c>
      <c r="I306" s="214"/>
      <c r="J306" s="211"/>
      <c r="K306" s="211"/>
      <c r="L306" s="215"/>
      <c r="M306" s="216"/>
      <c r="N306" s="217"/>
      <c r="O306" s="217"/>
      <c r="P306" s="217"/>
      <c r="Q306" s="217"/>
      <c r="R306" s="217"/>
      <c r="S306" s="217"/>
      <c r="T306" s="217"/>
      <c r="U306" s="218"/>
      <c r="AT306" s="219" t="s">
        <v>179</v>
      </c>
      <c r="AU306" s="219" t="s">
        <v>83</v>
      </c>
      <c r="AV306" s="13" t="s">
        <v>81</v>
      </c>
      <c r="AW306" s="13" t="s">
        <v>30</v>
      </c>
      <c r="AX306" s="13" t="s">
        <v>73</v>
      </c>
      <c r="AY306" s="219" t="s">
        <v>118</v>
      </c>
    </row>
    <row r="307" spans="2:51" s="14" customFormat="1" ht="11.25">
      <c r="B307" s="220"/>
      <c r="C307" s="221"/>
      <c r="D307" s="200" t="s">
        <v>179</v>
      </c>
      <c r="E307" s="222" t="s">
        <v>1</v>
      </c>
      <c r="F307" s="223" t="s">
        <v>1195</v>
      </c>
      <c r="G307" s="221"/>
      <c r="H307" s="224">
        <v>3.652</v>
      </c>
      <c r="I307" s="225"/>
      <c r="J307" s="221"/>
      <c r="K307" s="221"/>
      <c r="L307" s="226"/>
      <c r="M307" s="227"/>
      <c r="N307" s="228"/>
      <c r="O307" s="228"/>
      <c r="P307" s="228"/>
      <c r="Q307" s="228"/>
      <c r="R307" s="228"/>
      <c r="S307" s="228"/>
      <c r="T307" s="228"/>
      <c r="U307" s="229"/>
      <c r="AT307" s="230" t="s">
        <v>179</v>
      </c>
      <c r="AU307" s="230" t="s">
        <v>83</v>
      </c>
      <c r="AV307" s="14" t="s">
        <v>83</v>
      </c>
      <c r="AW307" s="14" t="s">
        <v>30</v>
      </c>
      <c r="AX307" s="14" t="s">
        <v>73</v>
      </c>
      <c r="AY307" s="230" t="s">
        <v>118</v>
      </c>
    </row>
    <row r="308" spans="2:51" s="13" customFormat="1" ht="11.25">
      <c r="B308" s="210"/>
      <c r="C308" s="211"/>
      <c r="D308" s="200" t="s">
        <v>179</v>
      </c>
      <c r="E308" s="212" t="s">
        <v>1</v>
      </c>
      <c r="F308" s="213" t="s">
        <v>1187</v>
      </c>
      <c r="G308" s="211"/>
      <c r="H308" s="212" t="s">
        <v>1</v>
      </c>
      <c r="I308" s="214"/>
      <c r="J308" s="211"/>
      <c r="K308" s="211"/>
      <c r="L308" s="215"/>
      <c r="M308" s="216"/>
      <c r="N308" s="217"/>
      <c r="O308" s="217"/>
      <c r="P308" s="217"/>
      <c r="Q308" s="217"/>
      <c r="R308" s="217"/>
      <c r="S308" s="217"/>
      <c r="T308" s="217"/>
      <c r="U308" s="218"/>
      <c r="AT308" s="219" t="s">
        <v>179</v>
      </c>
      <c r="AU308" s="219" t="s">
        <v>83</v>
      </c>
      <c r="AV308" s="13" t="s">
        <v>81</v>
      </c>
      <c r="AW308" s="13" t="s">
        <v>30</v>
      </c>
      <c r="AX308" s="13" t="s">
        <v>73</v>
      </c>
      <c r="AY308" s="219" t="s">
        <v>118</v>
      </c>
    </row>
    <row r="309" spans="2:51" s="14" customFormat="1" ht="11.25">
      <c r="B309" s="220"/>
      <c r="C309" s="221"/>
      <c r="D309" s="200" t="s">
        <v>179</v>
      </c>
      <c r="E309" s="222" t="s">
        <v>1</v>
      </c>
      <c r="F309" s="223" t="s">
        <v>1196</v>
      </c>
      <c r="G309" s="221"/>
      <c r="H309" s="224">
        <v>14.773</v>
      </c>
      <c r="I309" s="225"/>
      <c r="J309" s="221"/>
      <c r="K309" s="221"/>
      <c r="L309" s="226"/>
      <c r="M309" s="227"/>
      <c r="N309" s="228"/>
      <c r="O309" s="228"/>
      <c r="P309" s="228"/>
      <c r="Q309" s="228"/>
      <c r="R309" s="228"/>
      <c r="S309" s="228"/>
      <c r="T309" s="228"/>
      <c r="U309" s="229"/>
      <c r="AT309" s="230" t="s">
        <v>179</v>
      </c>
      <c r="AU309" s="230" t="s">
        <v>83</v>
      </c>
      <c r="AV309" s="14" t="s">
        <v>83</v>
      </c>
      <c r="AW309" s="14" t="s">
        <v>30</v>
      </c>
      <c r="AX309" s="14" t="s">
        <v>73</v>
      </c>
      <c r="AY309" s="230" t="s">
        <v>118</v>
      </c>
    </row>
    <row r="310" spans="2:51" s="14" customFormat="1" ht="11.25">
      <c r="B310" s="220"/>
      <c r="C310" s="221"/>
      <c r="D310" s="200" t="s">
        <v>179</v>
      </c>
      <c r="E310" s="222" t="s">
        <v>1</v>
      </c>
      <c r="F310" s="223" t="s">
        <v>1197</v>
      </c>
      <c r="G310" s="221"/>
      <c r="H310" s="224">
        <v>14.113</v>
      </c>
      <c r="I310" s="225"/>
      <c r="J310" s="221"/>
      <c r="K310" s="221"/>
      <c r="L310" s="226"/>
      <c r="M310" s="227"/>
      <c r="N310" s="228"/>
      <c r="O310" s="228"/>
      <c r="P310" s="228"/>
      <c r="Q310" s="228"/>
      <c r="R310" s="228"/>
      <c r="S310" s="228"/>
      <c r="T310" s="228"/>
      <c r="U310" s="229"/>
      <c r="AT310" s="230" t="s">
        <v>179</v>
      </c>
      <c r="AU310" s="230" t="s">
        <v>83</v>
      </c>
      <c r="AV310" s="14" t="s">
        <v>83</v>
      </c>
      <c r="AW310" s="14" t="s">
        <v>30</v>
      </c>
      <c r="AX310" s="14" t="s">
        <v>73</v>
      </c>
      <c r="AY310" s="230" t="s">
        <v>118</v>
      </c>
    </row>
    <row r="311" spans="2:51" s="15" customFormat="1" ht="11.25">
      <c r="B311" s="231"/>
      <c r="C311" s="232"/>
      <c r="D311" s="200" t="s">
        <v>179</v>
      </c>
      <c r="E311" s="233" t="s">
        <v>1</v>
      </c>
      <c r="F311" s="234" t="s">
        <v>184</v>
      </c>
      <c r="G311" s="232"/>
      <c r="H311" s="235">
        <v>32.538</v>
      </c>
      <c r="I311" s="236"/>
      <c r="J311" s="232"/>
      <c r="K311" s="232"/>
      <c r="L311" s="237"/>
      <c r="M311" s="238"/>
      <c r="N311" s="239"/>
      <c r="O311" s="239"/>
      <c r="P311" s="239"/>
      <c r="Q311" s="239"/>
      <c r="R311" s="239"/>
      <c r="S311" s="239"/>
      <c r="T311" s="239"/>
      <c r="U311" s="240"/>
      <c r="AT311" s="241" t="s">
        <v>179</v>
      </c>
      <c r="AU311" s="241" t="s">
        <v>83</v>
      </c>
      <c r="AV311" s="15" t="s">
        <v>125</v>
      </c>
      <c r="AW311" s="15" t="s">
        <v>30</v>
      </c>
      <c r="AX311" s="15" t="s">
        <v>81</v>
      </c>
      <c r="AY311" s="241" t="s">
        <v>118</v>
      </c>
    </row>
    <row r="312" spans="1:65" s="2" customFormat="1" ht="24.2" customHeight="1">
      <c r="A312" s="34"/>
      <c r="B312" s="35"/>
      <c r="C312" s="186" t="s">
        <v>511</v>
      </c>
      <c r="D312" s="186" t="s">
        <v>121</v>
      </c>
      <c r="E312" s="187" t="s">
        <v>855</v>
      </c>
      <c r="F312" s="188" t="s">
        <v>856</v>
      </c>
      <c r="G312" s="189" t="s">
        <v>148</v>
      </c>
      <c r="H312" s="205"/>
      <c r="I312" s="191"/>
      <c r="J312" s="192">
        <f>ROUND(I312*H312,2)</f>
        <v>0</v>
      </c>
      <c r="K312" s="193"/>
      <c r="L312" s="39"/>
      <c r="M312" s="194" t="s">
        <v>1</v>
      </c>
      <c r="N312" s="195" t="s">
        <v>38</v>
      </c>
      <c r="O312" s="71"/>
      <c r="P312" s="196">
        <f>O312*H312</f>
        <v>0</v>
      </c>
      <c r="Q312" s="196">
        <v>0</v>
      </c>
      <c r="R312" s="196">
        <f>Q312*H312</f>
        <v>0</v>
      </c>
      <c r="S312" s="196">
        <v>0</v>
      </c>
      <c r="T312" s="196">
        <f>S312*H312</f>
        <v>0</v>
      </c>
      <c r="U312" s="197" t="s">
        <v>1</v>
      </c>
      <c r="V312" s="34"/>
      <c r="W312" s="34"/>
      <c r="X312" s="34"/>
      <c r="Y312" s="34"/>
      <c r="Z312" s="34"/>
      <c r="AA312" s="34"/>
      <c r="AB312" s="34"/>
      <c r="AC312" s="34"/>
      <c r="AD312" s="34"/>
      <c r="AE312" s="34"/>
      <c r="AR312" s="198" t="s">
        <v>125</v>
      </c>
      <c r="AT312" s="198" t="s">
        <v>121</v>
      </c>
      <c r="AU312" s="198" t="s">
        <v>83</v>
      </c>
      <c r="AY312" s="17" t="s">
        <v>118</v>
      </c>
      <c r="BE312" s="199">
        <f>IF(N312="základní",J312,0)</f>
        <v>0</v>
      </c>
      <c r="BF312" s="199">
        <f>IF(N312="snížená",J312,0)</f>
        <v>0</v>
      </c>
      <c r="BG312" s="199">
        <f>IF(N312="zákl. přenesená",J312,0)</f>
        <v>0</v>
      </c>
      <c r="BH312" s="199">
        <f>IF(N312="sníž. přenesená",J312,0)</f>
        <v>0</v>
      </c>
      <c r="BI312" s="199">
        <f>IF(N312="nulová",J312,0)</f>
        <v>0</v>
      </c>
      <c r="BJ312" s="17" t="s">
        <v>81</v>
      </c>
      <c r="BK312" s="199">
        <f>ROUND(I312*H312,2)</f>
        <v>0</v>
      </c>
      <c r="BL312" s="17" t="s">
        <v>125</v>
      </c>
      <c r="BM312" s="198" t="s">
        <v>1198</v>
      </c>
    </row>
    <row r="313" spans="1:47" s="2" customFormat="1" ht="19.5">
      <c r="A313" s="34"/>
      <c r="B313" s="35"/>
      <c r="C313" s="36"/>
      <c r="D313" s="200" t="s">
        <v>127</v>
      </c>
      <c r="E313" s="36"/>
      <c r="F313" s="201" t="s">
        <v>856</v>
      </c>
      <c r="G313" s="36"/>
      <c r="H313" s="36"/>
      <c r="I313" s="202"/>
      <c r="J313" s="36"/>
      <c r="K313" s="36"/>
      <c r="L313" s="39"/>
      <c r="M313" s="203"/>
      <c r="N313" s="204"/>
      <c r="O313" s="71"/>
      <c r="P313" s="71"/>
      <c r="Q313" s="71"/>
      <c r="R313" s="71"/>
      <c r="S313" s="71"/>
      <c r="T313" s="71"/>
      <c r="U313" s="72"/>
      <c r="V313" s="34"/>
      <c r="W313" s="34"/>
      <c r="X313" s="34"/>
      <c r="Y313" s="34"/>
      <c r="Z313" s="34"/>
      <c r="AA313" s="34"/>
      <c r="AB313" s="34"/>
      <c r="AC313" s="34"/>
      <c r="AD313" s="34"/>
      <c r="AE313" s="34"/>
      <c r="AT313" s="17" t="s">
        <v>127</v>
      </c>
      <c r="AU313" s="17" t="s">
        <v>83</v>
      </c>
    </row>
    <row r="314" spans="2:63" s="12" customFormat="1" ht="22.9" customHeight="1">
      <c r="B314" s="170"/>
      <c r="C314" s="171"/>
      <c r="D314" s="172" t="s">
        <v>72</v>
      </c>
      <c r="E314" s="184" t="s">
        <v>550</v>
      </c>
      <c r="F314" s="184" t="s">
        <v>858</v>
      </c>
      <c r="G314" s="171"/>
      <c r="H314" s="171"/>
      <c r="I314" s="174"/>
      <c r="J314" s="185">
        <f>BK314</f>
        <v>0</v>
      </c>
      <c r="K314" s="171"/>
      <c r="L314" s="176"/>
      <c r="M314" s="177"/>
      <c r="N314" s="178"/>
      <c r="O314" s="178"/>
      <c r="P314" s="179">
        <f>SUM(P315:P346)</f>
        <v>0</v>
      </c>
      <c r="Q314" s="178"/>
      <c r="R314" s="179">
        <f>SUM(R315:R346)</f>
        <v>0</v>
      </c>
      <c r="S314" s="178"/>
      <c r="T314" s="179">
        <f>SUM(T315:T346)</f>
        <v>0</v>
      </c>
      <c r="U314" s="180"/>
      <c r="AR314" s="181" t="s">
        <v>81</v>
      </c>
      <c r="AT314" s="182" t="s">
        <v>72</v>
      </c>
      <c r="AU314" s="182" t="s">
        <v>81</v>
      </c>
      <c r="AY314" s="181" t="s">
        <v>118</v>
      </c>
      <c r="BK314" s="183">
        <f>SUM(BK315:BK346)</f>
        <v>0</v>
      </c>
    </row>
    <row r="315" spans="1:65" s="2" customFormat="1" ht="14.45" customHeight="1">
      <c r="A315" s="34"/>
      <c r="B315" s="35"/>
      <c r="C315" s="186" t="s">
        <v>518</v>
      </c>
      <c r="D315" s="186" t="s">
        <v>121</v>
      </c>
      <c r="E315" s="187" t="s">
        <v>860</v>
      </c>
      <c r="F315" s="188" t="s">
        <v>861</v>
      </c>
      <c r="G315" s="189" t="s">
        <v>187</v>
      </c>
      <c r="H315" s="190">
        <v>15.27</v>
      </c>
      <c r="I315" s="191"/>
      <c r="J315" s="192">
        <f>ROUND(I315*H315,2)</f>
        <v>0</v>
      </c>
      <c r="K315" s="193"/>
      <c r="L315" s="39"/>
      <c r="M315" s="194" t="s">
        <v>1</v>
      </c>
      <c r="N315" s="195" t="s">
        <v>38</v>
      </c>
      <c r="O315" s="71"/>
      <c r="P315" s="196">
        <f>O315*H315</f>
        <v>0</v>
      </c>
      <c r="Q315" s="196">
        <v>0</v>
      </c>
      <c r="R315" s="196">
        <f>Q315*H315</f>
        <v>0</v>
      </c>
      <c r="S315" s="196">
        <v>0</v>
      </c>
      <c r="T315" s="196">
        <f>S315*H315</f>
        <v>0</v>
      </c>
      <c r="U315" s="197" t="s">
        <v>1</v>
      </c>
      <c r="V315" s="34"/>
      <c r="W315" s="34"/>
      <c r="X315" s="34"/>
      <c r="Y315" s="34"/>
      <c r="Z315" s="34"/>
      <c r="AA315" s="34"/>
      <c r="AB315" s="34"/>
      <c r="AC315" s="34"/>
      <c r="AD315" s="34"/>
      <c r="AE315" s="34"/>
      <c r="AR315" s="198" t="s">
        <v>125</v>
      </c>
      <c r="AT315" s="198" t="s">
        <v>121</v>
      </c>
      <c r="AU315" s="198" t="s">
        <v>83</v>
      </c>
      <c r="AY315" s="17" t="s">
        <v>118</v>
      </c>
      <c r="BE315" s="199">
        <f>IF(N315="základní",J315,0)</f>
        <v>0</v>
      </c>
      <c r="BF315" s="199">
        <f>IF(N315="snížená",J315,0)</f>
        <v>0</v>
      </c>
      <c r="BG315" s="199">
        <f>IF(N315="zákl. přenesená",J315,0)</f>
        <v>0</v>
      </c>
      <c r="BH315" s="199">
        <f>IF(N315="sníž. přenesená",J315,0)</f>
        <v>0</v>
      </c>
      <c r="BI315" s="199">
        <f>IF(N315="nulová",J315,0)</f>
        <v>0</v>
      </c>
      <c r="BJ315" s="17" t="s">
        <v>81</v>
      </c>
      <c r="BK315" s="199">
        <f>ROUND(I315*H315,2)</f>
        <v>0</v>
      </c>
      <c r="BL315" s="17" t="s">
        <v>125</v>
      </c>
      <c r="BM315" s="198" t="s">
        <v>1199</v>
      </c>
    </row>
    <row r="316" spans="1:47" s="2" customFormat="1" ht="11.25">
      <c r="A316" s="34"/>
      <c r="B316" s="35"/>
      <c r="C316" s="36"/>
      <c r="D316" s="200" t="s">
        <v>127</v>
      </c>
      <c r="E316" s="36"/>
      <c r="F316" s="201" t="s">
        <v>861</v>
      </c>
      <c r="G316" s="36"/>
      <c r="H316" s="36"/>
      <c r="I316" s="202"/>
      <c r="J316" s="36"/>
      <c r="K316" s="36"/>
      <c r="L316" s="39"/>
      <c r="M316" s="203"/>
      <c r="N316" s="204"/>
      <c r="O316" s="71"/>
      <c r="P316" s="71"/>
      <c r="Q316" s="71"/>
      <c r="R316" s="71"/>
      <c r="S316" s="71"/>
      <c r="T316" s="71"/>
      <c r="U316" s="72"/>
      <c r="V316" s="34"/>
      <c r="W316" s="34"/>
      <c r="X316" s="34"/>
      <c r="Y316" s="34"/>
      <c r="Z316" s="34"/>
      <c r="AA316" s="34"/>
      <c r="AB316" s="34"/>
      <c r="AC316" s="34"/>
      <c r="AD316" s="34"/>
      <c r="AE316" s="34"/>
      <c r="AT316" s="17" t="s">
        <v>127</v>
      </c>
      <c r="AU316" s="17" t="s">
        <v>83</v>
      </c>
    </row>
    <row r="317" spans="2:51" s="13" customFormat="1" ht="11.25">
      <c r="B317" s="210"/>
      <c r="C317" s="211"/>
      <c r="D317" s="200" t="s">
        <v>179</v>
      </c>
      <c r="E317" s="212" t="s">
        <v>1</v>
      </c>
      <c r="F317" s="213" t="s">
        <v>1200</v>
      </c>
      <c r="G317" s="211"/>
      <c r="H317" s="212" t="s">
        <v>1</v>
      </c>
      <c r="I317" s="214"/>
      <c r="J317" s="211"/>
      <c r="K317" s="211"/>
      <c r="L317" s="215"/>
      <c r="M317" s="216"/>
      <c r="N317" s="217"/>
      <c r="O317" s="217"/>
      <c r="P317" s="217"/>
      <c r="Q317" s="217"/>
      <c r="R317" s="217"/>
      <c r="S317" s="217"/>
      <c r="T317" s="217"/>
      <c r="U317" s="218"/>
      <c r="AT317" s="219" t="s">
        <v>179</v>
      </c>
      <c r="AU317" s="219" t="s">
        <v>83</v>
      </c>
      <c r="AV317" s="13" t="s">
        <v>81</v>
      </c>
      <c r="AW317" s="13" t="s">
        <v>30</v>
      </c>
      <c r="AX317" s="13" t="s">
        <v>73</v>
      </c>
      <c r="AY317" s="219" t="s">
        <v>118</v>
      </c>
    </row>
    <row r="318" spans="2:51" s="14" customFormat="1" ht="11.25">
      <c r="B318" s="220"/>
      <c r="C318" s="221"/>
      <c r="D318" s="200" t="s">
        <v>179</v>
      </c>
      <c r="E318" s="222" t="s">
        <v>1</v>
      </c>
      <c r="F318" s="223" t="s">
        <v>1201</v>
      </c>
      <c r="G318" s="221"/>
      <c r="H318" s="224">
        <v>15.27</v>
      </c>
      <c r="I318" s="225"/>
      <c r="J318" s="221"/>
      <c r="K318" s="221"/>
      <c r="L318" s="226"/>
      <c r="M318" s="227"/>
      <c r="N318" s="228"/>
      <c r="O318" s="228"/>
      <c r="P318" s="228"/>
      <c r="Q318" s="228"/>
      <c r="R318" s="228"/>
      <c r="S318" s="228"/>
      <c r="T318" s="228"/>
      <c r="U318" s="229"/>
      <c r="AT318" s="230" t="s">
        <v>179</v>
      </c>
      <c r="AU318" s="230" t="s">
        <v>83</v>
      </c>
      <c r="AV318" s="14" t="s">
        <v>83</v>
      </c>
      <c r="AW318" s="14" t="s">
        <v>30</v>
      </c>
      <c r="AX318" s="14" t="s">
        <v>73</v>
      </c>
      <c r="AY318" s="230" t="s">
        <v>118</v>
      </c>
    </row>
    <row r="319" spans="2:51" s="15" customFormat="1" ht="11.25">
      <c r="B319" s="231"/>
      <c r="C319" s="232"/>
      <c r="D319" s="200" t="s">
        <v>179</v>
      </c>
      <c r="E319" s="233" t="s">
        <v>1</v>
      </c>
      <c r="F319" s="234" t="s">
        <v>184</v>
      </c>
      <c r="G319" s="232"/>
      <c r="H319" s="235">
        <v>15.27</v>
      </c>
      <c r="I319" s="236"/>
      <c r="J319" s="232"/>
      <c r="K319" s="232"/>
      <c r="L319" s="237"/>
      <c r="M319" s="238"/>
      <c r="N319" s="239"/>
      <c r="O319" s="239"/>
      <c r="P319" s="239"/>
      <c r="Q319" s="239"/>
      <c r="R319" s="239"/>
      <c r="S319" s="239"/>
      <c r="T319" s="239"/>
      <c r="U319" s="240"/>
      <c r="AT319" s="241" t="s">
        <v>179</v>
      </c>
      <c r="AU319" s="241" t="s">
        <v>83</v>
      </c>
      <c r="AV319" s="15" t="s">
        <v>125</v>
      </c>
      <c r="AW319" s="15" t="s">
        <v>30</v>
      </c>
      <c r="AX319" s="15" t="s">
        <v>81</v>
      </c>
      <c r="AY319" s="241" t="s">
        <v>118</v>
      </c>
    </row>
    <row r="320" spans="1:65" s="2" customFormat="1" ht="24.2" customHeight="1">
      <c r="A320" s="34"/>
      <c r="B320" s="35"/>
      <c r="C320" s="186" t="s">
        <v>523</v>
      </c>
      <c r="D320" s="186" t="s">
        <v>121</v>
      </c>
      <c r="E320" s="187" t="s">
        <v>1202</v>
      </c>
      <c r="F320" s="188" t="s">
        <v>1203</v>
      </c>
      <c r="G320" s="189" t="s">
        <v>458</v>
      </c>
      <c r="H320" s="190">
        <v>5.71</v>
      </c>
      <c r="I320" s="191"/>
      <c r="J320" s="192">
        <f>ROUND(I320*H320,2)</f>
        <v>0</v>
      </c>
      <c r="K320" s="193"/>
      <c r="L320" s="39"/>
      <c r="M320" s="194" t="s">
        <v>1</v>
      </c>
      <c r="N320" s="195" t="s">
        <v>38</v>
      </c>
      <c r="O320" s="71"/>
      <c r="P320" s="196">
        <f>O320*H320</f>
        <v>0</v>
      </c>
      <c r="Q320" s="196">
        <v>0</v>
      </c>
      <c r="R320" s="196">
        <f>Q320*H320</f>
        <v>0</v>
      </c>
      <c r="S320" s="196">
        <v>0</v>
      </c>
      <c r="T320" s="196">
        <f>S320*H320</f>
        <v>0</v>
      </c>
      <c r="U320" s="197" t="s">
        <v>1</v>
      </c>
      <c r="V320" s="34"/>
      <c r="W320" s="34"/>
      <c r="X320" s="34"/>
      <c r="Y320" s="34"/>
      <c r="Z320" s="34"/>
      <c r="AA320" s="34"/>
      <c r="AB320" s="34"/>
      <c r="AC320" s="34"/>
      <c r="AD320" s="34"/>
      <c r="AE320" s="34"/>
      <c r="AR320" s="198" t="s">
        <v>125</v>
      </c>
      <c r="AT320" s="198" t="s">
        <v>121</v>
      </c>
      <c r="AU320" s="198" t="s">
        <v>83</v>
      </c>
      <c r="AY320" s="17" t="s">
        <v>118</v>
      </c>
      <c r="BE320" s="199">
        <f>IF(N320="základní",J320,0)</f>
        <v>0</v>
      </c>
      <c r="BF320" s="199">
        <f>IF(N320="snížená",J320,0)</f>
        <v>0</v>
      </c>
      <c r="BG320" s="199">
        <f>IF(N320="zákl. přenesená",J320,0)</f>
        <v>0</v>
      </c>
      <c r="BH320" s="199">
        <f>IF(N320="sníž. přenesená",J320,0)</f>
        <v>0</v>
      </c>
      <c r="BI320" s="199">
        <f>IF(N320="nulová",J320,0)</f>
        <v>0</v>
      </c>
      <c r="BJ320" s="17" t="s">
        <v>81</v>
      </c>
      <c r="BK320" s="199">
        <f>ROUND(I320*H320,2)</f>
        <v>0</v>
      </c>
      <c r="BL320" s="17" t="s">
        <v>125</v>
      </c>
      <c r="BM320" s="198" t="s">
        <v>1204</v>
      </c>
    </row>
    <row r="321" spans="1:47" s="2" customFormat="1" ht="19.5">
      <c r="A321" s="34"/>
      <c r="B321" s="35"/>
      <c r="C321" s="36"/>
      <c r="D321" s="200" t="s">
        <v>127</v>
      </c>
      <c r="E321" s="36"/>
      <c r="F321" s="201" t="s">
        <v>1203</v>
      </c>
      <c r="G321" s="36"/>
      <c r="H321" s="36"/>
      <c r="I321" s="202"/>
      <c r="J321" s="36"/>
      <c r="K321" s="36"/>
      <c r="L321" s="39"/>
      <c r="M321" s="203"/>
      <c r="N321" s="204"/>
      <c r="O321" s="71"/>
      <c r="P321" s="71"/>
      <c r="Q321" s="71"/>
      <c r="R321" s="71"/>
      <c r="S321" s="71"/>
      <c r="T321" s="71"/>
      <c r="U321" s="72"/>
      <c r="V321" s="34"/>
      <c r="W321" s="34"/>
      <c r="X321" s="34"/>
      <c r="Y321" s="34"/>
      <c r="Z321" s="34"/>
      <c r="AA321" s="34"/>
      <c r="AB321" s="34"/>
      <c r="AC321" s="34"/>
      <c r="AD321" s="34"/>
      <c r="AE321" s="34"/>
      <c r="AT321" s="17" t="s">
        <v>127</v>
      </c>
      <c r="AU321" s="17" t="s">
        <v>83</v>
      </c>
    </row>
    <row r="322" spans="2:51" s="13" customFormat="1" ht="11.25">
      <c r="B322" s="210"/>
      <c r="C322" s="211"/>
      <c r="D322" s="200" t="s">
        <v>179</v>
      </c>
      <c r="E322" s="212" t="s">
        <v>1</v>
      </c>
      <c r="F322" s="213" t="s">
        <v>1205</v>
      </c>
      <c r="G322" s="211"/>
      <c r="H322" s="212" t="s">
        <v>1</v>
      </c>
      <c r="I322" s="214"/>
      <c r="J322" s="211"/>
      <c r="K322" s="211"/>
      <c r="L322" s="215"/>
      <c r="M322" s="216"/>
      <c r="N322" s="217"/>
      <c r="O322" s="217"/>
      <c r="P322" s="217"/>
      <c r="Q322" s="217"/>
      <c r="R322" s="217"/>
      <c r="S322" s="217"/>
      <c r="T322" s="217"/>
      <c r="U322" s="218"/>
      <c r="AT322" s="219" t="s">
        <v>179</v>
      </c>
      <c r="AU322" s="219" t="s">
        <v>83</v>
      </c>
      <c r="AV322" s="13" t="s">
        <v>81</v>
      </c>
      <c r="AW322" s="13" t="s">
        <v>30</v>
      </c>
      <c r="AX322" s="13" t="s">
        <v>73</v>
      </c>
      <c r="AY322" s="219" t="s">
        <v>118</v>
      </c>
    </row>
    <row r="323" spans="2:51" s="14" customFormat="1" ht="11.25">
      <c r="B323" s="220"/>
      <c r="C323" s="221"/>
      <c r="D323" s="200" t="s">
        <v>179</v>
      </c>
      <c r="E323" s="222" t="s">
        <v>1</v>
      </c>
      <c r="F323" s="223" t="s">
        <v>1206</v>
      </c>
      <c r="G323" s="221"/>
      <c r="H323" s="224">
        <v>5.71</v>
      </c>
      <c r="I323" s="225"/>
      <c r="J323" s="221"/>
      <c r="K323" s="221"/>
      <c r="L323" s="226"/>
      <c r="M323" s="227"/>
      <c r="N323" s="228"/>
      <c r="O323" s="228"/>
      <c r="P323" s="228"/>
      <c r="Q323" s="228"/>
      <c r="R323" s="228"/>
      <c r="S323" s="228"/>
      <c r="T323" s="228"/>
      <c r="U323" s="229"/>
      <c r="AT323" s="230" t="s">
        <v>179</v>
      </c>
      <c r="AU323" s="230" t="s">
        <v>83</v>
      </c>
      <c r="AV323" s="14" t="s">
        <v>83</v>
      </c>
      <c r="AW323" s="14" t="s">
        <v>30</v>
      </c>
      <c r="AX323" s="14" t="s">
        <v>73</v>
      </c>
      <c r="AY323" s="230" t="s">
        <v>118</v>
      </c>
    </row>
    <row r="324" spans="2:51" s="15" customFormat="1" ht="11.25">
      <c r="B324" s="231"/>
      <c r="C324" s="232"/>
      <c r="D324" s="200" t="s">
        <v>179</v>
      </c>
      <c r="E324" s="233" t="s">
        <v>1</v>
      </c>
      <c r="F324" s="234" t="s">
        <v>184</v>
      </c>
      <c r="G324" s="232"/>
      <c r="H324" s="235">
        <v>5.71</v>
      </c>
      <c r="I324" s="236"/>
      <c r="J324" s="232"/>
      <c r="K324" s="232"/>
      <c r="L324" s="237"/>
      <c r="M324" s="238"/>
      <c r="N324" s="239"/>
      <c r="O324" s="239"/>
      <c r="P324" s="239"/>
      <c r="Q324" s="239"/>
      <c r="R324" s="239"/>
      <c r="S324" s="239"/>
      <c r="T324" s="239"/>
      <c r="U324" s="240"/>
      <c r="AT324" s="241" t="s">
        <v>179</v>
      </c>
      <c r="AU324" s="241" t="s">
        <v>83</v>
      </c>
      <c r="AV324" s="15" t="s">
        <v>125</v>
      </c>
      <c r="AW324" s="15" t="s">
        <v>30</v>
      </c>
      <c r="AX324" s="15" t="s">
        <v>81</v>
      </c>
      <c r="AY324" s="241" t="s">
        <v>118</v>
      </c>
    </row>
    <row r="325" spans="1:65" s="2" customFormat="1" ht="24.2" customHeight="1">
      <c r="A325" s="34"/>
      <c r="B325" s="35"/>
      <c r="C325" s="186" t="s">
        <v>528</v>
      </c>
      <c r="D325" s="186" t="s">
        <v>121</v>
      </c>
      <c r="E325" s="187" t="s">
        <v>868</v>
      </c>
      <c r="F325" s="188" t="s">
        <v>869</v>
      </c>
      <c r="G325" s="189" t="s">
        <v>187</v>
      </c>
      <c r="H325" s="190">
        <v>11.12</v>
      </c>
      <c r="I325" s="191"/>
      <c r="J325" s="192">
        <f>ROUND(I325*H325,2)</f>
        <v>0</v>
      </c>
      <c r="K325" s="193"/>
      <c r="L325" s="39"/>
      <c r="M325" s="194" t="s">
        <v>1</v>
      </c>
      <c r="N325" s="195" t="s">
        <v>38</v>
      </c>
      <c r="O325" s="71"/>
      <c r="P325" s="196">
        <f>O325*H325</f>
        <v>0</v>
      </c>
      <c r="Q325" s="196">
        <v>0</v>
      </c>
      <c r="R325" s="196">
        <f>Q325*H325</f>
        <v>0</v>
      </c>
      <c r="S325" s="196">
        <v>0</v>
      </c>
      <c r="T325" s="196">
        <f>S325*H325</f>
        <v>0</v>
      </c>
      <c r="U325" s="197" t="s">
        <v>1</v>
      </c>
      <c r="V325" s="34"/>
      <c r="W325" s="34"/>
      <c r="X325" s="34"/>
      <c r="Y325" s="34"/>
      <c r="Z325" s="34"/>
      <c r="AA325" s="34"/>
      <c r="AB325" s="34"/>
      <c r="AC325" s="34"/>
      <c r="AD325" s="34"/>
      <c r="AE325" s="34"/>
      <c r="AR325" s="198" t="s">
        <v>125</v>
      </c>
      <c r="AT325" s="198" t="s">
        <v>121</v>
      </c>
      <c r="AU325" s="198" t="s">
        <v>83</v>
      </c>
      <c r="AY325" s="17" t="s">
        <v>118</v>
      </c>
      <c r="BE325" s="199">
        <f>IF(N325="základní",J325,0)</f>
        <v>0</v>
      </c>
      <c r="BF325" s="199">
        <f>IF(N325="snížená",J325,0)</f>
        <v>0</v>
      </c>
      <c r="BG325" s="199">
        <f>IF(N325="zákl. přenesená",J325,0)</f>
        <v>0</v>
      </c>
      <c r="BH325" s="199">
        <f>IF(N325="sníž. přenesená",J325,0)</f>
        <v>0</v>
      </c>
      <c r="BI325" s="199">
        <f>IF(N325="nulová",J325,0)</f>
        <v>0</v>
      </c>
      <c r="BJ325" s="17" t="s">
        <v>81</v>
      </c>
      <c r="BK325" s="199">
        <f>ROUND(I325*H325,2)</f>
        <v>0</v>
      </c>
      <c r="BL325" s="17" t="s">
        <v>125</v>
      </c>
      <c r="BM325" s="198" t="s">
        <v>1207</v>
      </c>
    </row>
    <row r="326" spans="1:47" s="2" customFormat="1" ht="19.5">
      <c r="A326" s="34"/>
      <c r="B326" s="35"/>
      <c r="C326" s="36"/>
      <c r="D326" s="200" t="s">
        <v>127</v>
      </c>
      <c r="E326" s="36"/>
      <c r="F326" s="201" t="s">
        <v>869</v>
      </c>
      <c r="G326" s="36"/>
      <c r="H326" s="36"/>
      <c r="I326" s="202"/>
      <c r="J326" s="36"/>
      <c r="K326" s="36"/>
      <c r="L326" s="39"/>
      <c r="M326" s="203"/>
      <c r="N326" s="204"/>
      <c r="O326" s="71"/>
      <c r="P326" s="71"/>
      <c r="Q326" s="71"/>
      <c r="R326" s="71"/>
      <c r="S326" s="71"/>
      <c r="T326" s="71"/>
      <c r="U326" s="72"/>
      <c r="V326" s="34"/>
      <c r="W326" s="34"/>
      <c r="X326" s="34"/>
      <c r="Y326" s="34"/>
      <c r="Z326" s="34"/>
      <c r="AA326" s="34"/>
      <c r="AB326" s="34"/>
      <c r="AC326" s="34"/>
      <c r="AD326" s="34"/>
      <c r="AE326" s="34"/>
      <c r="AT326" s="17" t="s">
        <v>127</v>
      </c>
      <c r="AU326" s="17" t="s">
        <v>83</v>
      </c>
    </row>
    <row r="327" spans="2:51" s="13" customFormat="1" ht="11.25">
      <c r="B327" s="210"/>
      <c r="C327" s="211"/>
      <c r="D327" s="200" t="s">
        <v>179</v>
      </c>
      <c r="E327" s="212" t="s">
        <v>1</v>
      </c>
      <c r="F327" s="213" t="s">
        <v>1208</v>
      </c>
      <c r="G327" s="211"/>
      <c r="H327" s="212" t="s">
        <v>1</v>
      </c>
      <c r="I327" s="214"/>
      <c r="J327" s="211"/>
      <c r="K327" s="211"/>
      <c r="L327" s="215"/>
      <c r="M327" s="216"/>
      <c r="N327" s="217"/>
      <c r="O327" s="217"/>
      <c r="P327" s="217"/>
      <c r="Q327" s="217"/>
      <c r="R327" s="217"/>
      <c r="S327" s="217"/>
      <c r="T327" s="217"/>
      <c r="U327" s="218"/>
      <c r="AT327" s="219" t="s">
        <v>179</v>
      </c>
      <c r="AU327" s="219" t="s">
        <v>83</v>
      </c>
      <c r="AV327" s="13" t="s">
        <v>81</v>
      </c>
      <c r="AW327" s="13" t="s">
        <v>30</v>
      </c>
      <c r="AX327" s="13" t="s">
        <v>73</v>
      </c>
      <c r="AY327" s="219" t="s">
        <v>118</v>
      </c>
    </row>
    <row r="328" spans="2:51" s="14" customFormat="1" ht="11.25">
      <c r="B328" s="220"/>
      <c r="C328" s="221"/>
      <c r="D328" s="200" t="s">
        <v>179</v>
      </c>
      <c r="E328" s="222" t="s">
        <v>1</v>
      </c>
      <c r="F328" s="223" t="s">
        <v>1209</v>
      </c>
      <c r="G328" s="221"/>
      <c r="H328" s="224">
        <v>11.12</v>
      </c>
      <c r="I328" s="225"/>
      <c r="J328" s="221"/>
      <c r="K328" s="221"/>
      <c r="L328" s="226"/>
      <c r="M328" s="227"/>
      <c r="N328" s="228"/>
      <c r="O328" s="228"/>
      <c r="P328" s="228"/>
      <c r="Q328" s="228"/>
      <c r="R328" s="228"/>
      <c r="S328" s="228"/>
      <c r="T328" s="228"/>
      <c r="U328" s="229"/>
      <c r="AT328" s="230" t="s">
        <v>179</v>
      </c>
      <c r="AU328" s="230" t="s">
        <v>83</v>
      </c>
      <c r="AV328" s="14" t="s">
        <v>83</v>
      </c>
      <c r="AW328" s="14" t="s">
        <v>30</v>
      </c>
      <c r="AX328" s="14" t="s">
        <v>73</v>
      </c>
      <c r="AY328" s="230" t="s">
        <v>118</v>
      </c>
    </row>
    <row r="329" spans="2:51" s="15" customFormat="1" ht="11.25">
      <c r="B329" s="231"/>
      <c r="C329" s="232"/>
      <c r="D329" s="200" t="s">
        <v>179</v>
      </c>
      <c r="E329" s="233" t="s">
        <v>1</v>
      </c>
      <c r="F329" s="234" t="s">
        <v>184</v>
      </c>
      <c r="G329" s="232"/>
      <c r="H329" s="235">
        <v>11.12</v>
      </c>
      <c r="I329" s="236"/>
      <c r="J329" s="232"/>
      <c r="K329" s="232"/>
      <c r="L329" s="237"/>
      <c r="M329" s="238"/>
      <c r="N329" s="239"/>
      <c r="O329" s="239"/>
      <c r="P329" s="239"/>
      <c r="Q329" s="239"/>
      <c r="R329" s="239"/>
      <c r="S329" s="239"/>
      <c r="T329" s="239"/>
      <c r="U329" s="240"/>
      <c r="AT329" s="241" t="s">
        <v>179</v>
      </c>
      <c r="AU329" s="241" t="s">
        <v>83</v>
      </c>
      <c r="AV329" s="15" t="s">
        <v>125</v>
      </c>
      <c r="AW329" s="15" t="s">
        <v>30</v>
      </c>
      <c r="AX329" s="15" t="s">
        <v>81</v>
      </c>
      <c r="AY329" s="241" t="s">
        <v>118</v>
      </c>
    </row>
    <row r="330" spans="1:65" s="2" customFormat="1" ht="14.45" customHeight="1">
      <c r="A330" s="34"/>
      <c r="B330" s="35"/>
      <c r="C330" s="186" t="s">
        <v>532</v>
      </c>
      <c r="D330" s="186" t="s">
        <v>121</v>
      </c>
      <c r="E330" s="187" t="s">
        <v>328</v>
      </c>
      <c r="F330" s="188" t="s">
        <v>329</v>
      </c>
      <c r="G330" s="189" t="s">
        <v>187</v>
      </c>
      <c r="H330" s="190">
        <v>11.12</v>
      </c>
      <c r="I330" s="191"/>
      <c r="J330" s="192">
        <f>ROUND(I330*H330,2)</f>
        <v>0</v>
      </c>
      <c r="K330" s="193"/>
      <c r="L330" s="39"/>
      <c r="M330" s="194" t="s">
        <v>1</v>
      </c>
      <c r="N330" s="195" t="s">
        <v>38</v>
      </c>
      <c r="O330" s="71"/>
      <c r="P330" s="196">
        <f>O330*H330</f>
        <v>0</v>
      </c>
      <c r="Q330" s="196">
        <v>0</v>
      </c>
      <c r="R330" s="196">
        <f>Q330*H330</f>
        <v>0</v>
      </c>
      <c r="S330" s="196">
        <v>0</v>
      </c>
      <c r="T330" s="196">
        <f>S330*H330</f>
        <v>0</v>
      </c>
      <c r="U330" s="197" t="s">
        <v>1</v>
      </c>
      <c r="V330" s="34"/>
      <c r="W330" s="34"/>
      <c r="X330" s="34"/>
      <c r="Y330" s="34"/>
      <c r="Z330" s="34"/>
      <c r="AA330" s="34"/>
      <c r="AB330" s="34"/>
      <c r="AC330" s="34"/>
      <c r="AD330" s="34"/>
      <c r="AE330" s="34"/>
      <c r="AR330" s="198" t="s">
        <v>125</v>
      </c>
      <c r="AT330" s="198" t="s">
        <v>121</v>
      </c>
      <c r="AU330" s="198" t="s">
        <v>83</v>
      </c>
      <c r="AY330" s="17" t="s">
        <v>118</v>
      </c>
      <c r="BE330" s="199">
        <f>IF(N330="základní",J330,0)</f>
        <v>0</v>
      </c>
      <c r="BF330" s="199">
        <f>IF(N330="snížená",J330,0)</f>
        <v>0</v>
      </c>
      <c r="BG330" s="199">
        <f>IF(N330="zákl. přenesená",J330,0)</f>
        <v>0</v>
      </c>
      <c r="BH330" s="199">
        <f>IF(N330="sníž. přenesená",J330,0)</f>
        <v>0</v>
      </c>
      <c r="BI330" s="199">
        <f>IF(N330="nulová",J330,0)</f>
        <v>0</v>
      </c>
      <c r="BJ330" s="17" t="s">
        <v>81</v>
      </c>
      <c r="BK330" s="199">
        <f>ROUND(I330*H330,2)</f>
        <v>0</v>
      </c>
      <c r="BL330" s="17" t="s">
        <v>125</v>
      </c>
      <c r="BM330" s="198" t="s">
        <v>1210</v>
      </c>
    </row>
    <row r="331" spans="1:47" s="2" customFormat="1" ht="11.25">
      <c r="A331" s="34"/>
      <c r="B331" s="35"/>
      <c r="C331" s="36"/>
      <c r="D331" s="200" t="s">
        <v>127</v>
      </c>
      <c r="E331" s="36"/>
      <c r="F331" s="201" t="s">
        <v>329</v>
      </c>
      <c r="G331" s="36"/>
      <c r="H331" s="36"/>
      <c r="I331" s="202"/>
      <c r="J331" s="36"/>
      <c r="K331" s="36"/>
      <c r="L331" s="39"/>
      <c r="M331" s="203"/>
      <c r="N331" s="204"/>
      <c r="O331" s="71"/>
      <c r="P331" s="71"/>
      <c r="Q331" s="71"/>
      <c r="R331" s="71"/>
      <c r="S331" s="71"/>
      <c r="T331" s="71"/>
      <c r="U331" s="72"/>
      <c r="V331" s="34"/>
      <c r="W331" s="34"/>
      <c r="X331" s="34"/>
      <c r="Y331" s="34"/>
      <c r="Z331" s="34"/>
      <c r="AA331" s="34"/>
      <c r="AB331" s="34"/>
      <c r="AC331" s="34"/>
      <c r="AD331" s="34"/>
      <c r="AE331" s="34"/>
      <c r="AT331" s="17" t="s">
        <v>127</v>
      </c>
      <c r="AU331" s="17" t="s">
        <v>83</v>
      </c>
    </row>
    <row r="332" spans="2:51" s="13" customFormat="1" ht="11.25">
      <c r="B332" s="210"/>
      <c r="C332" s="211"/>
      <c r="D332" s="200" t="s">
        <v>179</v>
      </c>
      <c r="E332" s="212" t="s">
        <v>1</v>
      </c>
      <c r="F332" s="213" t="s">
        <v>1208</v>
      </c>
      <c r="G332" s="211"/>
      <c r="H332" s="212" t="s">
        <v>1</v>
      </c>
      <c r="I332" s="214"/>
      <c r="J332" s="211"/>
      <c r="K332" s="211"/>
      <c r="L332" s="215"/>
      <c r="M332" s="216"/>
      <c r="N332" s="217"/>
      <c r="O332" s="217"/>
      <c r="P332" s="217"/>
      <c r="Q332" s="217"/>
      <c r="R332" s="217"/>
      <c r="S332" s="217"/>
      <c r="T332" s="217"/>
      <c r="U332" s="218"/>
      <c r="AT332" s="219" t="s">
        <v>179</v>
      </c>
      <c r="AU332" s="219" t="s">
        <v>83</v>
      </c>
      <c r="AV332" s="13" t="s">
        <v>81</v>
      </c>
      <c r="AW332" s="13" t="s">
        <v>30</v>
      </c>
      <c r="AX332" s="13" t="s">
        <v>73</v>
      </c>
      <c r="AY332" s="219" t="s">
        <v>118</v>
      </c>
    </row>
    <row r="333" spans="2:51" s="14" customFormat="1" ht="11.25">
      <c r="B333" s="220"/>
      <c r="C333" s="221"/>
      <c r="D333" s="200" t="s">
        <v>179</v>
      </c>
      <c r="E333" s="222" t="s">
        <v>1</v>
      </c>
      <c r="F333" s="223" t="s">
        <v>1209</v>
      </c>
      <c r="G333" s="221"/>
      <c r="H333" s="224">
        <v>11.12</v>
      </c>
      <c r="I333" s="225"/>
      <c r="J333" s="221"/>
      <c r="K333" s="221"/>
      <c r="L333" s="226"/>
      <c r="M333" s="227"/>
      <c r="N333" s="228"/>
      <c r="O333" s="228"/>
      <c r="P333" s="228"/>
      <c r="Q333" s="228"/>
      <c r="R333" s="228"/>
      <c r="S333" s="228"/>
      <c r="T333" s="228"/>
      <c r="U333" s="229"/>
      <c r="AT333" s="230" t="s">
        <v>179</v>
      </c>
      <c r="AU333" s="230" t="s">
        <v>83</v>
      </c>
      <c r="AV333" s="14" t="s">
        <v>83</v>
      </c>
      <c r="AW333" s="14" t="s">
        <v>30</v>
      </c>
      <c r="AX333" s="14" t="s">
        <v>73</v>
      </c>
      <c r="AY333" s="230" t="s">
        <v>118</v>
      </c>
    </row>
    <row r="334" spans="2:51" s="15" customFormat="1" ht="11.25">
      <c r="B334" s="231"/>
      <c r="C334" s="232"/>
      <c r="D334" s="200" t="s">
        <v>179</v>
      </c>
      <c r="E334" s="233" t="s">
        <v>1</v>
      </c>
      <c r="F334" s="234" t="s">
        <v>184</v>
      </c>
      <c r="G334" s="232"/>
      <c r="H334" s="235">
        <v>11.12</v>
      </c>
      <c r="I334" s="236"/>
      <c r="J334" s="232"/>
      <c r="K334" s="232"/>
      <c r="L334" s="237"/>
      <c r="M334" s="238"/>
      <c r="N334" s="239"/>
      <c r="O334" s="239"/>
      <c r="P334" s="239"/>
      <c r="Q334" s="239"/>
      <c r="R334" s="239"/>
      <c r="S334" s="239"/>
      <c r="T334" s="239"/>
      <c r="U334" s="240"/>
      <c r="AT334" s="241" t="s">
        <v>179</v>
      </c>
      <c r="AU334" s="241" t="s">
        <v>83</v>
      </c>
      <c r="AV334" s="15" t="s">
        <v>125</v>
      </c>
      <c r="AW334" s="15" t="s">
        <v>30</v>
      </c>
      <c r="AX334" s="15" t="s">
        <v>81</v>
      </c>
      <c r="AY334" s="241" t="s">
        <v>118</v>
      </c>
    </row>
    <row r="335" spans="1:65" s="2" customFormat="1" ht="24.2" customHeight="1">
      <c r="A335" s="34"/>
      <c r="B335" s="35"/>
      <c r="C335" s="186" t="s">
        <v>538</v>
      </c>
      <c r="D335" s="186" t="s">
        <v>121</v>
      </c>
      <c r="E335" s="187" t="s">
        <v>1211</v>
      </c>
      <c r="F335" s="188" t="s">
        <v>875</v>
      </c>
      <c r="G335" s="189" t="s">
        <v>187</v>
      </c>
      <c r="H335" s="190">
        <v>11.12</v>
      </c>
      <c r="I335" s="191"/>
      <c r="J335" s="192">
        <f>ROUND(I335*H335,2)</f>
        <v>0</v>
      </c>
      <c r="K335" s="193"/>
      <c r="L335" s="39"/>
      <c r="M335" s="194" t="s">
        <v>1</v>
      </c>
      <c r="N335" s="195" t="s">
        <v>38</v>
      </c>
      <c r="O335" s="71"/>
      <c r="P335" s="196">
        <f>O335*H335</f>
        <v>0</v>
      </c>
      <c r="Q335" s="196">
        <v>0</v>
      </c>
      <c r="R335" s="196">
        <f>Q335*H335</f>
        <v>0</v>
      </c>
      <c r="S335" s="196">
        <v>0</v>
      </c>
      <c r="T335" s="196">
        <f>S335*H335</f>
        <v>0</v>
      </c>
      <c r="U335" s="197" t="s">
        <v>1</v>
      </c>
      <c r="V335" s="34"/>
      <c r="W335" s="34"/>
      <c r="X335" s="34"/>
      <c r="Y335" s="34"/>
      <c r="Z335" s="34"/>
      <c r="AA335" s="34"/>
      <c r="AB335" s="34"/>
      <c r="AC335" s="34"/>
      <c r="AD335" s="34"/>
      <c r="AE335" s="34"/>
      <c r="AR335" s="198" t="s">
        <v>125</v>
      </c>
      <c r="AT335" s="198" t="s">
        <v>121</v>
      </c>
      <c r="AU335" s="198" t="s">
        <v>83</v>
      </c>
      <c r="AY335" s="17" t="s">
        <v>118</v>
      </c>
      <c r="BE335" s="199">
        <f>IF(N335="základní",J335,0)</f>
        <v>0</v>
      </c>
      <c r="BF335" s="199">
        <f>IF(N335="snížená",J335,0)</f>
        <v>0</v>
      </c>
      <c r="BG335" s="199">
        <f>IF(N335="zákl. přenesená",J335,0)</f>
        <v>0</v>
      </c>
      <c r="BH335" s="199">
        <f>IF(N335="sníž. přenesená",J335,0)</f>
        <v>0</v>
      </c>
      <c r="BI335" s="199">
        <f>IF(N335="nulová",J335,0)</f>
        <v>0</v>
      </c>
      <c r="BJ335" s="17" t="s">
        <v>81</v>
      </c>
      <c r="BK335" s="199">
        <f>ROUND(I335*H335,2)</f>
        <v>0</v>
      </c>
      <c r="BL335" s="17" t="s">
        <v>125</v>
      </c>
      <c r="BM335" s="198" t="s">
        <v>1212</v>
      </c>
    </row>
    <row r="336" spans="1:47" s="2" customFormat="1" ht="19.5">
      <c r="A336" s="34"/>
      <c r="B336" s="35"/>
      <c r="C336" s="36"/>
      <c r="D336" s="200" t="s">
        <v>127</v>
      </c>
      <c r="E336" s="36"/>
      <c r="F336" s="201" t="s">
        <v>875</v>
      </c>
      <c r="G336" s="36"/>
      <c r="H336" s="36"/>
      <c r="I336" s="202"/>
      <c r="J336" s="36"/>
      <c r="K336" s="36"/>
      <c r="L336" s="39"/>
      <c r="M336" s="203"/>
      <c r="N336" s="204"/>
      <c r="O336" s="71"/>
      <c r="P336" s="71"/>
      <c r="Q336" s="71"/>
      <c r="R336" s="71"/>
      <c r="S336" s="71"/>
      <c r="T336" s="71"/>
      <c r="U336" s="72"/>
      <c r="V336" s="34"/>
      <c r="W336" s="34"/>
      <c r="X336" s="34"/>
      <c r="Y336" s="34"/>
      <c r="Z336" s="34"/>
      <c r="AA336" s="34"/>
      <c r="AB336" s="34"/>
      <c r="AC336" s="34"/>
      <c r="AD336" s="34"/>
      <c r="AE336" s="34"/>
      <c r="AT336" s="17" t="s">
        <v>127</v>
      </c>
      <c r="AU336" s="17" t="s">
        <v>83</v>
      </c>
    </row>
    <row r="337" spans="2:51" s="13" customFormat="1" ht="11.25">
      <c r="B337" s="210"/>
      <c r="C337" s="211"/>
      <c r="D337" s="200" t="s">
        <v>179</v>
      </c>
      <c r="E337" s="212" t="s">
        <v>1</v>
      </c>
      <c r="F337" s="213" t="s">
        <v>1208</v>
      </c>
      <c r="G337" s="211"/>
      <c r="H337" s="212" t="s">
        <v>1</v>
      </c>
      <c r="I337" s="214"/>
      <c r="J337" s="211"/>
      <c r="K337" s="211"/>
      <c r="L337" s="215"/>
      <c r="M337" s="216"/>
      <c r="N337" s="217"/>
      <c r="O337" s="217"/>
      <c r="P337" s="217"/>
      <c r="Q337" s="217"/>
      <c r="R337" s="217"/>
      <c r="S337" s="217"/>
      <c r="T337" s="217"/>
      <c r="U337" s="218"/>
      <c r="AT337" s="219" t="s">
        <v>179</v>
      </c>
      <c r="AU337" s="219" t="s">
        <v>83</v>
      </c>
      <c r="AV337" s="13" t="s">
        <v>81</v>
      </c>
      <c r="AW337" s="13" t="s">
        <v>30</v>
      </c>
      <c r="AX337" s="13" t="s">
        <v>73</v>
      </c>
      <c r="AY337" s="219" t="s">
        <v>118</v>
      </c>
    </row>
    <row r="338" spans="2:51" s="14" customFormat="1" ht="11.25">
      <c r="B338" s="220"/>
      <c r="C338" s="221"/>
      <c r="D338" s="200" t="s">
        <v>179</v>
      </c>
      <c r="E338" s="222" t="s">
        <v>1</v>
      </c>
      <c r="F338" s="223" t="s">
        <v>1209</v>
      </c>
      <c r="G338" s="221"/>
      <c r="H338" s="224">
        <v>11.12</v>
      </c>
      <c r="I338" s="225"/>
      <c r="J338" s="221"/>
      <c r="K338" s="221"/>
      <c r="L338" s="226"/>
      <c r="M338" s="227"/>
      <c r="N338" s="228"/>
      <c r="O338" s="228"/>
      <c r="P338" s="228"/>
      <c r="Q338" s="228"/>
      <c r="R338" s="228"/>
      <c r="S338" s="228"/>
      <c r="T338" s="228"/>
      <c r="U338" s="229"/>
      <c r="AT338" s="230" t="s">
        <v>179</v>
      </c>
      <c r="AU338" s="230" t="s">
        <v>83</v>
      </c>
      <c r="AV338" s="14" t="s">
        <v>83</v>
      </c>
      <c r="AW338" s="14" t="s">
        <v>30</v>
      </c>
      <c r="AX338" s="14" t="s">
        <v>73</v>
      </c>
      <c r="AY338" s="230" t="s">
        <v>118</v>
      </c>
    </row>
    <row r="339" spans="2:51" s="15" customFormat="1" ht="11.25">
      <c r="B339" s="231"/>
      <c r="C339" s="232"/>
      <c r="D339" s="200" t="s">
        <v>179</v>
      </c>
      <c r="E339" s="233" t="s">
        <v>1</v>
      </c>
      <c r="F339" s="234" t="s">
        <v>184</v>
      </c>
      <c r="G339" s="232"/>
      <c r="H339" s="235">
        <v>11.12</v>
      </c>
      <c r="I339" s="236"/>
      <c r="J339" s="232"/>
      <c r="K339" s="232"/>
      <c r="L339" s="237"/>
      <c r="M339" s="238"/>
      <c r="N339" s="239"/>
      <c r="O339" s="239"/>
      <c r="P339" s="239"/>
      <c r="Q339" s="239"/>
      <c r="R339" s="239"/>
      <c r="S339" s="239"/>
      <c r="T339" s="239"/>
      <c r="U339" s="240"/>
      <c r="AT339" s="241" t="s">
        <v>179</v>
      </c>
      <c r="AU339" s="241" t="s">
        <v>83</v>
      </c>
      <c r="AV339" s="15" t="s">
        <v>125</v>
      </c>
      <c r="AW339" s="15" t="s">
        <v>30</v>
      </c>
      <c r="AX339" s="15" t="s">
        <v>81</v>
      </c>
      <c r="AY339" s="241" t="s">
        <v>118</v>
      </c>
    </row>
    <row r="340" spans="1:65" s="2" customFormat="1" ht="14.45" customHeight="1">
      <c r="A340" s="34"/>
      <c r="B340" s="35"/>
      <c r="C340" s="242" t="s">
        <v>542</v>
      </c>
      <c r="D340" s="242" t="s">
        <v>216</v>
      </c>
      <c r="E340" s="243" t="s">
        <v>1213</v>
      </c>
      <c r="F340" s="244" t="s">
        <v>1214</v>
      </c>
      <c r="G340" s="245" t="s">
        <v>187</v>
      </c>
      <c r="H340" s="246">
        <v>12.232</v>
      </c>
      <c r="I340" s="247"/>
      <c r="J340" s="248">
        <f>ROUND(I340*H340,2)</f>
        <v>0</v>
      </c>
      <c r="K340" s="249"/>
      <c r="L340" s="250"/>
      <c r="M340" s="251" t="s">
        <v>1</v>
      </c>
      <c r="N340" s="252" t="s">
        <v>38</v>
      </c>
      <c r="O340" s="71"/>
      <c r="P340" s="196">
        <f>O340*H340</f>
        <v>0</v>
      </c>
      <c r="Q340" s="196">
        <v>0</v>
      </c>
      <c r="R340" s="196">
        <f>Q340*H340</f>
        <v>0</v>
      </c>
      <c r="S340" s="196">
        <v>0</v>
      </c>
      <c r="T340" s="196">
        <f>S340*H340</f>
        <v>0</v>
      </c>
      <c r="U340" s="197" t="s">
        <v>1</v>
      </c>
      <c r="V340" s="34"/>
      <c r="W340" s="34"/>
      <c r="X340" s="34"/>
      <c r="Y340" s="34"/>
      <c r="Z340" s="34"/>
      <c r="AA340" s="34"/>
      <c r="AB340" s="34"/>
      <c r="AC340" s="34"/>
      <c r="AD340" s="34"/>
      <c r="AE340" s="34"/>
      <c r="AR340" s="198" t="s">
        <v>219</v>
      </c>
      <c r="AT340" s="198" t="s">
        <v>216</v>
      </c>
      <c r="AU340" s="198" t="s">
        <v>83</v>
      </c>
      <c r="AY340" s="17" t="s">
        <v>118</v>
      </c>
      <c r="BE340" s="199">
        <f>IF(N340="základní",J340,0)</f>
        <v>0</v>
      </c>
      <c r="BF340" s="199">
        <f>IF(N340="snížená",J340,0)</f>
        <v>0</v>
      </c>
      <c r="BG340" s="199">
        <f>IF(N340="zákl. přenesená",J340,0)</f>
        <v>0</v>
      </c>
      <c r="BH340" s="199">
        <f>IF(N340="sníž. přenesená",J340,0)</f>
        <v>0</v>
      </c>
      <c r="BI340" s="199">
        <f>IF(N340="nulová",J340,0)</f>
        <v>0</v>
      </c>
      <c r="BJ340" s="17" t="s">
        <v>81</v>
      </c>
      <c r="BK340" s="199">
        <f>ROUND(I340*H340,2)</f>
        <v>0</v>
      </c>
      <c r="BL340" s="17" t="s">
        <v>125</v>
      </c>
      <c r="BM340" s="198" t="s">
        <v>1215</v>
      </c>
    </row>
    <row r="341" spans="1:47" s="2" customFormat="1" ht="11.25">
      <c r="A341" s="34"/>
      <c r="B341" s="35"/>
      <c r="C341" s="36"/>
      <c r="D341" s="200" t="s">
        <v>127</v>
      </c>
      <c r="E341" s="36"/>
      <c r="F341" s="201" t="s">
        <v>1214</v>
      </c>
      <c r="G341" s="36"/>
      <c r="H341" s="36"/>
      <c r="I341" s="202"/>
      <c r="J341" s="36"/>
      <c r="K341" s="36"/>
      <c r="L341" s="39"/>
      <c r="M341" s="203"/>
      <c r="N341" s="204"/>
      <c r="O341" s="71"/>
      <c r="P341" s="71"/>
      <c r="Q341" s="71"/>
      <c r="R341" s="71"/>
      <c r="S341" s="71"/>
      <c r="T341" s="71"/>
      <c r="U341" s="72"/>
      <c r="V341" s="34"/>
      <c r="W341" s="34"/>
      <c r="X341" s="34"/>
      <c r="Y341" s="34"/>
      <c r="Z341" s="34"/>
      <c r="AA341" s="34"/>
      <c r="AB341" s="34"/>
      <c r="AC341" s="34"/>
      <c r="AD341" s="34"/>
      <c r="AE341" s="34"/>
      <c r="AT341" s="17" t="s">
        <v>127</v>
      </c>
      <c r="AU341" s="17" t="s">
        <v>83</v>
      </c>
    </row>
    <row r="342" spans="2:51" s="13" customFormat="1" ht="11.25">
      <c r="B342" s="210"/>
      <c r="C342" s="211"/>
      <c r="D342" s="200" t="s">
        <v>179</v>
      </c>
      <c r="E342" s="212" t="s">
        <v>1</v>
      </c>
      <c r="F342" s="213" t="s">
        <v>1208</v>
      </c>
      <c r="G342" s="211"/>
      <c r="H342" s="212" t="s">
        <v>1</v>
      </c>
      <c r="I342" s="214"/>
      <c r="J342" s="211"/>
      <c r="K342" s="211"/>
      <c r="L342" s="215"/>
      <c r="M342" s="216"/>
      <c r="N342" s="217"/>
      <c r="O342" s="217"/>
      <c r="P342" s="217"/>
      <c r="Q342" s="217"/>
      <c r="R342" s="217"/>
      <c r="S342" s="217"/>
      <c r="T342" s="217"/>
      <c r="U342" s="218"/>
      <c r="AT342" s="219" t="s">
        <v>179</v>
      </c>
      <c r="AU342" s="219" t="s">
        <v>83</v>
      </c>
      <c r="AV342" s="13" t="s">
        <v>81</v>
      </c>
      <c r="AW342" s="13" t="s">
        <v>30</v>
      </c>
      <c r="AX342" s="13" t="s">
        <v>73</v>
      </c>
      <c r="AY342" s="219" t="s">
        <v>118</v>
      </c>
    </row>
    <row r="343" spans="2:51" s="14" customFormat="1" ht="11.25">
      <c r="B343" s="220"/>
      <c r="C343" s="221"/>
      <c r="D343" s="200" t="s">
        <v>179</v>
      </c>
      <c r="E343" s="222" t="s">
        <v>1</v>
      </c>
      <c r="F343" s="223" t="s">
        <v>1216</v>
      </c>
      <c r="G343" s="221"/>
      <c r="H343" s="224">
        <v>12.232</v>
      </c>
      <c r="I343" s="225"/>
      <c r="J343" s="221"/>
      <c r="K343" s="221"/>
      <c r="L343" s="226"/>
      <c r="M343" s="227"/>
      <c r="N343" s="228"/>
      <c r="O343" s="228"/>
      <c r="P343" s="228"/>
      <c r="Q343" s="228"/>
      <c r="R343" s="228"/>
      <c r="S343" s="228"/>
      <c r="T343" s="228"/>
      <c r="U343" s="229"/>
      <c r="AT343" s="230" t="s">
        <v>179</v>
      </c>
      <c r="AU343" s="230" t="s">
        <v>83</v>
      </c>
      <c r="AV343" s="14" t="s">
        <v>83</v>
      </c>
      <c r="AW343" s="14" t="s">
        <v>30</v>
      </c>
      <c r="AX343" s="14" t="s">
        <v>73</v>
      </c>
      <c r="AY343" s="230" t="s">
        <v>118</v>
      </c>
    </row>
    <row r="344" spans="2:51" s="15" customFormat="1" ht="11.25">
      <c r="B344" s="231"/>
      <c r="C344" s="232"/>
      <c r="D344" s="200" t="s">
        <v>179</v>
      </c>
      <c r="E344" s="233" t="s">
        <v>1</v>
      </c>
      <c r="F344" s="234" t="s">
        <v>184</v>
      </c>
      <c r="G344" s="232"/>
      <c r="H344" s="235">
        <v>12.232</v>
      </c>
      <c r="I344" s="236"/>
      <c r="J344" s="232"/>
      <c r="K344" s="232"/>
      <c r="L344" s="237"/>
      <c r="M344" s="238"/>
      <c r="N344" s="239"/>
      <c r="O344" s="239"/>
      <c r="P344" s="239"/>
      <c r="Q344" s="239"/>
      <c r="R344" s="239"/>
      <c r="S344" s="239"/>
      <c r="T344" s="239"/>
      <c r="U344" s="240"/>
      <c r="AT344" s="241" t="s">
        <v>179</v>
      </c>
      <c r="AU344" s="241" t="s">
        <v>83</v>
      </c>
      <c r="AV344" s="15" t="s">
        <v>125</v>
      </c>
      <c r="AW344" s="15" t="s">
        <v>30</v>
      </c>
      <c r="AX344" s="15" t="s">
        <v>81</v>
      </c>
      <c r="AY344" s="241" t="s">
        <v>118</v>
      </c>
    </row>
    <row r="345" spans="1:65" s="2" customFormat="1" ht="24.2" customHeight="1">
      <c r="A345" s="34"/>
      <c r="B345" s="35"/>
      <c r="C345" s="186" t="s">
        <v>546</v>
      </c>
      <c r="D345" s="186" t="s">
        <v>121</v>
      </c>
      <c r="E345" s="187" t="s">
        <v>883</v>
      </c>
      <c r="F345" s="188" t="s">
        <v>884</v>
      </c>
      <c r="G345" s="189" t="s">
        <v>148</v>
      </c>
      <c r="H345" s="205"/>
      <c r="I345" s="191"/>
      <c r="J345" s="192">
        <f>ROUND(I345*H345,2)</f>
        <v>0</v>
      </c>
      <c r="K345" s="193"/>
      <c r="L345" s="39"/>
      <c r="M345" s="194" t="s">
        <v>1</v>
      </c>
      <c r="N345" s="195" t="s">
        <v>38</v>
      </c>
      <c r="O345" s="71"/>
      <c r="P345" s="196">
        <f>O345*H345</f>
        <v>0</v>
      </c>
      <c r="Q345" s="196">
        <v>0</v>
      </c>
      <c r="R345" s="196">
        <f>Q345*H345</f>
        <v>0</v>
      </c>
      <c r="S345" s="196">
        <v>0</v>
      </c>
      <c r="T345" s="196">
        <f>S345*H345</f>
        <v>0</v>
      </c>
      <c r="U345" s="197" t="s">
        <v>1</v>
      </c>
      <c r="V345" s="34"/>
      <c r="W345" s="34"/>
      <c r="X345" s="34"/>
      <c r="Y345" s="34"/>
      <c r="Z345" s="34"/>
      <c r="AA345" s="34"/>
      <c r="AB345" s="34"/>
      <c r="AC345" s="34"/>
      <c r="AD345" s="34"/>
      <c r="AE345" s="34"/>
      <c r="AR345" s="198" t="s">
        <v>125</v>
      </c>
      <c r="AT345" s="198" t="s">
        <v>121</v>
      </c>
      <c r="AU345" s="198" t="s">
        <v>83</v>
      </c>
      <c r="AY345" s="17" t="s">
        <v>118</v>
      </c>
      <c r="BE345" s="199">
        <f>IF(N345="základní",J345,0)</f>
        <v>0</v>
      </c>
      <c r="BF345" s="199">
        <f>IF(N345="snížená",J345,0)</f>
        <v>0</v>
      </c>
      <c r="BG345" s="199">
        <f>IF(N345="zákl. přenesená",J345,0)</f>
        <v>0</v>
      </c>
      <c r="BH345" s="199">
        <f>IF(N345="sníž. přenesená",J345,0)</f>
        <v>0</v>
      </c>
      <c r="BI345" s="199">
        <f>IF(N345="nulová",J345,0)</f>
        <v>0</v>
      </c>
      <c r="BJ345" s="17" t="s">
        <v>81</v>
      </c>
      <c r="BK345" s="199">
        <f>ROUND(I345*H345,2)</f>
        <v>0</v>
      </c>
      <c r="BL345" s="17" t="s">
        <v>125</v>
      </c>
      <c r="BM345" s="198" t="s">
        <v>1217</v>
      </c>
    </row>
    <row r="346" spans="1:47" s="2" customFormat="1" ht="11.25">
      <c r="A346" s="34"/>
      <c r="B346" s="35"/>
      <c r="C346" s="36"/>
      <c r="D346" s="200" t="s">
        <v>127</v>
      </c>
      <c r="E346" s="36"/>
      <c r="F346" s="201" t="s">
        <v>884</v>
      </c>
      <c r="G346" s="36"/>
      <c r="H346" s="36"/>
      <c r="I346" s="202"/>
      <c r="J346" s="36"/>
      <c r="K346" s="36"/>
      <c r="L346" s="39"/>
      <c r="M346" s="203"/>
      <c r="N346" s="204"/>
      <c r="O346" s="71"/>
      <c r="P346" s="71"/>
      <c r="Q346" s="71"/>
      <c r="R346" s="71"/>
      <c r="S346" s="71"/>
      <c r="T346" s="71"/>
      <c r="U346" s="72"/>
      <c r="V346" s="34"/>
      <c r="W346" s="34"/>
      <c r="X346" s="34"/>
      <c r="Y346" s="34"/>
      <c r="Z346" s="34"/>
      <c r="AA346" s="34"/>
      <c r="AB346" s="34"/>
      <c r="AC346" s="34"/>
      <c r="AD346" s="34"/>
      <c r="AE346" s="34"/>
      <c r="AT346" s="17" t="s">
        <v>127</v>
      </c>
      <c r="AU346" s="17" t="s">
        <v>83</v>
      </c>
    </row>
    <row r="347" spans="2:63" s="12" customFormat="1" ht="22.9" customHeight="1">
      <c r="B347" s="170"/>
      <c r="C347" s="171"/>
      <c r="D347" s="172" t="s">
        <v>72</v>
      </c>
      <c r="E347" s="184" t="s">
        <v>694</v>
      </c>
      <c r="F347" s="184" t="s">
        <v>1218</v>
      </c>
      <c r="G347" s="171"/>
      <c r="H347" s="171"/>
      <c r="I347" s="174"/>
      <c r="J347" s="185">
        <f>BK347</f>
        <v>0</v>
      </c>
      <c r="K347" s="171"/>
      <c r="L347" s="176"/>
      <c r="M347" s="177"/>
      <c r="N347" s="178"/>
      <c r="O347" s="178"/>
      <c r="P347" s="179">
        <f>SUM(P348:P377)</f>
        <v>0</v>
      </c>
      <c r="Q347" s="178"/>
      <c r="R347" s="179">
        <f>SUM(R348:R377)</f>
        <v>0</v>
      </c>
      <c r="S347" s="178"/>
      <c r="T347" s="179">
        <f>SUM(T348:T377)</f>
        <v>0</v>
      </c>
      <c r="U347" s="180"/>
      <c r="AR347" s="181" t="s">
        <v>81</v>
      </c>
      <c r="AT347" s="182" t="s">
        <v>72</v>
      </c>
      <c r="AU347" s="182" t="s">
        <v>81</v>
      </c>
      <c r="AY347" s="181" t="s">
        <v>118</v>
      </c>
      <c r="BK347" s="183">
        <f>SUM(BK348:BK377)</f>
        <v>0</v>
      </c>
    </row>
    <row r="348" spans="1:65" s="2" customFormat="1" ht="24.2" customHeight="1">
      <c r="A348" s="34"/>
      <c r="B348" s="35"/>
      <c r="C348" s="186" t="s">
        <v>552</v>
      </c>
      <c r="D348" s="186" t="s">
        <v>121</v>
      </c>
      <c r="E348" s="187" t="s">
        <v>888</v>
      </c>
      <c r="F348" s="188" t="s">
        <v>889</v>
      </c>
      <c r="G348" s="189" t="s">
        <v>187</v>
      </c>
      <c r="H348" s="190">
        <v>127.17</v>
      </c>
      <c r="I348" s="191"/>
      <c r="J348" s="192">
        <f>ROUND(I348*H348,2)</f>
        <v>0</v>
      </c>
      <c r="K348" s="193"/>
      <c r="L348" s="39"/>
      <c r="M348" s="194" t="s">
        <v>1</v>
      </c>
      <c r="N348" s="195" t="s">
        <v>38</v>
      </c>
      <c r="O348" s="71"/>
      <c r="P348" s="196">
        <f>O348*H348</f>
        <v>0</v>
      </c>
      <c r="Q348" s="196">
        <v>0</v>
      </c>
      <c r="R348" s="196">
        <f>Q348*H348</f>
        <v>0</v>
      </c>
      <c r="S348" s="196">
        <v>0</v>
      </c>
      <c r="T348" s="196">
        <f>S348*H348</f>
        <v>0</v>
      </c>
      <c r="U348" s="197" t="s">
        <v>1</v>
      </c>
      <c r="V348" s="34"/>
      <c r="W348" s="34"/>
      <c r="X348" s="34"/>
      <c r="Y348" s="34"/>
      <c r="Z348" s="34"/>
      <c r="AA348" s="34"/>
      <c r="AB348" s="34"/>
      <c r="AC348" s="34"/>
      <c r="AD348" s="34"/>
      <c r="AE348" s="34"/>
      <c r="AR348" s="198" t="s">
        <v>125</v>
      </c>
      <c r="AT348" s="198" t="s">
        <v>121</v>
      </c>
      <c r="AU348" s="198" t="s">
        <v>83</v>
      </c>
      <c r="AY348" s="17" t="s">
        <v>118</v>
      </c>
      <c r="BE348" s="199">
        <f>IF(N348="základní",J348,0)</f>
        <v>0</v>
      </c>
      <c r="BF348" s="199">
        <f>IF(N348="snížená",J348,0)</f>
        <v>0</v>
      </c>
      <c r="BG348" s="199">
        <f>IF(N348="zákl. přenesená",J348,0)</f>
        <v>0</v>
      </c>
      <c r="BH348" s="199">
        <f>IF(N348="sníž. přenesená",J348,0)</f>
        <v>0</v>
      </c>
      <c r="BI348" s="199">
        <f>IF(N348="nulová",J348,0)</f>
        <v>0</v>
      </c>
      <c r="BJ348" s="17" t="s">
        <v>81</v>
      </c>
      <c r="BK348" s="199">
        <f>ROUND(I348*H348,2)</f>
        <v>0</v>
      </c>
      <c r="BL348" s="17" t="s">
        <v>125</v>
      </c>
      <c r="BM348" s="198" t="s">
        <v>1219</v>
      </c>
    </row>
    <row r="349" spans="1:47" s="2" customFormat="1" ht="11.25">
      <c r="A349" s="34"/>
      <c r="B349" s="35"/>
      <c r="C349" s="36"/>
      <c r="D349" s="200" t="s">
        <v>127</v>
      </c>
      <c r="E349" s="36"/>
      <c r="F349" s="201" t="s">
        <v>889</v>
      </c>
      <c r="G349" s="36"/>
      <c r="H349" s="36"/>
      <c r="I349" s="202"/>
      <c r="J349" s="36"/>
      <c r="K349" s="36"/>
      <c r="L349" s="39"/>
      <c r="M349" s="203"/>
      <c r="N349" s="204"/>
      <c r="O349" s="71"/>
      <c r="P349" s="71"/>
      <c r="Q349" s="71"/>
      <c r="R349" s="71"/>
      <c r="S349" s="71"/>
      <c r="T349" s="71"/>
      <c r="U349" s="72"/>
      <c r="V349" s="34"/>
      <c r="W349" s="34"/>
      <c r="X349" s="34"/>
      <c r="Y349" s="34"/>
      <c r="Z349" s="34"/>
      <c r="AA349" s="34"/>
      <c r="AB349" s="34"/>
      <c r="AC349" s="34"/>
      <c r="AD349" s="34"/>
      <c r="AE349" s="34"/>
      <c r="AT349" s="17" t="s">
        <v>127</v>
      </c>
      <c r="AU349" s="17" t="s">
        <v>83</v>
      </c>
    </row>
    <row r="350" spans="2:51" s="13" customFormat="1" ht="11.25">
      <c r="B350" s="210"/>
      <c r="C350" s="211"/>
      <c r="D350" s="200" t="s">
        <v>179</v>
      </c>
      <c r="E350" s="212" t="s">
        <v>1</v>
      </c>
      <c r="F350" s="213" t="s">
        <v>1071</v>
      </c>
      <c r="G350" s="211"/>
      <c r="H350" s="212" t="s">
        <v>1</v>
      </c>
      <c r="I350" s="214"/>
      <c r="J350" s="211"/>
      <c r="K350" s="211"/>
      <c r="L350" s="215"/>
      <c r="M350" s="216"/>
      <c r="N350" s="217"/>
      <c r="O350" s="217"/>
      <c r="P350" s="217"/>
      <c r="Q350" s="217"/>
      <c r="R350" s="217"/>
      <c r="S350" s="217"/>
      <c r="T350" s="217"/>
      <c r="U350" s="218"/>
      <c r="AT350" s="219" t="s">
        <v>179</v>
      </c>
      <c r="AU350" s="219" t="s">
        <v>83</v>
      </c>
      <c r="AV350" s="13" t="s">
        <v>81</v>
      </c>
      <c r="AW350" s="13" t="s">
        <v>30</v>
      </c>
      <c r="AX350" s="13" t="s">
        <v>73</v>
      </c>
      <c r="AY350" s="219" t="s">
        <v>118</v>
      </c>
    </row>
    <row r="351" spans="2:51" s="14" customFormat="1" ht="11.25">
      <c r="B351" s="220"/>
      <c r="C351" s="221"/>
      <c r="D351" s="200" t="s">
        <v>179</v>
      </c>
      <c r="E351" s="222" t="s">
        <v>1</v>
      </c>
      <c r="F351" s="223" t="s">
        <v>1220</v>
      </c>
      <c r="G351" s="221"/>
      <c r="H351" s="224">
        <v>8.66</v>
      </c>
      <c r="I351" s="225"/>
      <c r="J351" s="221"/>
      <c r="K351" s="221"/>
      <c r="L351" s="226"/>
      <c r="M351" s="227"/>
      <c r="N351" s="228"/>
      <c r="O351" s="228"/>
      <c r="P351" s="228"/>
      <c r="Q351" s="228"/>
      <c r="R351" s="228"/>
      <c r="S351" s="228"/>
      <c r="T351" s="228"/>
      <c r="U351" s="229"/>
      <c r="AT351" s="230" t="s">
        <v>179</v>
      </c>
      <c r="AU351" s="230" t="s">
        <v>83</v>
      </c>
      <c r="AV351" s="14" t="s">
        <v>83</v>
      </c>
      <c r="AW351" s="14" t="s">
        <v>30</v>
      </c>
      <c r="AX351" s="14" t="s">
        <v>73</v>
      </c>
      <c r="AY351" s="230" t="s">
        <v>118</v>
      </c>
    </row>
    <row r="352" spans="2:51" s="13" customFormat="1" ht="11.25">
      <c r="B352" s="210"/>
      <c r="C352" s="211"/>
      <c r="D352" s="200" t="s">
        <v>179</v>
      </c>
      <c r="E352" s="212" t="s">
        <v>1</v>
      </c>
      <c r="F352" s="213" t="s">
        <v>1221</v>
      </c>
      <c r="G352" s="211"/>
      <c r="H352" s="212" t="s">
        <v>1</v>
      </c>
      <c r="I352" s="214"/>
      <c r="J352" s="211"/>
      <c r="K352" s="211"/>
      <c r="L352" s="215"/>
      <c r="M352" s="216"/>
      <c r="N352" s="217"/>
      <c r="O352" s="217"/>
      <c r="P352" s="217"/>
      <c r="Q352" s="217"/>
      <c r="R352" s="217"/>
      <c r="S352" s="217"/>
      <c r="T352" s="217"/>
      <c r="U352" s="218"/>
      <c r="AT352" s="219" t="s">
        <v>179</v>
      </c>
      <c r="AU352" s="219" t="s">
        <v>83</v>
      </c>
      <c r="AV352" s="13" t="s">
        <v>81</v>
      </c>
      <c r="AW352" s="13" t="s">
        <v>30</v>
      </c>
      <c r="AX352" s="13" t="s">
        <v>73</v>
      </c>
      <c r="AY352" s="219" t="s">
        <v>118</v>
      </c>
    </row>
    <row r="353" spans="2:51" s="14" customFormat="1" ht="11.25">
      <c r="B353" s="220"/>
      <c r="C353" s="221"/>
      <c r="D353" s="200" t="s">
        <v>179</v>
      </c>
      <c r="E353" s="222" t="s">
        <v>1</v>
      </c>
      <c r="F353" s="223" t="s">
        <v>1222</v>
      </c>
      <c r="G353" s="221"/>
      <c r="H353" s="224">
        <v>106.61</v>
      </c>
      <c r="I353" s="225"/>
      <c r="J353" s="221"/>
      <c r="K353" s="221"/>
      <c r="L353" s="226"/>
      <c r="M353" s="227"/>
      <c r="N353" s="228"/>
      <c r="O353" s="228"/>
      <c r="P353" s="228"/>
      <c r="Q353" s="228"/>
      <c r="R353" s="228"/>
      <c r="S353" s="228"/>
      <c r="T353" s="228"/>
      <c r="U353" s="229"/>
      <c r="AT353" s="230" t="s">
        <v>179</v>
      </c>
      <c r="AU353" s="230" t="s">
        <v>83</v>
      </c>
      <c r="AV353" s="14" t="s">
        <v>83</v>
      </c>
      <c r="AW353" s="14" t="s">
        <v>30</v>
      </c>
      <c r="AX353" s="14" t="s">
        <v>73</v>
      </c>
      <c r="AY353" s="230" t="s">
        <v>118</v>
      </c>
    </row>
    <row r="354" spans="2:51" s="13" customFormat="1" ht="11.25">
      <c r="B354" s="210"/>
      <c r="C354" s="211"/>
      <c r="D354" s="200" t="s">
        <v>179</v>
      </c>
      <c r="E354" s="212" t="s">
        <v>1</v>
      </c>
      <c r="F354" s="213" t="s">
        <v>1223</v>
      </c>
      <c r="G354" s="211"/>
      <c r="H354" s="212" t="s">
        <v>1</v>
      </c>
      <c r="I354" s="214"/>
      <c r="J354" s="211"/>
      <c r="K354" s="211"/>
      <c r="L354" s="215"/>
      <c r="M354" s="216"/>
      <c r="N354" s="217"/>
      <c r="O354" s="217"/>
      <c r="P354" s="217"/>
      <c r="Q354" s="217"/>
      <c r="R354" s="217"/>
      <c r="S354" s="217"/>
      <c r="T354" s="217"/>
      <c r="U354" s="218"/>
      <c r="AT354" s="219" t="s">
        <v>179</v>
      </c>
      <c r="AU354" s="219" t="s">
        <v>83</v>
      </c>
      <c r="AV354" s="13" t="s">
        <v>81</v>
      </c>
      <c r="AW354" s="13" t="s">
        <v>30</v>
      </c>
      <c r="AX354" s="13" t="s">
        <v>73</v>
      </c>
      <c r="AY354" s="219" t="s">
        <v>118</v>
      </c>
    </row>
    <row r="355" spans="2:51" s="14" customFormat="1" ht="11.25">
      <c r="B355" s="220"/>
      <c r="C355" s="221"/>
      <c r="D355" s="200" t="s">
        <v>179</v>
      </c>
      <c r="E355" s="222" t="s">
        <v>1</v>
      </c>
      <c r="F355" s="223" t="s">
        <v>1224</v>
      </c>
      <c r="G355" s="221"/>
      <c r="H355" s="224">
        <v>10.02</v>
      </c>
      <c r="I355" s="225"/>
      <c r="J355" s="221"/>
      <c r="K355" s="221"/>
      <c r="L355" s="226"/>
      <c r="M355" s="227"/>
      <c r="N355" s="228"/>
      <c r="O355" s="228"/>
      <c r="P355" s="228"/>
      <c r="Q355" s="228"/>
      <c r="R355" s="228"/>
      <c r="S355" s="228"/>
      <c r="T355" s="228"/>
      <c r="U355" s="229"/>
      <c r="AT355" s="230" t="s">
        <v>179</v>
      </c>
      <c r="AU355" s="230" t="s">
        <v>83</v>
      </c>
      <c r="AV355" s="14" t="s">
        <v>83</v>
      </c>
      <c r="AW355" s="14" t="s">
        <v>30</v>
      </c>
      <c r="AX355" s="14" t="s">
        <v>73</v>
      </c>
      <c r="AY355" s="230" t="s">
        <v>118</v>
      </c>
    </row>
    <row r="356" spans="2:51" s="13" customFormat="1" ht="11.25">
      <c r="B356" s="210"/>
      <c r="C356" s="211"/>
      <c r="D356" s="200" t="s">
        <v>179</v>
      </c>
      <c r="E356" s="212" t="s">
        <v>1</v>
      </c>
      <c r="F356" s="213" t="s">
        <v>1225</v>
      </c>
      <c r="G356" s="211"/>
      <c r="H356" s="212" t="s">
        <v>1</v>
      </c>
      <c r="I356" s="214"/>
      <c r="J356" s="211"/>
      <c r="K356" s="211"/>
      <c r="L356" s="215"/>
      <c r="M356" s="216"/>
      <c r="N356" s="217"/>
      <c r="O356" s="217"/>
      <c r="P356" s="217"/>
      <c r="Q356" s="217"/>
      <c r="R356" s="217"/>
      <c r="S356" s="217"/>
      <c r="T356" s="217"/>
      <c r="U356" s="218"/>
      <c r="AT356" s="219" t="s">
        <v>179</v>
      </c>
      <c r="AU356" s="219" t="s">
        <v>83</v>
      </c>
      <c r="AV356" s="13" t="s">
        <v>81</v>
      </c>
      <c r="AW356" s="13" t="s">
        <v>30</v>
      </c>
      <c r="AX356" s="13" t="s">
        <v>73</v>
      </c>
      <c r="AY356" s="219" t="s">
        <v>118</v>
      </c>
    </row>
    <row r="357" spans="2:51" s="14" customFormat="1" ht="11.25">
      <c r="B357" s="220"/>
      <c r="C357" s="221"/>
      <c r="D357" s="200" t="s">
        <v>179</v>
      </c>
      <c r="E357" s="222" t="s">
        <v>1</v>
      </c>
      <c r="F357" s="223" t="s">
        <v>1226</v>
      </c>
      <c r="G357" s="221"/>
      <c r="H357" s="224">
        <v>1.88</v>
      </c>
      <c r="I357" s="225"/>
      <c r="J357" s="221"/>
      <c r="K357" s="221"/>
      <c r="L357" s="226"/>
      <c r="M357" s="227"/>
      <c r="N357" s="228"/>
      <c r="O357" s="228"/>
      <c r="P357" s="228"/>
      <c r="Q357" s="228"/>
      <c r="R357" s="228"/>
      <c r="S357" s="228"/>
      <c r="T357" s="228"/>
      <c r="U357" s="229"/>
      <c r="AT357" s="230" t="s">
        <v>179</v>
      </c>
      <c r="AU357" s="230" t="s">
        <v>83</v>
      </c>
      <c r="AV357" s="14" t="s">
        <v>83</v>
      </c>
      <c r="AW357" s="14" t="s">
        <v>30</v>
      </c>
      <c r="AX357" s="14" t="s">
        <v>73</v>
      </c>
      <c r="AY357" s="230" t="s">
        <v>118</v>
      </c>
    </row>
    <row r="358" spans="2:51" s="15" customFormat="1" ht="11.25">
      <c r="B358" s="231"/>
      <c r="C358" s="232"/>
      <c r="D358" s="200" t="s">
        <v>179</v>
      </c>
      <c r="E358" s="233" t="s">
        <v>1</v>
      </c>
      <c r="F358" s="234" t="s">
        <v>184</v>
      </c>
      <c r="G358" s="232"/>
      <c r="H358" s="235">
        <v>127.16999999999999</v>
      </c>
      <c r="I358" s="236"/>
      <c r="J358" s="232"/>
      <c r="K358" s="232"/>
      <c r="L358" s="237"/>
      <c r="M358" s="238"/>
      <c r="N358" s="239"/>
      <c r="O358" s="239"/>
      <c r="P358" s="239"/>
      <c r="Q358" s="239"/>
      <c r="R358" s="239"/>
      <c r="S358" s="239"/>
      <c r="T358" s="239"/>
      <c r="U358" s="240"/>
      <c r="AT358" s="241" t="s">
        <v>179</v>
      </c>
      <c r="AU358" s="241" t="s">
        <v>83</v>
      </c>
      <c r="AV358" s="15" t="s">
        <v>125</v>
      </c>
      <c r="AW358" s="15" t="s">
        <v>30</v>
      </c>
      <c r="AX358" s="15" t="s">
        <v>81</v>
      </c>
      <c r="AY358" s="241" t="s">
        <v>118</v>
      </c>
    </row>
    <row r="359" spans="1:65" s="2" customFormat="1" ht="24.2" customHeight="1">
      <c r="A359" s="34"/>
      <c r="B359" s="35"/>
      <c r="C359" s="186" t="s">
        <v>556</v>
      </c>
      <c r="D359" s="186" t="s">
        <v>121</v>
      </c>
      <c r="E359" s="187" t="s">
        <v>1227</v>
      </c>
      <c r="F359" s="188" t="s">
        <v>1228</v>
      </c>
      <c r="G359" s="189" t="s">
        <v>187</v>
      </c>
      <c r="H359" s="190">
        <v>127.17</v>
      </c>
      <c r="I359" s="191"/>
      <c r="J359" s="192">
        <f>ROUND(I359*H359,2)</f>
        <v>0</v>
      </c>
      <c r="K359" s="193"/>
      <c r="L359" s="39"/>
      <c r="M359" s="194" t="s">
        <v>1</v>
      </c>
      <c r="N359" s="195" t="s">
        <v>38</v>
      </c>
      <c r="O359" s="71"/>
      <c r="P359" s="196">
        <f>O359*H359</f>
        <v>0</v>
      </c>
      <c r="Q359" s="196">
        <v>0</v>
      </c>
      <c r="R359" s="196">
        <f>Q359*H359</f>
        <v>0</v>
      </c>
      <c r="S359" s="196">
        <v>0</v>
      </c>
      <c r="T359" s="196">
        <f>S359*H359</f>
        <v>0</v>
      </c>
      <c r="U359" s="197" t="s">
        <v>1</v>
      </c>
      <c r="V359" s="34"/>
      <c r="W359" s="34"/>
      <c r="X359" s="34"/>
      <c r="Y359" s="34"/>
      <c r="Z359" s="34"/>
      <c r="AA359" s="34"/>
      <c r="AB359" s="34"/>
      <c r="AC359" s="34"/>
      <c r="AD359" s="34"/>
      <c r="AE359" s="34"/>
      <c r="AR359" s="198" t="s">
        <v>125</v>
      </c>
      <c r="AT359" s="198" t="s">
        <v>121</v>
      </c>
      <c r="AU359" s="198" t="s">
        <v>83</v>
      </c>
      <c r="AY359" s="17" t="s">
        <v>118</v>
      </c>
      <c r="BE359" s="199">
        <f>IF(N359="základní",J359,0)</f>
        <v>0</v>
      </c>
      <c r="BF359" s="199">
        <f>IF(N359="snížená",J359,0)</f>
        <v>0</v>
      </c>
      <c r="BG359" s="199">
        <f>IF(N359="zákl. přenesená",J359,0)</f>
        <v>0</v>
      </c>
      <c r="BH359" s="199">
        <f>IF(N359="sníž. přenesená",J359,0)</f>
        <v>0</v>
      </c>
      <c r="BI359" s="199">
        <f>IF(N359="nulová",J359,0)</f>
        <v>0</v>
      </c>
      <c r="BJ359" s="17" t="s">
        <v>81</v>
      </c>
      <c r="BK359" s="199">
        <f>ROUND(I359*H359,2)</f>
        <v>0</v>
      </c>
      <c r="BL359" s="17" t="s">
        <v>125</v>
      </c>
      <c r="BM359" s="198" t="s">
        <v>1229</v>
      </c>
    </row>
    <row r="360" spans="1:47" s="2" customFormat="1" ht="19.5">
      <c r="A360" s="34"/>
      <c r="B360" s="35"/>
      <c r="C360" s="36"/>
      <c r="D360" s="200" t="s">
        <v>127</v>
      </c>
      <c r="E360" s="36"/>
      <c r="F360" s="201" t="s">
        <v>1228</v>
      </c>
      <c r="G360" s="36"/>
      <c r="H360" s="36"/>
      <c r="I360" s="202"/>
      <c r="J360" s="36"/>
      <c r="K360" s="36"/>
      <c r="L360" s="39"/>
      <c r="M360" s="203"/>
      <c r="N360" s="204"/>
      <c r="O360" s="71"/>
      <c r="P360" s="71"/>
      <c r="Q360" s="71"/>
      <c r="R360" s="71"/>
      <c r="S360" s="71"/>
      <c r="T360" s="71"/>
      <c r="U360" s="72"/>
      <c r="V360" s="34"/>
      <c r="W360" s="34"/>
      <c r="X360" s="34"/>
      <c r="Y360" s="34"/>
      <c r="Z360" s="34"/>
      <c r="AA360" s="34"/>
      <c r="AB360" s="34"/>
      <c r="AC360" s="34"/>
      <c r="AD360" s="34"/>
      <c r="AE360" s="34"/>
      <c r="AT360" s="17" t="s">
        <v>127</v>
      </c>
      <c r="AU360" s="17" t="s">
        <v>83</v>
      </c>
    </row>
    <row r="361" spans="2:51" s="13" customFormat="1" ht="11.25">
      <c r="B361" s="210"/>
      <c r="C361" s="211"/>
      <c r="D361" s="200" t="s">
        <v>179</v>
      </c>
      <c r="E361" s="212" t="s">
        <v>1</v>
      </c>
      <c r="F361" s="213" t="s">
        <v>1071</v>
      </c>
      <c r="G361" s="211"/>
      <c r="H361" s="212" t="s">
        <v>1</v>
      </c>
      <c r="I361" s="214"/>
      <c r="J361" s="211"/>
      <c r="K361" s="211"/>
      <c r="L361" s="215"/>
      <c r="M361" s="216"/>
      <c r="N361" s="217"/>
      <c r="O361" s="217"/>
      <c r="P361" s="217"/>
      <c r="Q361" s="217"/>
      <c r="R361" s="217"/>
      <c r="S361" s="217"/>
      <c r="T361" s="217"/>
      <c r="U361" s="218"/>
      <c r="AT361" s="219" t="s">
        <v>179</v>
      </c>
      <c r="AU361" s="219" t="s">
        <v>83</v>
      </c>
      <c r="AV361" s="13" t="s">
        <v>81</v>
      </c>
      <c r="AW361" s="13" t="s">
        <v>30</v>
      </c>
      <c r="AX361" s="13" t="s">
        <v>73</v>
      </c>
      <c r="AY361" s="219" t="s">
        <v>118</v>
      </c>
    </row>
    <row r="362" spans="2:51" s="14" customFormat="1" ht="11.25">
      <c r="B362" s="220"/>
      <c r="C362" s="221"/>
      <c r="D362" s="200" t="s">
        <v>179</v>
      </c>
      <c r="E362" s="222" t="s">
        <v>1</v>
      </c>
      <c r="F362" s="223" t="s">
        <v>1220</v>
      </c>
      <c r="G362" s="221"/>
      <c r="H362" s="224">
        <v>8.66</v>
      </c>
      <c r="I362" s="225"/>
      <c r="J362" s="221"/>
      <c r="K362" s="221"/>
      <c r="L362" s="226"/>
      <c r="M362" s="227"/>
      <c r="N362" s="228"/>
      <c r="O362" s="228"/>
      <c r="P362" s="228"/>
      <c r="Q362" s="228"/>
      <c r="R362" s="228"/>
      <c r="S362" s="228"/>
      <c r="T362" s="228"/>
      <c r="U362" s="229"/>
      <c r="AT362" s="230" t="s">
        <v>179</v>
      </c>
      <c r="AU362" s="230" t="s">
        <v>83</v>
      </c>
      <c r="AV362" s="14" t="s">
        <v>83</v>
      </c>
      <c r="AW362" s="14" t="s">
        <v>30</v>
      </c>
      <c r="AX362" s="14" t="s">
        <v>73</v>
      </c>
      <c r="AY362" s="230" t="s">
        <v>118</v>
      </c>
    </row>
    <row r="363" spans="2:51" s="13" customFormat="1" ht="11.25">
      <c r="B363" s="210"/>
      <c r="C363" s="211"/>
      <c r="D363" s="200" t="s">
        <v>179</v>
      </c>
      <c r="E363" s="212" t="s">
        <v>1</v>
      </c>
      <c r="F363" s="213" t="s">
        <v>1230</v>
      </c>
      <c r="G363" s="211"/>
      <c r="H363" s="212" t="s">
        <v>1</v>
      </c>
      <c r="I363" s="214"/>
      <c r="J363" s="211"/>
      <c r="K363" s="211"/>
      <c r="L363" s="215"/>
      <c r="M363" s="216"/>
      <c r="N363" s="217"/>
      <c r="O363" s="217"/>
      <c r="P363" s="217"/>
      <c r="Q363" s="217"/>
      <c r="R363" s="217"/>
      <c r="S363" s="217"/>
      <c r="T363" s="217"/>
      <c r="U363" s="218"/>
      <c r="AT363" s="219" t="s">
        <v>179</v>
      </c>
      <c r="AU363" s="219" t="s">
        <v>83</v>
      </c>
      <c r="AV363" s="13" t="s">
        <v>81</v>
      </c>
      <c r="AW363" s="13" t="s">
        <v>30</v>
      </c>
      <c r="AX363" s="13" t="s">
        <v>73</v>
      </c>
      <c r="AY363" s="219" t="s">
        <v>118</v>
      </c>
    </row>
    <row r="364" spans="2:51" s="14" customFormat="1" ht="11.25">
      <c r="B364" s="220"/>
      <c r="C364" s="221"/>
      <c r="D364" s="200" t="s">
        <v>179</v>
      </c>
      <c r="E364" s="222" t="s">
        <v>1</v>
      </c>
      <c r="F364" s="223" t="s">
        <v>1222</v>
      </c>
      <c r="G364" s="221"/>
      <c r="H364" s="224">
        <v>106.61</v>
      </c>
      <c r="I364" s="225"/>
      <c r="J364" s="221"/>
      <c r="K364" s="221"/>
      <c r="L364" s="226"/>
      <c r="M364" s="227"/>
      <c r="N364" s="228"/>
      <c r="O364" s="228"/>
      <c r="P364" s="228"/>
      <c r="Q364" s="228"/>
      <c r="R364" s="228"/>
      <c r="S364" s="228"/>
      <c r="T364" s="228"/>
      <c r="U364" s="229"/>
      <c r="AT364" s="230" t="s">
        <v>179</v>
      </c>
      <c r="AU364" s="230" t="s">
        <v>83</v>
      </c>
      <c r="AV364" s="14" t="s">
        <v>83</v>
      </c>
      <c r="AW364" s="14" t="s">
        <v>30</v>
      </c>
      <c r="AX364" s="14" t="s">
        <v>73</v>
      </c>
      <c r="AY364" s="230" t="s">
        <v>118</v>
      </c>
    </row>
    <row r="365" spans="2:51" s="13" customFormat="1" ht="11.25">
      <c r="B365" s="210"/>
      <c r="C365" s="211"/>
      <c r="D365" s="200" t="s">
        <v>179</v>
      </c>
      <c r="E365" s="212" t="s">
        <v>1</v>
      </c>
      <c r="F365" s="213" t="s">
        <v>1231</v>
      </c>
      <c r="G365" s="211"/>
      <c r="H365" s="212" t="s">
        <v>1</v>
      </c>
      <c r="I365" s="214"/>
      <c r="J365" s="211"/>
      <c r="K365" s="211"/>
      <c r="L365" s="215"/>
      <c r="M365" s="216"/>
      <c r="N365" s="217"/>
      <c r="O365" s="217"/>
      <c r="P365" s="217"/>
      <c r="Q365" s="217"/>
      <c r="R365" s="217"/>
      <c r="S365" s="217"/>
      <c r="T365" s="217"/>
      <c r="U365" s="218"/>
      <c r="AT365" s="219" t="s">
        <v>179</v>
      </c>
      <c r="AU365" s="219" t="s">
        <v>83</v>
      </c>
      <c r="AV365" s="13" t="s">
        <v>81</v>
      </c>
      <c r="AW365" s="13" t="s">
        <v>30</v>
      </c>
      <c r="AX365" s="13" t="s">
        <v>73</v>
      </c>
      <c r="AY365" s="219" t="s">
        <v>118</v>
      </c>
    </row>
    <row r="366" spans="2:51" s="14" customFormat="1" ht="11.25">
      <c r="B366" s="220"/>
      <c r="C366" s="221"/>
      <c r="D366" s="200" t="s">
        <v>179</v>
      </c>
      <c r="E366" s="222" t="s">
        <v>1</v>
      </c>
      <c r="F366" s="223" t="s">
        <v>1224</v>
      </c>
      <c r="G366" s="221"/>
      <c r="H366" s="224">
        <v>10.02</v>
      </c>
      <c r="I366" s="225"/>
      <c r="J366" s="221"/>
      <c r="K366" s="221"/>
      <c r="L366" s="226"/>
      <c r="M366" s="227"/>
      <c r="N366" s="228"/>
      <c r="O366" s="228"/>
      <c r="P366" s="228"/>
      <c r="Q366" s="228"/>
      <c r="R366" s="228"/>
      <c r="S366" s="228"/>
      <c r="T366" s="228"/>
      <c r="U366" s="229"/>
      <c r="AT366" s="230" t="s">
        <v>179</v>
      </c>
      <c r="AU366" s="230" t="s">
        <v>83</v>
      </c>
      <c r="AV366" s="14" t="s">
        <v>83</v>
      </c>
      <c r="AW366" s="14" t="s">
        <v>30</v>
      </c>
      <c r="AX366" s="14" t="s">
        <v>73</v>
      </c>
      <c r="AY366" s="230" t="s">
        <v>118</v>
      </c>
    </row>
    <row r="367" spans="2:51" s="13" customFormat="1" ht="11.25">
      <c r="B367" s="210"/>
      <c r="C367" s="211"/>
      <c r="D367" s="200" t="s">
        <v>179</v>
      </c>
      <c r="E367" s="212" t="s">
        <v>1</v>
      </c>
      <c r="F367" s="213" t="s">
        <v>1232</v>
      </c>
      <c r="G367" s="211"/>
      <c r="H367" s="212" t="s">
        <v>1</v>
      </c>
      <c r="I367" s="214"/>
      <c r="J367" s="211"/>
      <c r="K367" s="211"/>
      <c r="L367" s="215"/>
      <c r="M367" s="216"/>
      <c r="N367" s="217"/>
      <c r="O367" s="217"/>
      <c r="P367" s="217"/>
      <c r="Q367" s="217"/>
      <c r="R367" s="217"/>
      <c r="S367" s="217"/>
      <c r="T367" s="217"/>
      <c r="U367" s="218"/>
      <c r="AT367" s="219" t="s">
        <v>179</v>
      </c>
      <c r="AU367" s="219" t="s">
        <v>83</v>
      </c>
      <c r="AV367" s="13" t="s">
        <v>81</v>
      </c>
      <c r="AW367" s="13" t="s">
        <v>30</v>
      </c>
      <c r="AX367" s="13" t="s">
        <v>73</v>
      </c>
      <c r="AY367" s="219" t="s">
        <v>118</v>
      </c>
    </row>
    <row r="368" spans="2:51" s="14" customFormat="1" ht="11.25">
      <c r="B368" s="220"/>
      <c r="C368" s="221"/>
      <c r="D368" s="200" t="s">
        <v>179</v>
      </c>
      <c r="E368" s="222" t="s">
        <v>1</v>
      </c>
      <c r="F368" s="223" t="s">
        <v>1226</v>
      </c>
      <c r="G368" s="221"/>
      <c r="H368" s="224">
        <v>1.88</v>
      </c>
      <c r="I368" s="225"/>
      <c r="J368" s="221"/>
      <c r="K368" s="221"/>
      <c r="L368" s="226"/>
      <c r="M368" s="227"/>
      <c r="N368" s="228"/>
      <c r="O368" s="228"/>
      <c r="P368" s="228"/>
      <c r="Q368" s="228"/>
      <c r="R368" s="228"/>
      <c r="S368" s="228"/>
      <c r="T368" s="228"/>
      <c r="U368" s="229"/>
      <c r="AT368" s="230" t="s">
        <v>179</v>
      </c>
      <c r="AU368" s="230" t="s">
        <v>83</v>
      </c>
      <c r="AV368" s="14" t="s">
        <v>83</v>
      </c>
      <c r="AW368" s="14" t="s">
        <v>30</v>
      </c>
      <c r="AX368" s="14" t="s">
        <v>73</v>
      </c>
      <c r="AY368" s="230" t="s">
        <v>118</v>
      </c>
    </row>
    <row r="369" spans="2:51" s="15" customFormat="1" ht="11.25">
      <c r="B369" s="231"/>
      <c r="C369" s="232"/>
      <c r="D369" s="200" t="s">
        <v>179</v>
      </c>
      <c r="E369" s="233" t="s">
        <v>1</v>
      </c>
      <c r="F369" s="234" t="s">
        <v>184</v>
      </c>
      <c r="G369" s="232"/>
      <c r="H369" s="235">
        <v>127.16999999999999</v>
      </c>
      <c r="I369" s="236"/>
      <c r="J369" s="232"/>
      <c r="K369" s="232"/>
      <c r="L369" s="237"/>
      <c r="M369" s="238"/>
      <c r="N369" s="239"/>
      <c r="O369" s="239"/>
      <c r="P369" s="239"/>
      <c r="Q369" s="239"/>
      <c r="R369" s="239"/>
      <c r="S369" s="239"/>
      <c r="T369" s="239"/>
      <c r="U369" s="240"/>
      <c r="AT369" s="241" t="s">
        <v>179</v>
      </c>
      <c r="AU369" s="241" t="s">
        <v>83</v>
      </c>
      <c r="AV369" s="15" t="s">
        <v>125</v>
      </c>
      <c r="AW369" s="15" t="s">
        <v>30</v>
      </c>
      <c r="AX369" s="15" t="s">
        <v>81</v>
      </c>
      <c r="AY369" s="241" t="s">
        <v>118</v>
      </c>
    </row>
    <row r="370" spans="1:65" s="2" customFormat="1" ht="14.45" customHeight="1">
      <c r="A370" s="34"/>
      <c r="B370" s="35"/>
      <c r="C370" s="186" t="s">
        <v>568</v>
      </c>
      <c r="D370" s="186" t="s">
        <v>121</v>
      </c>
      <c r="E370" s="187" t="s">
        <v>1233</v>
      </c>
      <c r="F370" s="188" t="s">
        <v>1234</v>
      </c>
      <c r="G370" s="189" t="s">
        <v>187</v>
      </c>
      <c r="H370" s="190">
        <v>125.2</v>
      </c>
      <c r="I370" s="191"/>
      <c r="J370" s="192">
        <f>ROUND(I370*H370,2)</f>
        <v>0</v>
      </c>
      <c r="K370" s="193"/>
      <c r="L370" s="39"/>
      <c r="M370" s="194" t="s">
        <v>1</v>
      </c>
      <c r="N370" s="195" t="s">
        <v>38</v>
      </c>
      <c r="O370" s="71"/>
      <c r="P370" s="196">
        <f>O370*H370</f>
        <v>0</v>
      </c>
      <c r="Q370" s="196">
        <v>0</v>
      </c>
      <c r="R370" s="196">
        <f>Q370*H370</f>
        <v>0</v>
      </c>
      <c r="S370" s="196">
        <v>0</v>
      </c>
      <c r="T370" s="196">
        <f>S370*H370</f>
        <v>0</v>
      </c>
      <c r="U370" s="197" t="s">
        <v>1</v>
      </c>
      <c r="V370" s="34"/>
      <c r="W370" s="34"/>
      <c r="X370" s="34"/>
      <c r="Y370" s="34"/>
      <c r="Z370" s="34"/>
      <c r="AA370" s="34"/>
      <c r="AB370" s="34"/>
      <c r="AC370" s="34"/>
      <c r="AD370" s="34"/>
      <c r="AE370" s="34"/>
      <c r="AR370" s="198" t="s">
        <v>125</v>
      </c>
      <c r="AT370" s="198" t="s">
        <v>121</v>
      </c>
      <c r="AU370" s="198" t="s">
        <v>83</v>
      </c>
      <c r="AY370" s="17" t="s">
        <v>118</v>
      </c>
      <c r="BE370" s="199">
        <f>IF(N370="základní",J370,0)</f>
        <v>0</v>
      </c>
      <c r="BF370" s="199">
        <f>IF(N370="snížená",J370,0)</f>
        <v>0</v>
      </c>
      <c r="BG370" s="199">
        <f>IF(N370="zákl. přenesená",J370,0)</f>
        <v>0</v>
      </c>
      <c r="BH370" s="199">
        <f>IF(N370="sníž. přenesená",J370,0)</f>
        <v>0</v>
      </c>
      <c r="BI370" s="199">
        <f>IF(N370="nulová",J370,0)</f>
        <v>0</v>
      </c>
      <c r="BJ370" s="17" t="s">
        <v>81</v>
      </c>
      <c r="BK370" s="199">
        <f>ROUND(I370*H370,2)</f>
        <v>0</v>
      </c>
      <c r="BL370" s="17" t="s">
        <v>125</v>
      </c>
      <c r="BM370" s="198" t="s">
        <v>1235</v>
      </c>
    </row>
    <row r="371" spans="1:47" s="2" customFormat="1" ht="19.5">
      <c r="A371" s="34"/>
      <c r="B371" s="35"/>
      <c r="C371" s="36"/>
      <c r="D371" s="200" t="s">
        <v>127</v>
      </c>
      <c r="E371" s="36"/>
      <c r="F371" s="201" t="s">
        <v>1236</v>
      </c>
      <c r="G371" s="36"/>
      <c r="H371" s="36"/>
      <c r="I371" s="202"/>
      <c r="J371" s="36"/>
      <c r="K371" s="36"/>
      <c r="L371" s="39"/>
      <c r="M371" s="203"/>
      <c r="N371" s="204"/>
      <c r="O371" s="71"/>
      <c r="P371" s="71"/>
      <c r="Q371" s="71"/>
      <c r="R371" s="71"/>
      <c r="S371" s="71"/>
      <c r="T371" s="71"/>
      <c r="U371" s="72"/>
      <c r="V371" s="34"/>
      <c r="W371" s="34"/>
      <c r="X371" s="34"/>
      <c r="Y371" s="34"/>
      <c r="Z371" s="34"/>
      <c r="AA371" s="34"/>
      <c r="AB371" s="34"/>
      <c r="AC371" s="34"/>
      <c r="AD371" s="34"/>
      <c r="AE371" s="34"/>
      <c r="AT371" s="17" t="s">
        <v>127</v>
      </c>
      <c r="AU371" s="17" t="s">
        <v>83</v>
      </c>
    </row>
    <row r="372" spans="2:51" s="13" customFormat="1" ht="11.25">
      <c r="B372" s="210"/>
      <c r="C372" s="211"/>
      <c r="D372" s="200" t="s">
        <v>179</v>
      </c>
      <c r="E372" s="212" t="s">
        <v>1</v>
      </c>
      <c r="F372" s="213" t="s">
        <v>1237</v>
      </c>
      <c r="G372" s="211"/>
      <c r="H372" s="212" t="s">
        <v>1</v>
      </c>
      <c r="I372" s="214"/>
      <c r="J372" s="211"/>
      <c r="K372" s="211"/>
      <c r="L372" s="215"/>
      <c r="M372" s="216"/>
      <c r="N372" s="217"/>
      <c r="O372" s="217"/>
      <c r="P372" s="217"/>
      <c r="Q372" s="217"/>
      <c r="R372" s="217"/>
      <c r="S372" s="217"/>
      <c r="T372" s="217"/>
      <c r="U372" s="218"/>
      <c r="AT372" s="219" t="s">
        <v>179</v>
      </c>
      <c r="AU372" s="219" t="s">
        <v>83</v>
      </c>
      <c r="AV372" s="13" t="s">
        <v>81</v>
      </c>
      <c r="AW372" s="13" t="s">
        <v>30</v>
      </c>
      <c r="AX372" s="13" t="s">
        <v>73</v>
      </c>
      <c r="AY372" s="219" t="s">
        <v>118</v>
      </c>
    </row>
    <row r="373" spans="2:51" s="14" customFormat="1" ht="11.25">
      <c r="B373" s="220"/>
      <c r="C373" s="221"/>
      <c r="D373" s="200" t="s">
        <v>179</v>
      </c>
      <c r="E373" s="222" t="s">
        <v>1</v>
      </c>
      <c r="F373" s="223" t="s">
        <v>1238</v>
      </c>
      <c r="G373" s="221"/>
      <c r="H373" s="224">
        <v>117.01</v>
      </c>
      <c r="I373" s="225"/>
      <c r="J373" s="221"/>
      <c r="K373" s="221"/>
      <c r="L373" s="226"/>
      <c r="M373" s="227"/>
      <c r="N373" s="228"/>
      <c r="O373" s="228"/>
      <c r="P373" s="228"/>
      <c r="Q373" s="228"/>
      <c r="R373" s="228"/>
      <c r="S373" s="228"/>
      <c r="T373" s="228"/>
      <c r="U373" s="229"/>
      <c r="AT373" s="230" t="s">
        <v>179</v>
      </c>
      <c r="AU373" s="230" t="s">
        <v>83</v>
      </c>
      <c r="AV373" s="14" t="s">
        <v>83</v>
      </c>
      <c r="AW373" s="14" t="s">
        <v>30</v>
      </c>
      <c r="AX373" s="14" t="s">
        <v>73</v>
      </c>
      <c r="AY373" s="230" t="s">
        <v>118</v>
      </c>
    </row>
    <row r="374" spans="2:51" s="14" customFormat="1" ht="11.25">
      <c r="B374" s="220"/>
      <c r="C374" s="221"/>
      <c r="D374" s="200" t="s">
        <v>179</v>
      </c>
      <c r="E374" s="222" t="s">
        <v>1</v>
      </c>
      <c r="F374" s="223" t="s">
        <v>1239</v>
      </c>
      <c r="G374" s="221"/>
      <c r="H374" s="224">
        <v>8.19</v>
      </c>
      <c r="I374" s="225"/>
      <c r="J374" s="221"/>
      <c r="K374" s="221"/>
      <c r="L374" s="226"/>
      <c r="M374" s="227"/>
      <c r="N374" s="228"/>
      <c r="O374" s="228"/>
      <c r="P374" s="228"/>
      <c r="Q374" s="228"/>
      <c r="R374" s="228"/>
      <c r="S374" s="228"/>
      <c r="T374" s="228"/>
      <c r="U374" s="229"/>
      <c r="AT374" s="230" t="s">
        <v>179</v>
      </c>
      <c r="AU374" s="230" t="s">
        <v>83</v>
      </c>
      <c r="AV374" s="14" t="s">
        <v>83</v>
      </c>
      <c r="AW374" s="14" t="s">
        <v>30</v>
      </c>
      <c r="AX374" s="14" t="s">
        <v>73</v>
      </c>
      <c r="AY374" s="230" t="s">
        <v>118</v>
      </c>
    </row>
    <row r="375" spans="2:51" s="15" customFormat="1" ht="11.25">
      <c r="B375" s="231"/>
      <c r="C375" s="232"/>
      <c r="D375" s="200" t="s">
        <v>179</v>
      </c>
      <c r="E375" s="233" t="s">
        <v>1</v>
      </c>
      <c r="F375" s="234" t="s">
        <v>184</v>
      </c>
      <c r="G375" s="232"/>
      <c r="H375" s="235">
        <v>125.2</v>
      </c>
      <c r="I375" s="236"/>
      <c r="J375" s="232"/>
      <c r="K375" s="232"/>
      <c r="L375" s="237"/>
      <c r="M375" s="238"/>
      <c r="N375" s="239"/>
      <c r="O375" s="239"/>
      <c r="P375" s="239"/>
      <c r="Q375" s="239"/>
      <c r="R375" s="239"/>
      <c r="S375" s="239"/>
      <c r="T375" s="239"/>
      <c r="U375" s="240"/>
      <c r="AT375" s="241" t="s">
        <v>179</v>
      </c>
      <c r="AU375" s="241" t="s">
        <v>83</v>
      </c>
      <c r="AV375" s="15" t="s">
        <v>125</v>
      </c>
      <c r="AW375" s="15" t="s">
        <v>30</v>
      </c>
      <c r="AX375" s="15" t="s">
        <v>81</v>
      </c>
      <c r="AY375" s="241" t="s">
        <v>118</v>
      </c>
    </row>
    <row r="376" spans="1:65" s="2" customFormat="1" ht="24.2" customHeight="1">
      <c r="A376" s="34"/>
      <c r="B376" s="35"/>
      <c r="C376" s="186" t="s">
        <v>573</v>
      </c>
      <c r="D376" s="186" t="s">
        <v>121</v>
      </c>
      <c r="E376" s="187" t="s">
        <v>907</v>
      </c>
      <c r="F376" s="188" t="s">
        <v>908</v>
      </c>
      <c r="G376" s="189" t="s">
        <v>148</v>
      </c>
      <c r="H376" s="205"/>
      <c r="I376" s="191"/>
      <c r="J376" s="192">
        <f>ROUND(I376*H376,2)</f>
        <v>0</v>
      </c>
      <c r="K376" s="193"/>
      <c r="L376" s="39"/>
      <c r="M376" s="194" t="s">
        <v>1</v>
      </c>
      <c r="N376" s="195" t="s">
        <v>38</v>
      </c>
      <c r="O376" s="71"/>
      <c r="P376" s="196">
        <f>O376*H376</f>
        <v>0</v>
      </c>
      <c r="Q376" s="196">
        <v>0</v>
      </c>
      <c r="R376" s="196">
        <f>Q376*H376</f>
        <v>0</v>
      </c>
      <c r="S376" s="196">
        <v>0</v>
      </c>
      <c r="T376" s="196">
        <f>S376*H376</f>
        <v>0</v>
      </c>
      <c r="U376" s="197" t="s">
        <v>1</v>
      </c>
      <c r="V376" s="34"/>
      <c r="W376" s="34"/>
      <c r="X376" s="34"/>
      <c r="Y376" s="34"/>
      <c r="Z376" s="34"/>
      <c r="AA376" s="34"/>
      <c r="AB376" s="34"/>
      <c r="AC376" s="34"/>
      <c r="AD376" s="34"/>
      <c r="AE376" s="34"/>
      <c r="AR376" s="198" t="s">
        <v>125</v>
      </c>
      <c r="AT376" s="198" t="s">
        <v>121</v>
      </c>
      <c r="AU376" s="198" t="s">
        <v>83</v>
      </c>
      <c r="AY376" s="17" t="s">
        <v>118</v>
      </c>
      <c r="BE376" s="199">
        <f>IF(N376="základní",J376,0)</f>
        <v>0</v>
      </c>
      <c r="BF376" s="199">
        <f>IF(N376="snížená",J376,0)</f>
        <v>0</v>
      </c>
      <c r="BG376" s="199">
        <f>IF(N376="zákl. přenesená",J376,0)</f>
        <v>0</v>
      </c>
      <c r="BH376" s="199">
        <f>IF(N376="sníž. přenesená",J376,0)</f>
        <v>0</v>
      </c>
      <c r="BI376" s="199">
        <f>IF(N376="nulová",J376,0)</f>
        <v>0</v>
      </c>
      <c r="BJ376" s="17" t="s">
        <v>81</v>
      </c>
      <c r="BK376" s="199">
        <f>ROUND(I376*H376,2)</f>
        <v>0</v>
      </c>
      <c r="BL376" s="17" t="s">
        <v>125</v>
      </c>
      <c r="BM376" s="198" t="s">
        <v>1240</v>
      </c>
    </row>
    <row r="377" spans="1:47" s="2" customFormat="1" ht="19.5">
      <c r="A377" s="34"/>
      <c r="B377" s="35"/>
      <c r="C377" s="36"/>
      <c r="D377" s="200" t="s">
        <v>127</v>
      </c>
      <c r="E377" s="36"/>
      <c r="F377" s="201" t="s">
        <v>908</v>
      </c>
      <c r="G377" s="36"/>
      <c r="H377" s="36"/>
      <c r="I377" s="202"/>
      <c r="J377" s="36"/>
      <c r="K377" s="36"/>
      <c r="L377" s="39"/>
      <c r="M377" s="203"/>
      <c r="N377" s="204"/>
      <c r="O377" s="71"/>
      <c r="P377" s="71"/>
      <c r="Q377" s="71"/>
      <c r="R377" s="71"/>
      <c r="S377" s="71"/>
      <c r="T377" s="71"/>
      <c r="U377" s="72"/>
      <c r="V377" s="34"/>
      <c r="W377" s="34"/>
      <c r="X377" s="34"/>
      <c r="Y377" s="34"/>
      <c r="Z377" s="34"/>
      <c r="AA377" s="34"/>
      <c r="AB377" s="34"/>
      <c r="AC377" s="34"/>
      <c r="AD377" s="34"/>
      <c r="AE377" s="34"/>
      <c r="AT377" s="17" t="s">
        <v>127</v>
      </c>
      <c r="AU377" s="17" t="s">
        <v>83</v>
      </c>
    </row>
    <row r="378" spans="2:63" s="12" customFormat="1" ht="22.9" customHeight="1">
      <c r="B378" s="170"/>
      <c r="C378" s="171"/>
      <c r="D378" s="172" t="s">
        <v>72</v>
      </c>
      <c r="E378" s="184" t="s">
        <v>757</v>
      </c>
      <c r="F378" s="184" t="s">
        <v>910</v>
      </c>
      <c r="G378" s="171"/>
      <c r="H378" s="171"/>
      <c r="I378" s="174"/>
      <c r="J378" s="185">
        <f>BK378</f>
        <v>0</v>
      </c>
      <c r="K378" s="171"/>
      <c r="L378" s="176"/>
      <c r="M378" s="177"/>
      <c r="N378" s="178"/>
      <c r="O378" s="178"/>
      <c r="P378" s="179">
        <f>SUM(P379:P410)</f>
        <v>0</v>
      </c>
      <c r="Q378" s="178"/>
      <c r="R378" s="179">
        <f>SUM(R379:R410)</f>
        <v>0</v>
      </c>
      <c r="S378" s="178"/>
      <c r="T378" s="179">
        <f>SUM(T379:T410)</f>
        <v>0</v>
      </c>
      <c r="U378" s="180"/>
      <c r="AR378" s="181" t="s">
        <v>81</v>
      </c>
      <c r="AT378" s="182" t="s">
        <v>72</v>
      </c>
      <c r="AU378" s="182" t="s">
        <v>81</v>
      </c>
      <c r="AY378" s="181" t="s">
        <v>118</v>
      </c>
      <c r="BK378" s="183">
        <f>SUM(BK379:BK410)</f>
        <v>0</v>
      </c>
    </row>
    <row r="379" spans="1:65" s="2" customFormat="1" ht="24.2" customHeight="1">
      <c r="A379" s="34"/>
      <c r="B379" s="35"/>
      <c r="C379" s="186" t="s">
        <v>577</v>
      </c>
      <c r="D379" s="186" t="s">
        <v>121</v>
      </c>
      <c r="E379" s="187" t="s">
        <v>1241</v>
      </c>
      <c r="F379" s="188" t="s">
        <v>1242</v>
      </c>
      <c r="G379" s="189" t="s">
        <v>187</v>
      </c>
      <c r="H379" s="190">
        <v>56.538</v>
      </c>
      <c r="I379" s="191"/>
      <c r="J379" s="192">
        <f>ROUND(I379*H379,2)</f>
        <v>0</v>
      </c>
      <c r="K379" s="193"/>
      <c r="L379" s="39"/>
      <c r="M379" s="194" t="s">
        <v>1</v>
      </c>
      <c r="N379" s="195" t="s">
        <v>38</v>
      </c>
      <c r="O379" s="71"/>
      <c r="P379" s="196">
        <f>O379*H379</f>
        <v>0</v>
      </c>
      <c r="Q379" s="196">
        <v>0</v>
      </c>
      <c r="R379" s="196">
        <f>Q379*H379</f>
        <v>0</v>
      </c>
      <c r="S379" s="196">
        <v>0</v>
      </c>
      <c r="T379" s="196">
        <f>S379*H379</f>
        <v>0</v>
      </c>
      <c r="U379" s="197" t="s">
        <v>1</v>
      </c>
      <c r="V379" s="34"/>
      <c r="W379" s="34"/>
      <c r="X379" s="34"/>
      <c r="Y379" s="34"/>
      <c r="Z379" s="34"/>
      <c r="AA379" s="34"/>
      <c r="AB379" s="34"/>
      <c r="AC379" s="34"/>
      <c r="AD379" s="34"/>
      <c r="AE379" s="34"/>
      <c r="AR379" s="198" t="s">
        <v>125</v>
      </c>
      <c r="AT379" s="198" t="s">
        <v>121</v>
      </c>
      <c r="AU379" s="198" t="s">
        <v>83</v>
      </c>
      <c r="AY379" s="17" t="s">
        <v>118</v>
      </c>
      <c r="BE379" s="199">
        <f>IF(N379="základní",J379,0)</f>
        <v>0</v>
      </c>
      <c r="BF379" s="199">
        <f>IF(N379="snížená",J379,0)</f>
        <v>0</v>
      </c>
      <c r="BG379" s="199">
        <f>IF(N379="zákl. přenesená",J379,0)</f>
        <v>0</v>
      </c>
      <c r="BH379" s="199">
        <f>IF(N379="sníž. přenesená",J379,0)</f>
        <v>0</v>
      </c>
      <c r="BI379" s="199">
        <f>IF(N379="nulová",J379,0)</f>
        <v>0</v>
      </c>
      <c r="BJ379" s="17" t="s">
        <v>81</v>
      </c>
      <c r="BK379" s="199">
        <f>ROUND(I379*H379,2)</f>
        <v>0</v>
      </c>
      <c r="BL379" s="17" t="s">
        <v>125</v>
      </c>
      <c r="BM379" s="198" t="s">
        <v>1243</v>
      </c>
    </row>
    <row r="380" spans="1:47" s="2" customFormat="1" ht="11.25">
      <c r="A380" s="34"/>
      <c r="B380" s="35"/>
      <c r="C380" s="36"/>
      <c r="D380" s="200" t="s">
        <v>127</v>
      </c>
      <c r="E380" s="36"/>
      <c r="F380" s="201" t="s">
        <v>1242</v>
      </c>
      <c r="G380" s="36"/>
      <c r="H380" s="36"/>
      <c r="I380" s="202"/>
      <c r="J380" s="36"/>
      <c r="K380" s="36"/>
      <c r="L380" s="39"/>
      <c r="M380" s="203"/>
      <c r="N380" s="204"/>
      <c r="O380" s="71"/>
      <c r="P380" s="71"/>
      <c r="Q380" s="71"/>
      <c r="R380" s="71"/>
      <c r="S380" s="71"/>
      <c r="T380" s="71"/>
      <c r="U380" s="72"/>
      <c r="V380" s="34"/>
      <c r="W380" s="34"/>
      <c r="X380" s="34"/>
      <c r="Y380" s="34"/>
      <c r="Z380" s="34"/>
      <c r="AA380" s="34"/>
      <c r="AB380" s="34"/>
      <c r="AC380" s="34"/>
      <c r="AD380" s="34"/>
      <c r="AE380" s="34"/>
      <c r="AT380" s="17" t="s">
        <v>127</v>
      </c>
      <c r="AU380" s="17" t="s">
        <v>83</v>
      </c>
    </row>
    <row r="381" spans="1:65" s="2" customFormat="1" ht="24.2" customHeight="1">
      <c r="A381" s="34"/>
      <c r="B381" s="35"/>
      <c r="C381" s="186" t="s">
        <v>583</v>
      </c>
      <c r="D381" s="186" t="s">
        <v>121</v>
      </c>
      <c r="E381" s="187" t="s">
        <v>1244</v>
      </c>
      <c r="F381" s="188" t="s">
        <v>1245</v>
      </c>
      <c r="G381" s="189" t="s">
        <v>187</v>
      </c>
      <c r="H381" s="190">
        <v>39.151</v>
      </c>
      <c r="I381" s="191"/>
      <c r="J381" s="192">
        <f>ROUND(I381*H381,2)</f>
        <v>0</v>
      </c>
      <c r="K381" s="193"/>
      <c r="L381" s="39"/>
      <c r="M381" s="194" t="s">
        <v>1</v>
      </c>
      <c r="N381" s="195" t="s">
        <v>38</v>
      </c>
      <c r="O381" s="71"/>
      <c r="P381" s="196">
        <f>O381*H381</f>
        <v>0</v>
      </c>
      <c r="Q381" s="196">
        <v>0</v>
      </c>
      <c r="R381" s="196">
        <f>Q381*H381</f>
        <v>0</v>
      </c>
      <c r="S381" s="196">
        <v>0</v>
      </c>
      <c r="T381" s="196">
        <f>S381*H381</f>
        <v>0</v>
      </c>
      <c r="U381" s="197" t="s">
        <v>1</v>
      </c>
      <c r="V381" s="34"/>
      <c r="W381" s="34"/>
      <c r="X381" s="34"/>
      <c r="Y381" s="34"/>
      <c r="Z381" s="34"/>
      <c r="AA381" s="34"/>
      <c r="AB381" s="34"/>
      <c r="AC381" s="34"/>
      <c r="AD381" s="34"/>
      <c r="AE381" s="34"/>
      <c r="AR381" s="198" t="s">
        <v>125</v>
      </c>
      <c r="AT381" s="198" t="s">
        <v>121</v>
      </c>
      <c r="AU381" s="198" t="s">
        <v>83</v>
      </c>
      <c r="AY381" s="17" t="s">
        <v>118</v>
      </c>
      <c r="BE381" s="199">
        <f>IF(N381="základní",J381,0)</f>
        <v>0</v>
      </c>
      <c r="BF381" s="199">
        <f>IF(N381="snížená",J381,0)</f>
        <v>0</v>
      </c>
      <c r="BG381" s="199">
        <f>IF(N381="zákl. přenesená",J381,0)</f>
        <v>0</v>
      </c>
      <c r="BH381" s="199">
        <f>IF(N381="sníž. přenesená",J381,0)</f>
        <v>0</v>
      </c>
      <c r="BI381" s="199">
        <f>IF(N381="nulová",J381,0)</f>
        <v>0</v>
      </c>
      <c r="BJ381" s="17" t="s">
        <v>81</v>
      </c>
      <c r="BK381" s="199">
        <f>ROUND(I381*H381,2)</f>
        <v>0</v>
      </c>
      <c r="BL381" s="17" t="s">
        <v>125</v>
      </c>
      <c r="BM381" s="198" t="s">
        <v>1246</v>
      </c>
    </row>
    <row r="382" spans="1:47" s="2" customFormat="1" ht="19.5">
      <c r="A382" s="34"/>
      <c r="B382" s="35"/>
      <c r="C382" s="36"/>
      <c r="D382" s="200" t="s">
        <v>127</v>
      </c>
      <c r="E382" s="36"/>
      <c r="F382" s="201" t="s">
        <v>1245</v>
      </c>
      <c r="G382" s="36"/>
      <c r="H382" s="36"/>
      <c r="I382" s="202"/>
      <c r="J382" s="36"/>
      <c r="K382" s="36"/>
      <c r="L382" s="39"/>
      <c r="M382" s="203"/>
      <c r="N382" s="204"/>
      <c r="O382" s="71"/>
      <c r="P382" s="71"/>
      <c r="Q382" s="71"/>
      <c r="R382" s="71"/>
      <c r="S382" s="71"/>
      <c r="T382" s="71"/>
      <c r="U382" s="72"/>
      <c r="V382" s="34"/>
      <c r="W382" s="34"/>
      <c r="X382" s="34"/>
      <c r="Y382" s="34"/>
      <c r="Z382" s="34"/>
      <c r="AA382" s="34"/>
      <c r="AB382" s="34"/>
      <c r="AC382" s="34"/>
      <c r="AD382" s="34"/>
      <c r="AE382" s="34"/>
      <c r="AT382" s="17" t="s">
        <v>127</v>
      </c>
      <c r="AU382" s="17" t="s">
        <v>83</v>
      </c>
    </row>
    <row r="383" spans="2:51" s="13" customFormat="1" ht="11.25">
      <c r="B383" s="210"/>
      <c r="C383" s="211"/>
      <c r="D383" s="200" t="s">
        <v>179</v>
      </c>
      <c r="E383" s="212" t="s">
        <v>1</v>
      </c>
      <c r="F383" s="213" t="s">
        <v>361</v>
      </c>
      <c r="G383" s="211"/>
      <c r="H383" s="212" t="s">
        <v>1</v>
      </c>
      <c r="I383" s="214"/>
      <c r="J383" s="211"/>
      <c r="K383" s="211"/>
      <c r="L383" s="215"/>
      <c r="M383" s="216"/>
      <c r="N383" s="217"/>
      <c r="O383" s="217"/>
      <c r="P383" s="217"/>
      <c r="Q383" s="217"/>
      <c r="R383" s="217"/>
      <c r="S383" s="217"/>
      <c r="T383" s="217"/>
      <c r="U383" s="218"/>
      <c r="AT383" s="219" t="s">
        <v>179</v>
      </c>
      <c r="AU383" s="219" t="s">
        <v>83</v>
      </c>
      <c r="AV383" s="13" t="s">
        <v>81</v>
      </c>
      <c r="AW383" s="13" t="s">
        <v>30</v>
      </c>
      <c r="AX383" s="13" t="s">
        <v>73</v>
      </c>
      <c r="AY383" s="219" t="s">
        <v>118</v>
      </c>
    </row>
    <row r="384" spans="2:51" s="14" customFormat="1" ht="11.25">
      <c r="B384" s="220"/>
      <c r="C384" s="221"/>
      <c r="D384" s="200" t="s">
        <v>179</v>
      </c>
      <c r="E384" s="222" t="s">
        <v>1</v>
      </c>
      <c r="F384" s="223" t="s">
        <v>1247</v>
      </c>
      <c r="G384" s="221"/>
      <c r="H384" s="224">
        <v>12.806</v>
      </c>
      <c r="I384" s="225"/>
      <c r="J384" s="221"/>
      <c r="K384" s="221"/>
      <c r="L384" s="226"/>
      <c r="M384" s="227"/>
      <c r="N384" s="228"/>
      <c r="O384" s="228"/>
      <c r="P384" s="228"/>
      <c r="Q384" s="228"/>
      <c r="R384" s="228"/>
      <c r="S384" s="228"/>
      <c r="T384" s="228"/>
      <c r="U384" s="229"/>
      <c r="AT384" s="230" t="s">
        <v>179</v>
      </c>
      <c r="AU384" s="230" t="s">
        <v>83</v>
      </c>
      <c r="AV384" s="14" t="s">
        <v>83</v>
      </c>
      <c r="AW384" s="14" t="s">
        <v>30</v>
      </c>
      <c r="AX384" s="14" t="s">
        <v>73</v>
      </c>
      <c r="AY384" s="230" t="s">
        <v>118</v>
      </c>
    </row>
    <row r="385" spans="2:51" s="14" customFormat="1" ht="11.25">
      <c r="B385" s="220"/>
      <c r="C385" s="221"/>
      <c r="D385" s="200" t="s">
        <v>179</v>
      </c>
      <c r="E385" s="222" t="s">
        <v>1</v>
      </c>
      <c r="F385" s="223" t="s">
        <v>1248</v>
      </c>
      <c r="G385" s="221"/>
      <c r="H385" s="224">
        <v>13.163</v>
      </c>
      <c r="I385" s="225"/>
      <c r="J385" s="221"/>
      <c r="K385" s="221"/>
      <c r="L385" s="226"/>
      <c r="M385" s="227"/>
      <c r="N385" s="228"/>
      <c r="O385" s="228"/>
      <c r="P385" s="228"/>
      <c r="Q385" s="228"/>
      <c r="R385" s="228"/>
      <c r="S385" s="228"/>
      <c r="T385" s="228"/>
      <c r="U385" s="229"/>
      <c r="AT385" s="230" t="s">
        <v>179</v>
      </c>
      <c r="AU385" s="230" t="s">
        <v>83</v>
      </c>
      <c r="AV385" s="14" t="s">
        <v>83</v>
      </c>
      <c r="AW385" s="14" t="s">
        <v>30</v>
      </c>
      <c r="AX385" s="14" t="s">
        <v>73</v>
      </c>
      <c r="AY385" s="230" t="s">
        <v>118</v>
      </c>
    </row>
    <row r="386" spans="2:51" s="14" customFormat="1" ht="11.25">
      <c r="B386" s="220"/>
      <c r="C386" s="221"/>
      <c r="D386" s="200" t="s">
        <v>179</v>
      </c>
      <c r="E386" s="222" t="s">
        <v>1</v>
      </c>
      <c r="F386" s="223" t="s">
        <v>1249</v>
      </c>
      <c r="G386" s="221"/>
      <c r="H386" s="224">
        <v>15.756</v>
      </c>
      <c r="I386" s="225"/>
      <c r="J386" s="221"/>
      <c r="K386" s="221"/>
      <c r="L386" s="226"/>
      <c r="M386" s="227"/>
      <c r="N386" s="228"/>
      <c r="O386" s="228"/>
      <c r="P386" s="228"/>
      <c r="Q386" s="228"/>
      <c r="R386" s="228"/>
      <c r="S386" s="228"/>
      <c r="T386" s="228"/>
      <c r="U386" s="229"/>
      <c r="AT386" s="230" t="s">
        <v>179</v>
      </c>
      <c r="AU386" s="230" t="s">
        <v>83</v>
      </c>
      <c r="AV386" s="14" t="s">
        <v>83</v>
      </c>
      <c r="AW386" s="14" t="s">
        <v>30</v>
      </c>
      <c r="AX386" s="14" t="s">
        <v>73</v>
      </c>
      <c r="AY386" s="230" t="s">
        <v>118</v>
      </c>
    </row>
    <row r="387" spans="2:51" s="13" customFormat="1" ht="11.25">
      <c r="B387" s="210"/>
      <c r="C387" s="211"/>
      <c r="D387" s="200" t="s">
        <v>179</v>
      </c>
      <c r="E387" s="212" t="s">
        <v>1</v>
      </c>
      <c r="F387" s="213" t="s">
        <v>1250</v>
      </c>
      <c r="G387" s="211"/>
      <c r="H387" s="212" t="s">
        <v>1</v>
      </c>
      <c r="I387" s="214"/>
      <c r="J387" s="211"/>
      <c r="K387" s="211"/>
      <c r="L387" s="215"/>
      <c r="M387" s="216"/>
      <c r="N387" s="217"/>
      <c r="O387" s="217"/>
      <c r="P387" s="217"/>
      <c r="Q387" s="217"/>
      <c r="R387" s="217"/>
      <c r="S387" s="217"/>
      <c r="T387" s="217"/>
      <c r="U387" s="218"/>
      <c r="AT387" s="219" t="s">
        <v>179</v>
      </c>
      <c r="AU387" s="219" t="s">
        <v>83</v>
      </c>
      <c r="AV387" s="13" t="s">
        <v>81</v>
      </c>
      <c r="AW387" s="13" t="s">
        <v>30</v>
      </c>
      <c r="AX387" s="13" t="s">
        <v>73</v>
      </c>
      <c r="AY387" s="219" t="s">
        <v>118</v>
      </c>
    </row>
    <row r="388" spans="2:51" s="14" customFormat="1" ht="11.25">
      <c r="B388" s="220"/>
      <c r="C388" s="221"/>
      <c r="D388" s="200" t="s">
        <v>179</v>
      </c>
      <c r="E388" s="222" t="s">
        <v>1</v>
      </c>
      <c r="F388" s="223" t="s">
        <v>1251</v>
      </c>
      <c r="G388" s="221"/>
      <c r="H388" s="224">
        <v>-2.574</v>
      </c>
      <c r="I388" s="225"/>
      <c r="J388" s="221"/>
      <c r="K388" s="221"/>
      <c r="L388" s="226"/>
      <c r="M388" s="227"/>
      <c r="N388" s="228"/>
      <c r="O388" s="228"/>
      <c r="P388" s="228"/>
      <c r="Q388" s="228"/>
      <c r="R388" s="228"/>
      <c r="S388" s="228"/>
      <c r="T388" s="228"/>
      <c r="U388" s="229"/>
      <c r="AT388" s="230" t="s">
        <v>179</v>
      </c>
      <c r="AU388" s="230" t="s">
        <v>83</v>
      </c>
      <c r="AV388" s="14" t="s">
        <v>83</v>
      </c>
      <c r="AW388" s="14" t="s">
        <v>30</v>
      </c>
      <c r="AX388" s="14" t="s">
        <v>73</v>
      </c>
      <c r="AY388" s="230" t="s">
        <v>118</v>
      </c>
    </row>
    <row r="389" spans="2:51" s="15" customFormat="1" ht="11.25">
      <c r="B389" s="231"/>
      <c r="C389" s="232"/>
      <c r="D389" s="200" t="s">
        <v>179</v>
      </c>
      <c r="E389" s="233" t="s">
        <v>1</v>
      </c>
      <c r="F389" s="234" t="s">
        <v>184</v>
      </c>
      <c r="G389" s="232"/>
      <c r="H389" s="235">
        <v>39.151</v>
      </c>
      <c r="I389" s="236"/>
      <c r="J389" s="232"/>
      <c r="K389" s="232"/>
      <c r="L389" s="237"/>
      <c r="M389" s="238"/>
      <c r="N389" s="239"/>
      <c r="O389" s="239"/>
      <c r="P389" s="239"/>
      <c r="Q389" s="239"/>
      <c r="R389" s="239"/>
      <c r="S389" s="239"/>
      <c r="T389" s="239"/>
      <c r="U389" s="240"/>
      <c r="AT389" s="241" t="s">
        <v>179</v>
      </c>
      <c r="AU389" s="241" t="s">
        <v>83</v>
      </c>
      <c r="AV389" s="15" t="s">
        <v>125</v>
      </c>
      <c r="AW389" s="15" t="s">
        <v>30</v>
      </c>
      <c r="AX389" s="15" t="s">
        <v>81</v>
      </c>
      <c r="AY389" s="241" t="s">
        <v>118</v>
      </c>
    </row>
    <row r="390" spans="1:65" s="2" customFormat="1" ht="14.45" customHeight="1">
      <c r="A390" s="34"/>
      <c r="B390" s="35"/>
      <c r="C390" s="186" t="s">
        <v>586</v>
      </c>
      <c r="D390" s="186" t="s">
        <v>121</v>
      </c>
      <c r="E390" s="187" t="s">
        <v>1252</v>
      </c>
      <c r="F390" s="188" t="s">
        <v>1253</v>
      </c>
      <c r="G390" s="189" t="s">
        <v>187</v>
      </c>
      <c r="H390" s="190">
        <v>31.429</v>
      </c>
      <c r="I390" s="191"/>
      <c r="J390" s="192">
        <f>ROUND(I390*H390,2)</f>
        <v>0</v>
      </c>
      <c r="K390" s="193"/>
      <c r="L390" s="39"/>
      <c r="M390" s="194" t="s">
        <v>1</v>
      </c>
      <c r="N390" s="195" t="s">
        <v>38</v>
      </c>
      <c r="O390" s="71"/>
      <c r="P390" s="196">
        <f>O390*H390</f>
        <v>0</v>
      </c>
      <c r="Q390" s="196">
        <v>0</v>
      </c>
      <c r="R390" s="196">
        <f>Q390*H390</f>
        <v>0</v>
      </c>
      <c r="S390" s="196">
        <v>0</v>
      </c>
      <c r="T390" s="196">
        <f>S390*H390</f>
        <v>0</v>
      </c>
      <c r="U390" s="197" t="s">
        <v>1</v>
      </c>
      <c r="V390" s="34"/>
      <c r="W390" s="34"/>
      <c r="X390" s="34"/>
      <c r="Y390" s="34"/>
      <c r="Z390" s="34"/>
      <c r="AA390" s="34"/>
      <c r="AB390" s="34"/>
      <c r="AC390" s="34"/>
      <c r="AD390" s="34"/>
      <c r="AE390" s="34"/>
      <c r="AR390" s="198" t="s">
        <v>125</v>
      </c>
      <c r="AT390" s="198" t="s">
        <v>121</v>
      </c>
      <c r="AU390" s="198" t="s">
        <v>83</v>
      </c>
      <c r="AY390" s="17" t="s">
        <v>118</v>
      </c>
      <c r="BE390" s="199">
        <f>IF(N390="základní",J390,0)</f>
        <v>0</v>
      </c>
      <c r="BF390" s="199">
        <f>IF(N390="snížená",J390,0)</f>
        <v>0</v>
      </c>
      <c r="BG390" s="199">
        <f>IF(N390="zákl. přenesená",J390,0)</f>
        <v>0</v>
      </c>
      <c r="BH390" s="199">
        <f>IF(N390="sníž. přenesená",J390,0)</f>
        <v>0</v>
      </c>
      <c r="BI390" s="199">
        <f>IF(N390="nulová",J390,0)</f>
        <v>0</v>
      </c>
      <c r="BJ390" s="17" t="s">
        <v>81</v>
      </c>
      <c r="BK390" s="199">
        <f>ROUND(I390*H390,2)</f>
        <v>0</v>
      </c>
      <c r="BL390" s="17" t="s">
        <v>125</v>
      </c>
      <c r="BM390" s="198" t="s">
        <v>1254</v>
      </c>
    </row>
    <row r="391" spans="1:47" s="2" customFormat="1" ht="11.25">
      <c r="A391" s="34"/>
      <c r="B391" s="35"/>
      <c r="C391" s="36"/>
      <c r="D391" s="200" t="s">
        <v>127</v>
      </c>
      <c r="E391" s="36"/>
      <c r="F391" s="201" t="s">
        <v>1253</v>
      </c>
      <c r="G391" s="36"/>
      <c r="H391" s="36"/>
      <c r="I391" s="202"/>
      <c r="J391" s="36"/>
      <c r="K391" s="36"/>
      <c r="L391" s="39"/>
      <c r="M391" s="203"/>
      <c r="N391" s="204"/>
      <c r="O391" s="71"/>
      <c r="P391" s="71"/>
      <c r="Q391" s="71"/>
      <c r="R391" s="71"/>
      <c r="S391" s="71"/>
      <c r="T391" s="71"/>
      <c r="U391" s="72"/>
      <c r="V391" s="34"/>
      <c r="W391" s="34"/>
      <c r="X391" s="34"/>
      <c r="Y391" s="34"/>
      <c r="Z391" s="34"/>
      <c r="AA391" s="34"/>
      <c r="AB391" s="34"/>
      <c r="AC391" s="34"/>
      <c r="AD391" s="34"/>
      <c r="AE391" s="34"/>
      <c r="AT391" s="17" t="s">
        <v>127</v>
      </c>
      <c r="AU391" s="17" t="s">
        <v>83</v>
      </c>
    </row>
    <row r="392" spans="1:65" s="2" customFormat="1" ht="24.2" customHeight="1">
      <c r="A392" s="34"/>
      <c r="B392" s="35"/>
      <c r="C392" s="242" t="s">
        <v>590</v>
      </c>
      <c r="D392" s="242" t="s">
        <v>216</v>
      </c>
      <c r="E392" s="243" t="s">
        <v>1255</v>
      </c>
      <c r="F392" s="244" t="s">
        <v>1256</v>
      </c>
      <c r="G392" s="245" t="s">
        <v>187</v>
      </c>
      <c r="H392" s="246">
        <v>43.066</v>
      </c>
      <c r="I392" s="247"/>
      <c r="J392" s="248">
        <f>ROUND(I392*H392,2)</f>
        <v>0</v>
      </c>
      <c r="K392" s="249"/>
      <c r="L392" s="250"/>
      <c r="M392" s="251" t="s">
        <v>1</v>
      </c>
      <c r="N392" s="252" t="s">
        <v>38</v>
      </c>
      <c r="O392" s="71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6">
        <f>S392*H392</f>
        <v>0</v>
      </c>
      <c r="U392" s="197" t="s">
        <v>1</v>
      </c>
      <c r="V392" s="34"/>
      <c r="W392" s="34"/>
      <c r="X392" s="34"/>
      <c r="Y392" s="34"/>
      <c r="Z392" s="34"/>
      <c r="AA392" s="34"/>
      <c r="AB392" s="34"/>
      <c r="AC392" s="34"/>
      <c r="AD392" s="34"/>
      <c r="AE392" s="34"/>
      <c r="AR392" s="198" t="s">
        <v>219</v>
      </c>
      <c r="AT392" s="198" t="s">
        <v>216</v>
      </c>
      <c r="AU392" s="198" t="s">
        <v>83</v>
      </c>
      <c r="AY392" s="17" t="s">
        <v>118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7" t="s">
        <v>81</v>
      </c>
      <c r="BK392" s="199">
        <f>ROUND(I392*H392,2)</f>
        <v>0</v>
      </c>
      <c r="BL392" s="17" t="s">
        <v>125</v>
      </c>
      <c r="BM392" s="198" t="s">
        <v>1257</v>
      </c>
    </row>
    <row r="393" spans="1:47" s="2" customFormat="1" ht="11.25">
      <c r="A393" s="34"/>
      <c r="B393" s="35"/>
      <c r="C393" s="36"/>
      <c r="D393" s="200" t="s">
        <v>127</v>
      </c>
      <c r="E393" s="36"/>
      <c r="F393" s="201" t="s">
        <v>1256</v>
      </c>
      <c r="G393" s="36"/>
      <c r="H393" s="36"/>
      <c r="I393" s="202"/>
      <c r="J393" s="36"/>
      <c r="K393" s="36"/>
      <c r="L393" s="39"/>
      <c r="M393" s="203"/>
      <c r="N393" s="204"/>
      <c r="O393" s="71"/>
      <c r="P393" s="71"/>
      <c r="Q393" s="71"/>
      <c r="R393" s="71"/>
      <c r="S393" s="71"/>
      <c r="T393" s="71"/>
      <c r="U393" s="72"/>
      <c r="V393" s="34"/>
      <c r="W393" s="34"/>
      <c r="X393" s="34"/>
      <c r="Y393" s="34"/>
      <c r="Z393" s="34"/>
      <c r="AA393" s="34"/>
      <c r="AB393" s="34"/>
      <c r="AC393" s="34"/>
      <c r="AD393" s="34"/>
      <c r="AE393" s="34"/>
      <c r="AT393" s="17" t="s">
        <v>127</v>
      </c>
      <c r="AU393" s="17" t="s">
        <v>83</v>
      </c>
    </row>
    <row r="394" spans="2:51" s="13" customFormat="1" ht="11.25">
      <c r="B394" s="210"/>
      <c r="C394" s="211"/>
      <c r="D394" s="200" t="s">
        <v>179</v>
      </c>
      <c r="E394" s="212" t="s">
        <v>1</v>
      </c>
      <c r="F394" s="213" t="s">
        <v>361</v>
      </c>
      <c r="G394" s="211"/>
      <c r="H394" s="212" t="s">
        <v>1</v>
      </c>
      <c r="I394" s="214"/>
      <c r="J394" s="211"/>
      <c r="K394" s="211"/>
      <c r="L394" s="215"/>
      <c r="M394" s="216"/>
      <c r="N394" s="217"/>
      <c r="O394" s="217"/>
      <c r="P394" s="217"/>
      <c r="Q394" s="217"/>
      <c r="R394" s="217"/>
      <c r="S394" s="217"/>
      <c r="T394" s="217"/>
      <c r="U394" s="218"/>
      <c r="AT394" s="219" t="s">
        <v>179</v>
      </c>
      <c r="AU394" s="219" t="s">
        <v>83</v>
      </c>
      <c r="AV394" s="13" t="s">
        <v>81</v>
      </c>
      <c r="AW394" s="13" t="s">
        <v>30</v>
      </c>
      <c r="AX394" s="13" t="s">
        <v>73</v>
      </c>
      <c r="AY394" s="219" t="s">
        <v>118</v>
      </c>
    </row>
    <row r="395" spans="2:51" s="14" customFormat="1" ht="11.25">
      <c r="B395" s="220"/>
      <c r="C395" s="221"/>
      <c r="D395" s="200" t="s">
        <v>179</v>
      </c>
      <c r="E395" s="222" t="s">
        <v>1</v>
      </c>
      <c r="F395" s="223" t="s">
        <v>1258</v>
      </c>
      <c r="G395" s="221"/>
      <c r="H395" s="224">
        <v>43.066</v>
      </c>
      <c r="I395" s="225"/>
      <c r="J395" s="221"/>
      <c r="K395" s="221"/>
      <c r="L395" s="226"/>
      <c r="M395" s="227"/>
      <c r="N395" s="228"/>
      <c r="O395" s="228"/>
      <c r="P395" s="228"/>
      <c r="Q395" s="228"/>
      <c r="R395" s="228"/>
      <c r="S395" s="228"/>
      <c r="T395" s="228"/>
      <c r="U395" s="229"/>
      <c r="AT395" s="230" t="s">
        <v>179</v>
      </c>
      <c r="AU395" s="230" t="s">
        <v>83</v>
      </c>
      <c r="AV395" s="14" t="s">
        <v>83</v>
      </c>
      <c r="AW395" s="14" t="s">
        <v>30</v>
      </c>
      <c r="AX395" s="14" t="s">
        <v>73</v>
      </c>
      <c r="AY395" s="230" t="s">
        <v>118</v>
      </c>
    </row>
    <row r="396" spans="2:51" s="15" customFormat="1" ht="11.25">
      <c r="B396" s="231"/>
      <c r="C396" s="232"/>
      <c r="D396" s="200" t="s">
        <v>179</v>
      </c>
      <c r="E396" s="233" t="s">
        <v>1</v>
      </c>
      <c r="F396" s="234" t="s">
        <v>184</v>
      </c>
      <c r="G396" s="232"/>
      <c r="H396" s="235">
        <v>43.066</v>
      </c>
      <c r="I396" s="236"/>
      <c r="J396" s="232"/>
      <c r="K396" s="232"/>
      <c r="L396" s="237"/>
      <c r="M396" s="238"/>
      <c r="N396" s="239"/>
      <c r="O396" s="239"/>
      <c r="P396" s="239"/>
      <c r="Q396" s="239"/>
      <c r="R396" s="239"/>
      <c r="S396" s="239"/>
      <c r="T396" s="239"/>
      <c r="U396" s="240"/>
      <c r="AT396" s="241" t="s">
        <v>179</v>
      </c>
      <c r="AU396" s="241" t="s">
        <v>83</v>
      </c>
      <c r="AV396" s="15" t="s">
        <v>125</v>
      </c>
      <c r="AW396" s="15" t="s">
        <v>30</v>
      </c>
      <c r="AX396" s="15" t="s">
        <v>81</v>
      </c>
      <c r="AY396" s="241" t="s">
        <v>118</v>
      </c>
    </row>
    <row r="397" spans="1:65" s="2" customFormat="1" ht="24.2" customHeight="1">
      <c r="A397" s="34"/>
      <c r="B397" s="35"/>
      <c r="C397" s="186" t="s">
        <v>600</v>
      </c>
      <c r="D397" s="186" t="s">
        <v>121</v>
      </c>
      <c r="E397" s="187" t="s">
        <v>1259</v>
      </c>
      <c r="F397" s="188" t="s">
        <v>1260</v>
      </c>
      <c r="G397" s="189" t="s">
        <v>187</v>
      </c>
      <c r="H397" s="190">
        <v>2.574</v>
      </c>
      <c r="I397" s="191"/>
      <c r="J397" s="192">
        <f>ROUND(I397*H397,2)</f>
        <v>0</v>
      </c>
      <c r="K397" s="193"/>
      <c r="L397" s="39"/>
      <c r="M397" s="194" t="s">
        <v>1</v>
      </c>
      <c r="N397" s="195" t="s">
        <v>38</v>
      </c>
      <c r="O397" s="71"/>
      <c r="P397" s="196">
        <f>O397*H397</f>
        <v>0</v>
      </c>
      <c r="Q397" s="196">
        <v>0</v>
      </c>
      <c r="R397" s="196">
        <f>Q397*H397</f>
        <v>0</v>
      </c>
      <c r="S397" s="196">
        <v>0</v>
      </c>
      <c r="T397" s="196">
        <f>S397*H397</f>
        <v>0</v>
      </c>
      <c r="U397" s="197" t="s">
        <v>1</v>
      </c>
      <c r="V397" s="34"/>
      <c r="W397" s="34"/>
      <c r="X397" s="34"/>
      <c r="Y397" s="34"/>
      <c r="Z397" s="34"/>
      <c r="AA397" s="34"/>
      <c r="AB397" s="34"/>
      <c r="AC397" s="34"/>
      <c r="AD397" s="34"/>
      <c r="AE397" s="34"/>
      <c r="AR397" s="198" t="s">
        <v>125</v>
      </c>
      <c r="AT397" s="198" t="s">
        <v>121</v>
      </c>
      <c r="AU397" s="198" t="s">
        <v>83</v>
      </c>
      <c r="AY397" s="17" t="s">
        <v>118</v>
      </c>
      <c r="BE397" s="199">
        <f>IF(N397="základní",J397,0)</f>
        <v>0</v>
      </c>
      <c r="BF397" s="199">
        <f>IF(N397="snížená",J397,0)</f>
        <v>0</v>
      </c>
      <c r="BG397" s="199">
        <f>IF(N397="zákl. přenesená",J397,0)</f>
        <v>0</v>
      </c>
      <c r="BH397" s="199">
        <f>IF(N397="sníž. přenesená",J397,0)</f>
        <v>0</v>
      </c>
      <c r="BI397" s="199">
        <f>IF(N397="nulová",J397,0)</f>
        <v>0</v>
      </c>
      <c r="BJ397" s="17" t="s">
        <v>81</v>
      </c>
      <c r="BK397" s="199">
        <f>ROUND(I397*H397,2)</f>
        <v>0</v>
      </c>
      <c r="BL397" s="17" t="s">
        <v>125</v>
      </c>
      <c r="BM397" s="198" t="s">
        <v>1261</v>
      </c>
    </row>
    <row r="398" spans="1:47" s="2" customFormat="1" ht="19.5">
      <c r="A398" s="34"/>
      <c r="B398" s="35"/>
      <c r="C398" s="36"/>
      <c r="D398" s="200" t="s">
        <v>127</v>
      </c>
      <c r="E398" s="36"/>
      <c r="F398" s="201" t="s">
        <v>1262</v>
      </c>
      <c r="G398" s="36"/>
      <c r="H398" s="36"/>
      <c r="I398" s="202"/>
      <c r="J398" s="36"/>
      <c r="K398" s="36"/>
      <c r="L398" s="39"/>
      <c r="M398" s="203"/>
      <c r="N398" s="204"/>
      <c r="O398" s="71"/>
      <c r="P398" s="71"/>
      <c r="Q398" s="71"/>
      <c r="R398" s="71"/>
      <c r="S398" s="71"/>
      <c r="T398" s="71"/>
      <c r="U398" s="72"/>
      <c r="V398" s="34"/>
      <c r="W398" s="34"/>
      <c r="X398" s="34"/>
      <c r="Y398" s="34"/>
      <c r="Z398" s="34"/>
      <c r="AA398" s="34"/>
      <c r="AB398" s="34"/>
      <c r="AC398" s="34"/>
      <c r="AD398" s="34"/>
      <c r="AE398" s="34"/>
      <c r="AT398" s="17" t="s">
        <v>127</v>
      </c>
      <c r="AU398" s="17" t="s">
        <v>83</v>
      </c>
    </row>
    <row r="399" spans="2:51" s="14" customFormat="1" ht="11.25">
      <c r="B399" s="220"/>
      <c r="C399" s="221"/>
      <c r="D399" s="200" t="s">
        <v>179</v>
      </c>
      <c r="E399" s="222" t="s">
        <v>1</v>
      </c>
      <c r="F399" s="223" t="s">
        <v>1263</v>
      </c>
      <c r="G399" s="221"/>
      <c r="H399" s="224">
        <v>1.05</v>
      </c>
      <c r="I399" s="225"/>
      <c r="J399" s="221"/>
      <c r="K399" s="221"/>
      <c r="L399" s="226"/>
      <c r="M399" s="227"/>
      <c r="N399" s="228"/>
      <c r="O399" s="228"/>
      <c r="P399" s="228"/>
      <c r="Q399" s="228"/>
      <c r="R399" s="228"/>
      <c r="S399" s="228"/>
      <c r="T399" s="228"/>
      <c r="U399" s="229"/>
      <c r="AT399" s="230" t="s">
        <v>179</v>
      </c>
      <c r="AU399" s="230" t="s">
        <v>83</v>
      </c>
      <c r="AV399" s="14" t="s">
        <v>83</v>
      </c>
      <c r="AW399" s="14" t="s">
        <v>30</v>
      </c>
      <c r="AX399" s="14" t="s">
        <v>73</v>
      </c>
      <c r="AY399" s="230" t="s">
        <v>118</v>
      </c>
    </row>
    <row r="400" spans="2:51" s="14" customFormat="1" ht="11.25">
      <c r="B400" s="220"/>
      <c r="C400" s="221"/>
      <c r="D400" s="200" t="s">
        <v>179</v>
      </c>
      <c r="E400" s="222" t="s">
        <v>1</v>
      </c>
      <c r="F400" s="223" t="s">
        <v>1264</v>
      </c>
      <c r="G400" s="221"/>
      <c r="H400" s="224">
        <v>0.9</v>
      </c>
      <c r="I400" s="225"/>
      <c r="J400" s="221"/>
      <c r="K400" s="221"/>
      <c r="L400" s="226"/>
      <c r="M400" s="227"/>
      <c r="N400" s="228"/>
      <c r="O400" s="228"/>
      <c r="P400" s="228"/>
      <c r="Q400" s="228"/>
      <c r="R400" s="228"/>
      <c r="S400" s="228"/>
      <c r="T400" s="228"/>
      <c r="U400" s="229"/>
      <c r="AT400" s="230" t="s">
        <v>179</v>
      </c>
      <c r="AU400" s="230" t="s">
        <v>83</v>
      </c>
      <c r="AV400" s="14" t="s">
        <v>83</v>
      </c>
      <c r="AW400" s="14" t="s">
        <v>30</v>
      </c>
      <c r="AX400" s="14" t="s">
        <v>73</v>
      </c>
      <c r="AY400" s="230" t="s">
        <v>118</v>
      </c>
    </row>
    <row r="401" spans="2:51" s="14" customFormat="1" ht="11.25">
      <c r="B401" s="220"/>
      <c r="C401" s="221"/>
      <c r="D401" s="200" t="s">
        <v>179</v>
      </c>
      <c r="E401" s="222" t="s">
        <v>1</v>
      </c>
      <c r="F401" s="223" t="s">
        <v>1265</v>
      </c>
      <c r="G401" s="221"/>
      <c r="H401" s="224">
        <v>0.624</v>
      </c>
      <c r="I401" s="225"/>
      <c r="J401" s="221"/>
      <c r="K401" s="221"/>
      <c r="L401" s="226"/>
      <c r="M401" s="227"/>
      <c r="N401" s="228"/>
      <c r="O401" s="228"/>
      <c r="P401" s="228"/>
      <c r="Q401" s="228"/>
      <c r="R401" s="228"/>
      <c r="S401" s="228"/>
      <c r="T401" s="228"/>
      <c r="U401" s="229"/>
      <c r="AT401" s="230" t="s">
        <v>179</v>
      </c>
      <c r="AU401" s="230" t="s">
        <v>83</v>
      </c>
      <c r="AV401" s="14" t="s">
        <v>83</v>
      </c>
      <c r="AW401" s="14" t="s">
        <v>30</v>
      </c>
      <c r="AX401" s="14" t="s">
        <v>73</v>
      </c>
      <c r="AY401" s="230" t="s">
        <v>118</v>
      </c>
    </row>
    <row r="402" spans="2:51" s="15" customFormat="1" ht="11.25">
      <c r="B402" s="231"/>
      <c r="C402" s="232"/>
      <c r="D402" s="200" t="s">
        <v>179</v>
      </c>
      <c r="E402" s="233" t="s">
        <v>1</v>
      </c>
      <c r="F402" s="234" t="s">
        <v>184</v>
      </c>
      <c r="G402" s="232"/>
      <c r="H402" s="235">
        <v>2.5740000000000003</v>
      </c>
      <c r="I402" s="236"/>
      <c r="J402" s="232"/>
      <c r="K402" s="232"/>
      <c r="L402" s="237"/>
      <c r="M402" s="238"/>
      <c r="N402" s="239"/>
      <c r="O402" s="239"/>
      <c r="P402" s="239"/>
      <c r="Q402" s="239"/>
      <c r="R402" s="239"/>
      <c r="S402" s="239"/>
      <c r="T402" s="239"/>
      <c r="U402" s="240"/>
      <c r="AT402" s="241" t="s">
        <v>179</v>
      </c>
      <c r="AU402" s="241" t="s">
        <v>83</v>
      </c>
      <c r="AV402" s="15" t="s">
        <v>125</v>
      </c>
      <c r="AW402" s="15" t="s">
        <v>30</v>
      </c>
      <c r="AX402" s="15" t="s">
        <v>81</v>
      </c>
      <c r="AY402" s="241" t="s">
        <v>118</v>
      </c>
    </row>
    <row r="403" spans="1:65" s="2" customFormat="1" ht="24.2" customHeight="1">
      <c r="A403" s="34"/>
      <c r="B403" s="35"/>
      <c r="C403" s="242" t="s">
        <v>610</v>
      </c>
      <c r="D403" s="242" t="s">
        <v>216</v>
      </c>
      <c r="E403" s="243" t="s">
        <v>1266</v>
      </c>
      <c r="F403" s="244" t="s">
        <v>1267</v>
      </c>
      <c r="G403" s="245" t="s">
        <v>187</v>
      </c>
      <c r="H403" s="246">
        <v>2.831</v>
      </c>
      <c r="I403" s="247"/>
      <c r="J403" s="248">
        <f>ROUND(I403*H403,2)</f>
        <v>0</v>
      </c>
      <c r="K403" s="249"/>
      <c r="L403" s="250"/>
      <c r="M403" s="251" t="s">
        <v>1</v>
      </c>
      <c r="N403" s="252" t="s">
        <v>38</v>
      </c>
      <c r="O403" s="71"/>
      <c r="P403" s="196">
        <f>O403*H403</f>
        <v>0</v>
      </c>
      <c r="Q403" s="196">
        <v>0</v>
      </c>
      <c r="R403" s="196">
        <f>Q403*H403</f>
        <v>0</v>
      </c>
      <c r="S403" s="196">
        <v>0</v>
      </c>
      <c r="T403" s="196">
        <f>S403*H403</f>
        <v>0</v>
      </c>
      <c r="U403" s="197" t="s">
        <v>1</v>
      </c>
      <c r="V403" s="34"/>
      <c r="W403" s="34"/>
      <c r="X403" s="34"/>
      <c r="Y403" s="34"/>
      <c r="Z403" s="34"/>
      <c r="AA403" s="34"/>
      <c r="AB403" s="34"/>
      <c r="AC403" s="34"/>
      <c r="AD403" s="34"/>
      <c r="AE403" s="34"/>
      <c r="AR403" s="198" t="s">
        <v>219</v>
      </c>
      <c r="AT403" s="198" t="s">
        <v>216</v>
      </c>
      <c r="AU403" s="198" t="s">
        <v>83</v>
      </c>
      <c r="AY403" s="17" t="s">
        <v>118</v>
      </c>
      <c r="BE403" s="199">
        <f>IF(N403="základní",J403,0)</f>
        <v>0</v>
      </c>
      <c r="BF403" s="199">
        <f>IF(N403="snížená",J403,0)</f>
        <v>0</v>
      </c>
      <c r="BG403" s="199">
        <f>IF(N403="zákl. přenesená",J403,0)</f>
        <v>0</v>
      </c>
      <c r="BH403" s="199">
        <f>IF(N403="sníž. přenesená",J403,0)</f>
        <v>0</v>
      </c>
      <c r="BI403" s="199">
        <f>IF(N403="nulová",J403,0)</f>
        <v>0</v>
      </c>
      <c r="BJ403" s="17" t="s">
        <v>81</v>
      </c>
      <c r="BK403" s="199">
        <f>ROUND(I403*H403,2)</f>
        <v>0</v>
      </c>
      <c r="BL403" s="17" t="s">
        <v>125</v>
      </c>
      <c r="BM403" s="198" t="s">
        <v>1268</v>
      </c>
    </row>
    <row r="404" spans="1:47" s="2" customFormat="1" ht="11.25">
      <c r="A404" s="34"/>
      <c r="B404" s="35"/>
      <c r="C404" s="36"/>
      <c r="D404" s="200" t="s">
        <v>127</v>
      </c>
      <c r="E404" s="36"/>
      <c r="F404" s="201" t="s">
        <v>1267</v>
      </c>
      <c r="G404" s="36"/>
      <c r="H404" s="36"/>
      <c r="I404" s="202"/>
      <c r="J404" s="36"/>
      <c r="K404" s="36"/>
      <c r="L404" s="39"/>
      <c r="M404" s="203"/>
      <c r="N404" s="204"/>
      <c r="O404" s="71"/>
      <c r="P404" s="71"/>
      <c r="Q404" s="71"/>
      <c r="R404" s="71"/>
      <c r="S404" s="71"/>
      <c r="T404" s="71"/>
      <c r="U404" s="72"/>
      <c r="V404" s="34"/>
      <c r="W404" s="34"/>
      <c r="X404" s="34"/>
      <c r="Y404" s="34"/>
      <c r="Z404" s="34"/>
      <c r="AA404" s="34"/>
      <c r="AB404" s="34"/>
      <c r="AC404" s="34"/>
      <c r="AD404" s="34"/>
      <c r="AE404" s="34"/>
      <c r="AT404" s="17" t="s">
        <v>127</v>
      </c>
      <c r="AU404" s="17" t="s">
        <v>83</v>
      </c>
    </row>
    <row r="405" spans="2:51" s="14" customFormat="1" ht="11.25">
      <c r="B405" s="220"/>
      <c r="C405" s="221"/>
      <c r="D405" s="200" t="s">
        <v>179</v>
      </c>
      <c r="E405" s="222" t="s">
        <v>1</v>
      </c>
      <c r="F405" s="223" t="s">
        <v>1269</v>
      </c>
      <c r="G405" s="221"/>
      <c r="H405" s="224">
        <v>2.831</v>
      </c>
      <c r="I405" s="225"/>
      <c r="J405" s="221"/>
      <c r="K405" s="221"/>
      <c r="L405" s="226"/>
      <c r="M405" s="227"/>
      <c r="N405" s="228"/>
      <c r="O405" s="228"/>
      <c r="P405" s="228"/>
      <c r="Q405" s="228"/>
      <c r="R405" s="228"/>
      <c r="S405" s="228"/>
      <c r="T405" s="228"/>
      <c r="U405" s="229"/>
      <c r="AT405" s="230" t="s">
        <v>179</v>
      </c>
      <c r="AU405" s="230" t="s">
        <v>83</v>
      </c>
      <c r="AV405" s="14" t="s">
        <v>83</v>
      </c>
      <c r="AW405" s="14" t="s">
        <v>30</v>
      </c>
      <c r="AX405" s="14" t="s">
        <v>73</v>
      </c>
      <c r="AY405" s="230" t="s">
        <v>118</v>
      </c>
    </row>
    <row r="406" spans="2:51" s="15" customFormat="1" ht="11.25">
      <c r="B406" s="231"/>
      <c r="C406" s="232"/>
      <c r="D406" s="200" t="s">
        <v>179</v>
      </c>
      <c r="E406" s="233" t="s">
        <v>1</v>
      </c>
      <c r="F406" s="234" t="s">
        <v>184</v>
      </c>
      <c r="G406" s="232"/>
      <c r="H406" s="235">
        <v>2.831</v>
      </c>
      <c r="I406" s="236"/>
      <c r="J406" s="232"/>
      <c r="K406" s="232"/>
      <c r="L406" s="237"/>
      <c r="M406" s="238"/>
      <c r="N406" s="239"/>
      <c r="O406" s="239"/>
      <c r="P406" s="239"/>
      <c r="Q406" s="239"/>
      <c r="R406" s="239"/>
      <c r="S406" s="239"/>
      <c r="T406" s="239"/>
      <c r="U406" s="240"/>
      <c r="AT406" s="241" t="s">
        <v>179</v>
      </c>
      <c r="AU406" s="241" t="s">
        <v>83</v>
      </c>
      <c r="AV406" s="15" t="s">
        <v>125</v>
      </c>
      <c r="AW406" s="15" t="s">
        <v>30</v>
      </c>
      <c r="AX406" s="15" t="s">
        <v>81</v>
      </c>
      <c r="AY406" s="241" t="s">
        <v>118</v>
      </c>
    </row>
    <row r="407" spans="1:65" s="2" customFormat="1" ht="24.2" customHeight="1">
      <c r="A407" s="34"/>
      <c r="B407" s="35"/>
      <c r="C407" s="186" t="s">
        <v>73</v>
      </c>
      <c r="D407" s="186" t="s">
        <v>121</v>
      </c>
      <c r="E407" s="187" t="s">
        <v>1270</v>
      </c>
      <c r="F407" s="188" t="s">
        <v>1271</v>
      </c>
      <c r="G407" s="189" t="s">
        <v>279</v>
      </c>
      <c r="H407" s="190">
        <v>1</v>
      </c>
      <c r="I407" s="191"/>
      <c r="J407" s="192">
        <f>ROUND(I407*H407,2)</f>
        <v>0</v>
      </c>
      <c r="K407" s="193"/>
      <c r="L407" s="39"/>
      <c r="M407" s="194" t="s">
        <v>1</v>
      </c>
      <c r="N407" s="195" t="s">
        <v>38</v>
      </c>
      <c r="O407" s="71"/>
      <c r="P407" s="196">
        <f>O407*H407</f>
        <v>0</v>
      </c>
      <c r="Q407" s="196">
        <v>0</v>
      </c>
      <c r="R407" s="196">
        <f>Q407*H407</f>
        <v>0</v>
      </c>
      <c r="S407" s="196">
        <v>0</v>
      </c>
      <c r="T407" s="196">
        <f>S407*H407</f>
        <v>0</v>
      </c>
      <c r="U407" s="197" t="s">
        <v>1</v>
      </c>
      <c r="V407" s="34"/>
      <c r="W407" s="34"/>
      <c r="X407" s="34"/>
      <c r="Y407" s="34"/>
      <c r="Z407" s="34"/>
      <c r="AA407" s="34"/>
      <c r="AB407" s="34"/>
      <c r="AC407" s="34"/>
      <c r="AD407" s="34"/>
      <c r="AE407" s="34"/>
      <c r="AR407" s="198" t="s">
        <v>125</v>
      </c>
      <c r="AT407" s="198" t="s">
        <v>121</v>
      </c>
      <c r="AU407" s="198" t="s">
        <v>83</v>
      </c>
      <c r="AY407" s="17" t="s">
        <v>118</v>
      </c>
      <c r="BE407" s="199">
        <f>IF(N407="základní",J407,0)</f>
        <v>0</v>
      </c>
      <c r="BF407" s="199">
        <f>IF(N407="snížená",J407,0)</f>
        <v>0</v>
      </c>
      <c r="BG407" s="199">
        <f>IF(N407="zákl. přenesená",J407,0)</f>
        <v>0</v>
      </c>
      <c r="BH407" s="199">
        <f>IF(N407="sníž. přenesená",J407,0)</f>
        <v>0</v>
      </c>
      <c r="BI407" s="199">
        <f>IF(N407="nulová",J407,0)</f>
        <v>0</v>
      </c>
      <c r="BJ407" s="17" t="s">
        <v>81</v>
      </c>
      <c r="BK407" s="199">
        <f>ROUND(I407*H407,2)</f>
        <v>0</v>
      </c>
      <c r="BL407" s="17" t="s">
        <v>125</v>
      </c>
      <c r="BM407" s="198" t="s">
        <v>1272</v>
      </c>
    </row>
    <row r="408" spans="1:47" s="2" customFormat="1" ht="11.25">
      <c r="A408" s="34"/>
      <c r="B408" s="35"/>
      <c r="C408" s="36"/>
      <c r="D408" s="200" t="s">
        <v>127</v>
      </c>
      <c r="E408" s="36"/>
      <c r="F408" s="201" t="s">
        <v>1271</v>
      </c>
      <c r="G408" s="36"/>
      <c r="H408" s="36"/>
      <c r="I408" s="202"/>
      <c r="J408" s="36"/>
      <c r="K408" s="36"/>
      <c r="L408" s="39"/>
      <c r="M408" s="203"/>
      <c r="N408" s="204"/>
      <c r="O408" s="71"/>
      <c r="P408" s="71"/>
      <c r="Q408" s="71"/>
      <c r="R408" s="71"/>
      <c r="S408" s="71"/>
      <c r="T408" s="71"/>
      <c r="U408" s="72"/>
      <c r="V408" s="34"/>
      <c r="W408" s="34"/>
      <c r="X408" s="34"/>
      <c r="Y408" s="34"/>
      <c r="Z408" s="34"/>
      <c r="AA408" s="34"/>
      <c r="AB408" s="34"/>
      <c r="AC408" s="34"/>
      <c r="AD408" s="34"/>
      <c r="AE408" s="34"/>
      <c r="AT408" s="17" t="s">
        <v>127</v>
      </c>
      <c r="AU408" s="17" t="s">
        <v>83</v>
      </c>
    </row>
    <row r="409" spans="1:65" s="2" customFormat="1" ht="24.2" customHeight="1">
      <c r="A409" s="34"/>
      <c r="B409" s="35"/>
      <c r="C409" s="186" t="s">
        <v>615</v>
      </c>
      <c r="D409" s="186" t="s">
        <v>121</v>
      </c>
      <c r="E409" s="187" t="s">
        <v>1273</v>
      </c>
      <c r="F409" s="188" t="s">
        <v>1274</v>
      </c>
      <c r="G409" s="189" t="s">
        <v>148</v>
      </c>
      <c r="H409" s="205"/>
      <c r="I409" s="191"/>
      <c r="J409" s="192">
        <f>ROUND(I409*H409,2)</f>
        <v>0</v>
      </c>
      <c r="K409" s="193"/>
      <c r="L409" s="39"/>
      <c r="M409" s="194" t="s">
        <v>1</v>
      </c>
      <c r="N409" s="195" t="s">
        <v>38</v>
      </c>
      <c r="O409" s="71"/>
      <c r="P409" s="196">
        <f>O409*H409</f>
        <v>0</v>
      </c>
      <c r="Q409" s="196">
        <v>0</v>
      </c>
      <c r="R409" s="196">
        <f>Q409*H409</f>
        <v>0</v>
      </c>
      <c r="S409" s="196">
        <v>0</v>
      </c>
      <c r="T409" s="196">
        <f>S409*H409</f>
        <v>0</v>
      </c>
      <c r="U409" s="197" t="s">
        <v>1</v>
      </c>
      <c r="V409" s="34"/>
      <c r="W409" s="34"/>
      <c r="X409" s="34"/>
      <c r="Y409" s="34"/>
      <c r="Z409" s="34"/>
      <c r="AA409" s="34"/>
      <c r="AB409" s="34"/>
      <c r="AC409" s="34"/>
      <c r="AD409" s="34"/>
      <c r="AE409" s="34"/>
      <c r="AR409" s="198" t="s">
        <v>125</v>
      </c>
      <c r="AT409" s="198" t="s">
        <v>121</v>
      </c>
      <c r="AU409" s="198" t="s">
        <v>83</v>
      </c>
      <c r="AY409" s="17" t="s">
        <v>118</v>
      </c>
      <c r="BE409" s="199">
        <f>IF(N409="základní",J409,0)</f>
        <v>0</v>
      </c>
      <c r="BF409" s="199">
        <f>IF(N409="snížená",J409,0)</f>
        <v>0</v>
      </c>
      <c r="BG409" s="199">
        <f>IF(N409="zákl. přenesená",J409,0)</f>
        <v>0</v>
      </c>
      <c r="BH409" s="199">
        <f>IF(N409="sníž. přenesená",J409,0)</f>
        <v>0</v>
      </c>
      <c r="BI409" s="199">
        <f>IF(N409="nulová",J409,0)</f>
        <v>0</v>
      </c>
      <c r="BJ409" s="17" t="s">
        <v>81</v>
      </c>
      <c r="BK409" s="199">
        <f>ROUND(I409*H409,2)</f>
        <v>0</v>
      </c>
      <c r="BL409" s="17" t="s">
        <v>125</v>
      </c>
      <c r="BM409" s="198" t="s">
        <v>1275</v>
      </c>
    </row>
    <row r="410" spans="1:47" s="2" customFormat="1" ht="19.5">
      <c r="A410" s="34"/>
      <c r="B410" s="35"/>
      <c r="C410" s="36"/>
      <c r="D410" s="200" t="s">
        <v>127</v>
      </c>
      <c r="E410" s="36"/>
      <c r="F410" s="201" t="s">
        <v>1274</v>
      </c>
      <c r="G410" s="36"/>
      <c r="H410" s="36"/>
      <c r="I410" s="202"/>
      <c r="J410" s="36"/>
      <c r="K410" s="36"/>
      <c r="L410" s="39"/>
      <c r="M410" s="203"/>
      <c r="N410" s="204"/>
      <c r="O410" s="71"/>
      <c r="P410" s="71"/>
      <c r="Q410" s="71"/>
      <c r="R410" s="71"/>
      <c r="S410" s="71"/>
      <c r="T410" s="71"/>
      <c r="U410" s="72"/>
      <c r="V410" s="34"/>
      <c r="W410" s="34"/>
      <c r="X410" s="34"/>
      <c r="Y410" s="34"/>
      <c r="Z410" s="34"/>
      <c r="AA410" s="34"/>
      <c r="AB410" s="34"/>
      <c r="AC410" s="34"/>
      <c r="AD410" s="34"/>
      <c r="AE410" s="34"/>
      <c r="AT410" s="17" t="s">
        <v>127</v>
      </c>
      <c r="AU410" s="17" t="s">
        <v>83</v>
      </c>
    </row>
    <row r="411" spans="2:63" s="12" customFormat="1" ht="22.9" customHeight="1">
      <c r="B411" s="170"/>
      <c r="C411" s="171"/>
      <c r="D411" s="172" t="s">
        <v>72</v>
      </c>
      <c r="E411" s="184" t="s">
        <v>119</v>
      </c>
      <c r="F411" s="184" t="s">
        <v>952</v>
      </c>
      <c r="G411" s="171"/>
      <c r="H411" s="171"/>
      <c r="I411" s="174"/>
      <c r="J411" s="185">
        <f>BK411</f>
        <v>0</v>
      </c>
      <c r="K411" s="171"/>
      <c r="L411" s="176"/>
      <c r="M411" s="177"/>
      <c r="N411" s="178"/>
      <c r="O411" s="178"/>
      <c r="P411" s="179">
        <f>SUM(P412:P445)</f>
        <v>0</v>
      </c>
      <c r="Q411" s="178"/>
      <c r="R411" s="179">
        <f>SUM(R412:R445)</f>
        <v>0</v>
      </c>
      <c r="S411" s="178"/>
      <c r="T411" s="179">
        <f>SUM(T412:T445)</f>
        <v>0</v>
      </c>
      <c r="U411" s="180"/>
      <c r="AR411" s="181" t="s">
        <v>81</v>
      </c>
      <c r="AT411" s="182" t="s">
        <v>72</v>
      </c>
      <c r="AU411" s="182" t="s">
        <v>81</v>
      </c>
      <c r="AY411" s="181" t="s">
        <v>118</v>
      </c>
      <c r="BK411" s="183">
        <f>SUM(BK412:BK445)</f>
        <v>0</v>
      </c>
    </row>
    <row r="412" spans="1:65" s="2" customFormat="1" ht="24.2" customHeight="1">
      <c r="A412" s="34"/>
      <c r="B412" s="35"/>
      <c r="C412" s="186" t="s">
        <v>619</v>
      </c>
      <c r="D412" s="186" t="s">
        <v>121</v>
      </c>
      <c r="E412" s="187" t="s">
        <v>989</v>
      </c>
      <c r="F412" s="188" t="s">
        <v>990</v>
      </c>
      <c r="G412" s="189" t="s">
        <v>187</v>
      </c>
      <c r="H412" s="190">
        <v>334.459</v>
      </c>
      <c r="I412" s="191"/>
      <c r="J412" s="192">
        <f>ROUND(I412*H412,2)</f>
        <v>0</v>
      </c>
      <c r="K412" s="193"/>
      <c r="L412" s="39"/>
      <c r="M412" s="194" t="s">
        <v>1</v>
      </c>
      <c r="N412" s="195" t="s">
        <v>38</v>
      </c>
      <c r="O412" s="71"/>
      <c r="P412" s="196">
        <f>O412*H412</f>
        <v>0</v>
      </c>
      <c r="Q412" s="196">
        <v>0</v>
      </c>
      <c r="R412" s="196">
        <f>Q412*H412</f>
        <v>0</v>
      </c>
      <c r="S412" s="196">
        <v>0</v>
      </c>
      <c r="T412" s="196">
        <f>S412*H412</f>
        <v>0</v>
      </c>
      <c r="U412" s="197" t="s">
        <v>1</v>
      </c>
      <c r="V412" s="34"/>
      <c r="W412" s="34"/>
      <c r="X412" s="34"/>
      <c r="Y412" s="34"/>
      <c r="Z412" s="34"/>
      <c r="AA412" s="34"/>
      <c r="AB412" s="34"/>
      <c r="AC412" s="34"/>
      <c r="AD412" s="34"/>
      <c r="AE412" s="34"/>
      <c r="AR412" s="198" t="s">
        <v>125</v>
      </c>
      <c r="AT412" s="198" t="s">
        <v>121</v>
      </c>
      <c r="AU412" s="198" t="s">
        <v>83</v>
      </c>
      <c r="AY412" s="17" t="s">
        <v>118</v>
      </c>
      <c r="BE412" s="199">
        <f>IF(N412="základní",J412,0)</f>
        <v>0</v>
      </c>
      <c r="BF412" s="199">
        <f>IF(N412="snížená",J412,0)</f>
        <v>0</v>
      </c>
      <c r="BG412" s="199">
        <f>IF(N412="zákl. přenesená",J412,0)</f>
        <v>0</v>
      </c>
      <c r="BH412" s="199">
        <f>IF(N412="sníž. přenesená",J412,0)</f>
        <v>0</v>
      </c>
      <c r="BI412" s="199">
        <f>IF(N412="nulová",J412,0)</f>
        <v>0</v>
      </c>
      <c r="BJ412" s="17" t="s">
        <v>81</v>
      </c>
      <c r="BK412" s="199">
        <f>ROUND(I412*H412,2)</f>
        <v>0</v>
      </c>
      <c r="BL412" s="17" t="s">
        <v>125</v>
      </c>
      <c r="BM412" s="198" t="s">
        <v>1276</v>
      </c>
    </row>
    <row r="413" spans="1:47" s="2" customFormat="1" ht="19.5">
      <c r="A413" s="34"/>
      <c r="B413" s="35"/>
      <c r="C413" s="36"/>
      <c r="D413" s="200" t="s">
        <v>127</v>
      </c>
      <c r="E413" s="36"/>
      <c r="F413" s="201" t="s">
        <v>990</v>
      </c>
      <c r="G413" s="36"/>
      <c r="H413" s="36"/>
      <c r="I413" s="202"/>
      <c r="J413" s="36"/>
      <c r="K413" s="36"/>
      <c r="L413" s="39"/>
      <c r="M413" s="203"/>
      <c r="N413" s="204"/>
      <c r="O413" s="71"/>
      <c r="P413" s="71"/>
      <c r="Q413" s="71"/>
      <c r="R413" s="71"/>
      <c r="S413" s="71"/>
      <c r="T413" s="71"/>
      <c r="U413" s="72"/>
      <c r="V413" s="34"/>
      <c r="W413" s="34"/>
      <c r="X413" s="34"/>
      <c r="Y413" s="34"/>
      <c r="Z413" s="34"/>
      <c r="AA413" s="34"/>
      <c r="AB413" s="34"/>
      <c r="AC413" s="34"/>
      <c r="AD413" s="34"/>
      <c r="AE413" s="34"/>
      <c r="AT413" s="17" t="s">
        <v>127</v>
      </c>
      <c r="AU413" s="17" t="s">
        <v>83</v>
      </c>
    </row>
    <row r="414" spans="2:51" s="13" customFormat="1" ht="11.25">
      <c r="B414" s="210"/>
      <c r="C414" s="211"/>
      <c r="D414" s="200" t="s">
        <v>179</v>
      </c>
      <c r="E414" s="212" t="s">
        <v>1</v>
      </c>
      <c r="F414" s="213" t="s">
        <v>1277</v>
      </c>
      <c r="G414" s="211"/>
      <c r="H414" s="212" t="s">
        <v>1</v>
      </c>
      <c r="I414" s="214"/>
      <c r="J414" s="211"/>
      <c r="K414" s="211"/>
      <c r="L414" s="215"/>
      <c r="M414" s="216"/>
      <c r="N414" s="217"/>
      <c r="O414" s="217"/>
      <c r="P414" s="217"/>
      <c r="Q414" s="217"/>
      <c r="R414" s="217"/>
      <c r="S414" s="217"/>
      <c r="T414" s="217"/>
      <c r="U414" s="218"/>
      <c r="AT414" s="219" t="s">
        <v>179</v>
      </c>
      <c r="AU414" s="219" t="s">
        <v>83</v>
      </c>
      <c r="AV414" s="13" t="s">
        <v>81</v>
      </c>
      <c r="AW414" s="13" t="s">
        <v>30</v>
      </c>
      <c r="AX414" s="13" t="s">
        <v>73</v>
      </c>
      <c r="AY414" s="219" t="s">
        <v>118</v>
      </c>
    </row>
    <row r="415" spans="2:51" s="14" customFormat="1" ht="11.25">
      <c r="B415" s="220"/>
      <c r="C415" s="221"/>
      <c r="D415" s="200" t="s">
        <v>179</v>
      </c>
      <c r="E415" s="222" t="s">
        <v>1</v>
      </c>
      <c r="F415" s="223" t="s">
        <v>1278</v>
      </c>
      <c r="G415" s="221"/>
      <c r="H415" s="224">
        <v>7.546</v>
      </c>
      <c r="I415" s="225"/>
      <c r="J415" s="221"/>
      <c r="K415" s="221"/>
      <c r="L415" s="226"/>
      <c r="M415" s="227"/>
      <c r="N415" s="228"/>
      <c r="O415" s="228"/>
      <c r="P415" s="228"/>
      <c r="Q415" s="228"/>
      <c r="R415" s="228"/>
      <c r="S415" s="228"/>
      <c r="T415" s="228"/>
      <c r="U415" s="229"/>
      <c r="AT415" s="230" t="s">
        <v>179</v>
      </c>
      <c r="AU415" s="230" t="s">
        <v>83</v>
      </c>
      <c r="AV415" s="14" t="s">
        <v>83</v>
      </c>
      <c r="AW415" s="14" t="s">
        <v>30</v>
      </c>
      <c r="AX415" s="14" t="s">
        <v>73</v>
      </c>
      <c r="AY415" s="230" t="s">
        <v>118</v>
      </c>
    </row>
    <row r="416" spans="2:51" s="14" customFormat="1" ht="11.25">
      <c r="B416" s="220"/>
      <c r="C416" s="221"/>
      <c r="D416" s="200" t="s">
        <v>179</v>
      </c>
      <c r="E416" s="222" t="s">
        <v>1</v>
      </c>
      <c r="F416" s="223" t="s">
        <v>1279</v>
      </c>
      <c r="G416" s="221"/>
      <c r="H416" s="224">
        <v>7.733</v>
      </c>
      <c r="I416" s="225"/>
      <c r="J416" s="221"/>
      <c r="K416" s="221"/>
      <c r="L416" s="226"/>
      <c r="M416" s="227"/>
      <c r="N416" s="228"/>
      <c r="O416" s="228"/>
      <c r="P416" s="228"/>
      <c r="Q416" s="228"/>
      <c r="R416" s="228"/>
      <c r="S416" s="228"/>
      <c r="T416" s="228"/>
      <c r="U416" s="229"/>
      <c r="AT416" s="230" t="s">
        <v>179</v>
      </c>
      <c r="AU416" s="230" t="s">
        <v>83</v>
      </c>
      <c r="AV416" s="14" t="s">
        <v>83</v>
      </c>
      <c r="AW416" s="14" t="s">
        <v>30</v>
      </c>
      <c r="AX416" s="14" t="s">
        <v>73</v>
      </c>
      <c r="AY416" s="230" t="s">
        <v>118</v>
      </c>
    </row>
    <row r="417" spans="2:51" s="14" customFormat="1" ht="11.25">
      <c r="B417" s="220"/>
      <c r="C417" s="221"/>
      <c r="D417" s="200" t="s">
        <v>179</v>
      </c>
      <c r="E417" s="222" t="s">
        <v>1</v>
      </c>
      <c r="F417" s="223" t="s">
        <v>1280</v>
      </c>
      <c r="G417" s="221"/>
      <c r="H417" s="224">
        <v>7.524</v>
      </c>
      <c r="I417" s="225"/>
      <c r="J417" s="221"/>
      <c r="K417" s="221"/>
      <c r="L417" s="226"/>
      <c r="M417" s="227"/>
      <c r="N417" s="228"/>
      <c r="O417" s="228"/>
      <c r="P417" s="228"/>
      <c r="Q417" s="228"/>
      <c r="R417" s="228"/>
      <c r="S417" s="228"/>
      <c r="T417" s="228"/>
      <c r="U417" s="229"/>
      <c r="AT417" s="230" t="s">
        <v>179</v>
      </c>
      <c r="AU417" s="230" t="s">
        <v>83</v>
      </c>
      <c r="AV417" s="14" t="s">
        <v>83</v>
      </c>
      <c r="AW417" s="14" t="s">
        <v>30</v>
      </c>
      <c r="AX417" s="14" t="s">
        <v>73</v>
      </c>
      <c r="AY417" s="230" t="s">
        <v>118</v>
      </c>
    </row>
    <row r="418" spans="2:51" s="14" customFormat="1" ht="11.25">
      <c r="B418" s="220"/>
      <c r="C418" s="221"/>
      <c r="D418" s="200" t="s">
        <v>179</v>
      </c>
      <c r="E418" s="222" t="s">
        <v>1</v>
      </c>
      <c r="F418" s="223" t="s">
        <v>1281</v>
      </c>
      <c r="G418" s="221"/>
      <c r="H418" s="224">
        <v>31.872</v>
      </c>
      <c r="I418" s="225"/>
      <c r="J418" s="221"/>
      <c r="K418" s="221"/>
      <c r="L418" s="226"/>
      <c r="M418" s="227"/>
      <c r="N418" s="228"/>
      <c r="O418" s="228"/>
      <c r="P418" s="228"/>
      <c r="Q418" s="228"/>
      <c r="R418" s="228"/>
      <c r="S418" s="228"/>
      <c r="T418" s="228"/>
      <c r="U418" s="229"/>
      <c r="AT418" s="230" t="s">
        <v>179</v>
      </c>
      <c r="AU418" s="230" t="s">
        <v>83</v>
      </c>
      <c r="AV418" s="14" t="s">
        <v>83</v>
      </c>
      <c r="AW418" s="14" t="s">
        <v>30</v>
      </c>
      <c r="AX418" s="14" t="s">
        <v>73</v>
      </c>
      <c r="AY418" s="230" t="s">
        <v>118</v>
      </c>
    </row>
    <row r="419" spans="2:51" s="14" customFormat="1" ht="11.25">
      <c r="B419" s="220"/>
      <c r="C419" s="221"/>
      <c r="D419" s="200" t="s">
        <v>179</v>
      </c>
      <c r="E419" s="222" t="s">
        <v>1</v>
      </c>
      <c r="F419" s="223" t="s">
        <v>1282</v>
      </c>
      <c r="G419" s="221"/>
      <c r="H419" s="224">
        <v>33.84</v>
      </c>
      <c r="I419" s="225"/>
      <c r="J419" s="221"/>
      <c r="K419" s="221"/>
      <c r="L419" s="226"/>
      <c r="M419" s="227"/>
      <c r="N419" s="228"/>
      <c r="O419" s="228"/>
      <c r="P419" s="228"/>
      <c r="Q419" s="228"/>
      <c r="R419" s="228"/>
      <c r="S419" s="228"/>
      <c r="T419" s="228"/>
      <c r="U419" s="229"/>
      <c r="AT419" s="230" t="s">
        <v>179</v>
      </c>
      <c r="AU419" s="230" t="s">
        <v>83</v>
      </c>
      <c r="AV419" s="14" t="s">
        <v>83</v>
      </c>
      <c r="AW419" s="14" t="s">
        <v>30</v>
      </c>
      <c r="AX419" s="14" t="s">
        <v>73</v>
      </c>
      <c r="AY419" s="230" t="s">
        <v>118</v>
      </c>
    </row>
    <row r="420" spans="2:51" s="14" customFormat="1" ht="11.25">
      <c r="B420" s="220"/>
      <c r="C420" s="221"/>
      <c r="D420" s="200" t="s">
        <v>179</v>
      </c>
      <c r="E420" s="222" t="s">
        <v>1</v>
      </c>
      <c r="F420" s="223" t="s">
        <v>1283</v>
      </c>
      <c r="G420" s="221"/>
      <c r="H420" s="224">
        <v>4.875</v>
      </c>
      <c r="I420" s="225"/>
      <c r="J420" s="221"/>
      <c r="K420" s="221"/>
      <c r="L420" s="226"/>
      <c r="M420" s="227"/>
      <c r="N420" s="228"/>
      <c r="O420" s="228"/>
      <c r="P420" s="228"/>
      <c r="Q420" s="228"/>
      <c r="R420" s="228"/>
      <c r="S420" s="228"/>
      <c r="T420" s="228"/>
      <c r="U420" s="229"/>
      <c r="AT420" s="230" t="s">
        <v>179</v>
      </c>
      <c r="AU420" s="230" t="s">
        <v>83</v>
      </c>
      <c r="AV420" s="14" t="s">
        <v>83</v>
      </c>
      <c r="AW420" s="14" t="s">
        <v>30</v>
      </c>
      <c r="AX420" s="14" t="s">
        <v>73</v>
      </c>
      <c r="AY420" s="230" t="s">
        <v>118</v>
      </c>
    </row>
    <row r="421" spans="2:51" s="14" customFormat="1" ht="11.25">
      <c r="B421" s="220"/>
      <c r="C421" s="221"/>
      <c r="D421" s="200" t="s">
        <v>179</v>
      </c>
      <c r="E421" s="222" t="s">
        <v>1</v>
      </c>
      <c r="F421" s="223" t="s">
        <v>1284</v>
      </c>
      <c r="G421" s="221"/>
      <c r="H421" s="224">
        <v>23.421</v>
      </c>
      <c r="I421" s="225"/>
      <c r="J421" s="221"/>
      <c r="K421" s="221"/>
      <c r="L421" s="226"/>
      <c r="M421" s="227"/>
      <c r="N421" s="228"/>
      <c r="O421" s="228"/>
      <c r="P421" s="228"/>
      <c r="Q421" s="228"/>
      <c r="R421" s="228"/>
      <c r="S421" s="228"/>
      <c r="T421" s="228"/>
      <c r="U421" s="229"/>
      <c r="AT421" s="230" t="s">
        <v>179</v>
      </c>
      <c r="AU421" s="230" t="s">
        <v>83</v>
      </c>
      <c r="AV421" s="14" t="s">
        <v>83</v>
      </c>
      <c r="AW421" s="14" t="s">
        <v>30</v>
      </c>
      <c r="AX421" s="14" t="s">
        <v>73</v>
      </c>
      <c r="AY421" s="230" t="s">
        <v>118</v>
      </c>
    </row>
    <row r="422" spans="2:51" s="13" customFormat="1" ht="11.25">
      <c r="B422" s="210"/>
      <c r="C422" s="211"/>
      <c r="D422" s="200" t="s">
        <v>179</v>
      </c>
      <c r="E422" s="212" t="s">
        <v>1</v>
      </c>
      <c r="F422" s="213" t="s">
        <v>1285</v>
      </c>
      <c r="G422" s="211"/>
      <c r="H422" s="212" t="s">
        <v>1</v>
      </c>
      <c r="I422" s="214"/>
      <c r="J422" s="211"/>
      <c r="K422" s="211"/>
      <c r="L422" s="215"/>
      <c r="M422" s="216"/>
      <c r="N422" s="217"/>
      <c r="O422" s="217"/>
      <c r="P422" s="217"/>
      <c r="Q422" s="217"/>
      <c r="R422" s="217"/>
      <c r="S422" s="217"/>
      <c r="T422" s="217"/>
      <c r="U422" s="218"/>
      <c r="AT422" s="219" t="s">
        <v>179</v>
      </c>
      <c r="AU422" s="219" t="s">
        <v>83</v>
      </c>
      <c r="AV422" s="13" t="s">
        <v>81</v>
      </c>
      <c r="AW422" s="13" t="s">
        <v>30</v>
      </c>
      <c r="AX422" s="13" t="s">
        <v>73</v>
      </c>
      <c r="AY422" s="219" t="s">
        <v>118</v>
      </c>
    </row>
    <row r="423" spans="2:51" s="14" customFormat="1" ht="11.25">
      <c r="B423" s="220"/>
      <c r="C423" s="221"/>
      <c r="D423" s="200" t="s">
        <v>179</v>
      </c>
      <c r="E423" s="222" t="s">
        <v>1</v>
      </c>
      <c r="F423" s="223" t="s">
        <v>518</v>
      </c>
      <c r="G423" s="221"/>
      <c r="H423" s="224">
        <v>50</v>
      </c>
      <c r="I423" s="225"/>
      <c r="J423" s="221"/>
      <c r="K423" s="221"/>
      <c r="L423" s="226"/>
      <c r="M423" s="227"/>
      <c r="N423" s="228"/>
      <c r="O423" s="228"/>
      <c r="P423" s="228"/>
      <c r="Q423" s="228"/>
      <c r="R423" s="228"/>
      <c r="S423" s="228"/>
      <c r="T423" s="228"/>
      <c r="U423" s="229"/>
      <c r="AT423" s="230" t="s">
        <v>179</v>
      </c>
      <c r="AU423" s="230" t="s">
        <v>83</v>
      </c>
      <c r="AV423" s="14" t="s">
        <v>83</v>
      </c>
      <c r="AW423" s="14" t="s">
        <v>30</v>
      </c>
      <c r="AX423" s="14" t="s">
        <v>73</v>
      </c>
      <c r="AY423" s="230" t="s">
        <v>118</v>
      </c>
    </row>
    <row r="424" spans="2:51" s="13" customFormat="1" ht="11.25">
      <c r="B424" s="210"/>
      <c r="C424" s="211"/>
      <c r="D424" s="200" t="s">
        <v>179</v>
      </c>
      <c r="E424" s="212" t="s">
        <v>1</v>
      </c>
      <c r="F424" s="213" t="s">
        <v>1286</v>
      </c>
      <c r="G424" s="211"/>
      <c r="H424" s="212" t="s">
        <v>1</v>
      </c>
      <c r="I424" s="214"/>
      <c r="J424" s="211"/>
      <c r="K424" s="211"/>
      <c r="L424" s="215"/>
      <c r="M424" s="216"/>
      <c r="N424" s="217"/>
      <c r="O424" s="217"/>
      <c r="P424" s="217"/>
      <c r="Q424" s="217"/>
      <c r="R424" s="217"/>
      <c r="S424" s="217"/>
      <c r="T424" s="217"/>
      <c r="U424" s="218"/>
      <c r="AT424" s="219" t="s">
        <v>179</v>
      </c>
      <c r="AU424" s="219" t="s">
        <v>83</v>
      </c>
      <c r="AV424" s="13" t="s">
        <v>81</v>
      </c>
      <c r="AW424" s="13" t="s">
        <v>30</v>
      </c>
      <c r="AX424" s="13" t="s">
        <v>73</v>
      </c>
      <c r="AY424" s="219" t="s">
        <v>118</v>
      </c>
    </row>
    <row r="425" spans="2:51" s="14" customFormat="1" ht="11.25">
      <c r="B425" s="220"/>
      <c r="C425" s="221"/>
      <c r="D425" s="200" t="s">
        <v>179</v>
      </c>
      <c r="E425" s="222" t="s">
        <v>1</v>
      </c>
      <c r="F425" s="223" t="s">
        <v>1287</v>
      </c>
      <c r="G425" s="221"/>
      <c r="H425" s="224">
        <v>136.18</v>
      </c>
      <c r="I425" s="225"/>
      <c r="J425" s="221"/>
      <c r="K425" s="221"/>
      <c r="L425" s="226"/>
      <c r="M425" s="227"/>
      <c r="N425" s="228"/>
      <c r="O425" s="228"/>
      <c r="P425" s="228"/>
      <c r="Q425" s="228"/>
      <c r="R425" s="228"/>
      <c r="S425" s="228"/>
      <c r="T425" s="228"/>
      <c r="U425" s="229"/>
      <c r="AT425" s="230" t="s">
        <v>179</v>
      </c>
      <c r="AU425" s="230" t="s">
        <v>83</v>
      </c>
      <c r="AV425" s="14" t="s">
        <v>83</v>
      </c>
      <c r="AW425" s="14" t="s">
        <v>30</v>
      </c>
      <c r="AX425" s="14" t="s">
        <v>73</v>
      </c>
      <c r="AY425" s="230" t="s">
        <v>118</v>
      </c>
    </row>
    <row r="426" spans="2:51" s="13" customFormat="1" ht="11.25">
      <c r="B426" s="210"/>
      <c r="C426" s="211"/>
      <c r="D426" s="200" t="s">
        <v>179</v>
      </c>
      <c r="E426" s="212" t="s">
        <v>1</v>
      </c>
      <c r="F426" s="213" t="s">
        <v>1288</v>
      </c>
      <c r="G426" s="211"/>
      <c r="H426" s="212" t="s">
        <v>1</v>
      </c>
      <c r="I426" s="214"/>
      <c r="J426" s="211"/>
      <c r="K426" s="211"/>
      <c r="L426" s="215"/>
      <c r="M426" s="216"/>
      <c r="N426" s="217"/>
      <c r="O426" s="217"/>
      <c r="P426" s="217"/>
      <c r="Q426" s="217"/>
      <c r="R426" s="217"/>
      <c r="S426" s="217"/>
      <c r="T426" s="217"/>
      <c r="U426" s="218"/>
      <c r="AT426" s="219" t="s">
        <v>179</v>
      </c>
      <c r="AU426" s="219" t="s">
        <v>83</v>
      </c>
      <c r="AV426" s="13" t="s">
        <v>81</v>
      </c>
      <c r="AW426" s="13" t="s">
        <v>30</v>
      </c>
      <c r="AX426" s="13" t="s">
        <v>73</v>
      </c>
      <c r="AY426" s="219" t="s">
        <v>118</v>
      </c>
    </row>
    <row r="427" spans="2:51" s="14" customFormat="1" ht="11.25">
      <c r="B427" s="220"/>
      <c r="C427" s="221"/>
      <c r="D427" s="200" t="s">
        <v>179</v>
      </c>
      <c r="E427" s="222" t="s">
        <v>1</v>
      </c>
      <c r="F427" s="223" t="s">
        <v>1289</v>
      </c>
      <c r="G427" s="221"/>
      <c r="H427" s="224">
        <v>31.468</v>
      </c>
      <c r="I427" s="225"/>
      <c r="J427" s="221"/>
      <c r="K427" s="221"/>
      <c r="L427" s="226"/>
      <c r="M427" s="227"/>
      <c r="N427" s="228"/>
      <c r="O427" s="228"/>
      <c r="P427" s="228"/>
      <c r="Q427" s="228"/>
      <c r="R427" s="228"/>
      <c r="S427" s="228"/>
      <c r="T427" s="228"/>
      <c r="U427" s="229"/>
      <c r="AT427" s="230" t="s">
        <v>179</v>
      </c>
      <c r="AU427" s="230" t="s">
        <v>83</v>
      </c>
      <c r="AV427" s="14" t="s">
        <v>83</v>
      </c>
      <c r="AW427" s="14" t="s">
        <v>30</v>
      </c>
      <c r="AX427" s="14" t="s">
        <v>73</v>
      </c>
      <c r="AY427" s="230" t="s">
        <v>118</v>
      </c>
    </row>
    <row r="428" spans="2:51" s="15" customFormat="1" ht="11.25">
      <c r="B428" s="231"/>
      <c r="C428" s="232"/>
      <c r="D428" s="200" t="s">
        <v>179</v>
      </c>
      <c r="E428" s="233" t="s">
        <v>1</v>
      </c>
      <c r="F428" s="234" t="s">
        <v>184</v>
      </c>
      <c r="G428" s="232"/>
      <c r="H428" s="235">
        <v>334.459</v>
      </c>
      <c r="I428" s="236"/>
      <c r="J428" s="232"/>
      <c r="K428" s="232"/>
      <c r="L428" s="237"/>
      <c r="M428" s="238"/>
      <c r="N428" s="239"/>
      <c r="O428" s="239"/>
      <c r="P428" s="239"/>
      <c r="Q428" s="239"/>
      <c r="R428" s="239"/>
      <c r="S428" s="239"/>
      <c r="T428" s="239"/>
      <c r="U428" s="240"/>
      <c r="AT428" s="241" t="s">
        <v>179</v>
      </c>
      <c r="AU428" s="241" t="s">
        <v>83</v>
      </c>
      <c r="AV428" s="15" t="s">
        <v>125</v>
      </c>
      <c r="AW428" s="15" t="s">
        <v>30</v>
      </c>
      <c r="AX428" s="15" t="s">
        <v>81</v>
      </c>
      <c r="AY428" s="241" t="s">
        <v>118</v>
      </c>
    </row>
    <row r="429" spans="1:65" s="2" customFormat="1" ht="37.9" customHeight="1">
      <c r="A429" s="34"/>
      <c r="B429" s="35"/>
      <c r="C429" s="186" t="s">
        <v>626</v>
      </c>
      <c r="D429" s="186" t="s">
        <v>121</v>
      </c>
      <c r="E429" s="187" t="s">
        <v>993</v>
      </c>
      <c r="F429" s="188" t="s">
        <v>1290</v>
      </c>
      <c r="G429" s="189" t="s">
        <v>187</v>
      </c>
      <c r="H429" s="190">
        <v>334.459</v>
      </c>
      <c r="I429" s="191"/>
      <c r="J429" s="192">
        <f>ROUND(I429*H429,2)</f>
        <v>0</v>
      </c>
      <c r="K429" s="193"/>
      <c r="L429" s="39"/>
      <c r="M429" s="194" t="s">
        <v>1</v>
      </c>
      <c r="N429" s="195" t="s">
        <v>38</v>
      </c>
      <c r="O429" s="71"/>
      <c r="P429" s="196">
        <f>O429*H429</f>
        <v>0</v>
      </c>
      <c r="Q429" s="196">
        <v>0</v>
      </c>
      <c r="R429" s="196">
        <f>Q429*H429</f>
        <v>0</v>
      </c>
      <c r="S429" s="196">
        <v>0</v>
      </c>
      <c r="T429" s="196">
        <f>S429*H429</f>
        <v>0</v>
      </c>
      <c r="U429" s="197" t="s">
        <v>1</v>
      </c>
      <c r="V429" s="34"/>
      <c r="W429" s="34"/>
      <c r="X429" s="34"/>
      <c r="Y429" s="34"/>
      <c r="Z429" s="34"/>
      <c r="AA429" s="34"/>
      <c r="AB429" s="34"/>
      <c r="AC429" s="34"/>
      <c r="AD429" s="34"/>
      <c r="AE429" s="34"/>
      <c r="AR429" s="198" t="s">
        <v>125</v>
      </c>
      <c r="AT429" s="198" t="s">
        <v>121</v>
      </c>
      <c r="AU429" s="198" t="s">
        <v>83</v>
      </c>
      <c r="AY429" s="17" t="s">
        <v>118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7" t="s">
        <v>81</v>
      </c>
      <c r="BK429" s="199">
        <f>ROUND(I429*H429,2)</f>
        <v>0</v>
      </c>
      <c r="BL429" s="17" t="s">
        <v>125</v>
      </c>
      <c r="BM429" s="198" t="s">
        <v>1291</v>
      </c>
    </row>
    <row r="430" spans="1:47" s="2" customFormat="1" ht="19.5">
      <c r="A430" s="34"/>
      <c r="B430" s="35"/>
      <c r="C430" s="36"/>
      <c r="D430" s="200" t="s">
        <v>127</v>
      </c>
      <c r="E430" s="36"/>
      <c r="F430" s="201" t="s">
        <v>1290</v>
      </c>
      <c r="G430" s="36"/>
      <c r="H430" s="36"/>
      <c r="I430" s="202"/>
      <c r="J430" s="36"/>
      <c r="K430" s="36"/>
      <c r="L430" s="39"/>
      <c r="M430" s="203"/>
      <c r="N430" s="204"/>
      <c r="O430" s="71"/>
      <c r="P430" s="71"/>
      <c r="Q430" s="71"/>
      <c r="R430" s="71"/>
      <c r="S430" s="71"/>
      <c r="T430" s="71"/>
      <c r="U430" s="72"/>
      <c r="V430" s="34"/>
      <c r="W430" s="34"/>
      <c r="X430" s="34"/>
      <c r="Y430" s="34"/>
      <c r="Z430" s="34"/>
      <c r="AA430" s="34"/>
      <c r="AB430" s="34"/>
      <c r="AC430" s="34"/>
      <c r="AD430" s="34"/>
      <c r="AE430" s="34"/>
      <c r="AT430" s="17" t="s">
        <v>127</v>
      </c>
      <c r="AU430" s="17" t="s">
        <v>83</v>
      </c>
    </row>
    <row r="431" spans="2:51" s="13" customFormat="1" ht="11.25">
      <c r="B431" s="210"/>
      <c r="C431" s="211"/>
      <c r="D431" s="200" t="s">
        <v>179</v>
      </c>
      <c r="E431" s="212" t="s">
        <v>1</v>
      </c>
      <c r="F431" s="213" t="s">
        <v>1277</v>
      </c>
      <c r="G431" s="211"/>
      <c r="H431" s="212" t="s">
        <v>1</v>
      </c>
      <c r="I431" s="214"/>
      <c r="J431" s="211"/>
      <c r="K431" s="211"/>
      <c r="L431" s="215"/>
      <c r="M431" s="216"/>
      <c r="N431" s="217"/>
      <c r="O431" s="217"/>
      <c r="P431" s="217"/>
      <c r="Q431" s="217"/>
      <c r="R431" s="217"/>
      <c r="S431" s="217"/>
      <c r="T431" s="217"/>
      <c r="U431" s="218"/>
      <c r="AT431" s="219" t="s">
        <v>179</v>
      </c>
      <c r="AU431" s="219" t="s">
        <v>83</v>
      </c>
      <c r="AV431" s="13" t="s">
        <v>81</v>
      </c>
      <c r="AW431" s="13" t="s">
        <v>30</v>
      </c>
      <c r="AX431" s="13" t="s">
        <v>73</v>
      </c>
      <c r="AY431" s="219" t="s">
        <v>118</v>
      </c>
    </row>
    <row r="432" spans="2:51" s="14" customFormat="1" ht="11.25">
      <c r="B432" s="220"/>
      <c r="C432" s="221"/>
      <c r="D432" s="200" t="s">
        <v>179</v>
      </c>
      <c r="E432" s="222" t="s">
        <v>1</v>
      </c>
      <c r="F432" s="223" t="s">
        <v>1278</v>
      </c>
      <c r="G432" s="221"/>
      <c r="H432" s="224">
        <v>7.546</v>
      </c>
      <c r="I432" s="225"/>
      <c r="J432" s="221"/>
      <c r="K432" s="221"/>
      <c r="L432" s="226"/>
      <c r="M432" s="227"/>
      <c r="N432" s="228"/>
      <c r="O432" s="228"/>
      <c r="P432" s="228"/>
      <c r="Q432" s="228"/>
      <c r="R432" s="228"/>
      <c r="S432" s="228"/>
      <c r="T432" s="228"/>
      <c r="U432" s="229"/>
      <c r="AT432" s="230" t="s">
        <v>179</v>
      </c>
      <c r="AU432" s="230" t="s">
        <v>83</v>
      </c>
      <c r="AV432" s="14" t="s">
        <v>83</v>
      </c>
      <c r="AW432" s="14" t="s">
        <v>30</v>
      </c>
      <c r="AX432" s="14" t="s">
        <v>73</v>
      </c>
      <c r="AY432" s="230" t="s">
        <v>118</v>
      </c>
    </row>
    <row r="433" spans="2:51" s="14" customFormat="1" ht="11.25">
      <c r="B433" s="220"/>
      <c r="C433" s="221"/>
      <c r="D433" s="200" t="s">
        <v>179</v>
      </c>
      <c r="E433" s="222" t="s">
        <v>1</v>
      </c>
      <c r="F433" s="223" t="s">
        <v>1279</v>
      </c>
      <c r="G433" s="221"/>
      <c r="H433" s="224">
        <v>7.733</v>
      </c>
      <c r="I433" s="225"/>
      <c r="J433" s="221"/>
      <c r="K433" s="221"/>
      <c r="L433" s="226"/>
      <c r="M433" s="227"/>
      <c r="N433" s="228"/>
      <c r="O433" s="228"/>
      <c r="P433" s="228"/>
      <c r="Q433" s="228"/>
      <c r="R433" s="228"/>
      <c r="S433" s="228"/>
      <c r="T433" s="228"/>
      <c r="U433" s="229"/>
      <c r="AT433" s="230" t="s">
        <v>179</v>
      </c>
      <c r="AU433" s="230" t="s">
        <v>83</v>
      </c>
      <c r="AV433" s="14" t="s">
        <v>83</v>
      </c>
      <c r="AW433" s="14" t="s">
        <v>30</v>
      </c>
      <c r="AX433" s="14" t="s">
        <v>73</v>
      </c>
      <c r="AY433" s="230" t="s">
        <v>118</v>
      </c>
    </row>
    <row r="434" spans="2:51" s="14" customFormat="1" ht="11.25">
      <c r="B434" s="220"/>
      <c r="C434" s="221"/>
      <c r="D434" s="200" t="s">
        <v>179</v>
      </c>
      <c r="E434" s="222" t="s">
        <v>1</v>
      </c>
      <c r="F434" s="223" t="s">
        <v>1280</v>
      </c>
      <c r="G434" s="221"/>
      <c r="H434" s="224">
        <v>7.524</v>
      </c>
      <c r="I434" s="225"/>
      <c r="J434" s="221"/>
      <c r="K434" s="221"/>
      <c r="L434" s="226"/>
      <c r="M434" s="227"/>
      <c r="N434" s="228"/>
      <c r="O434" s="228"/>
      <c r="P434" s="228"/>
      <c r="Q434" s="228"/>
      <c r="R434" s="228"/>
      <c r="S434" s="228"/>
      <c r="T434" s="228"/>
      <c r="U434" s="229"/>
      <c r="AT434" s="230" t="s">
        <v>179</v>
      </c>
      <c r="AU434" s="230" t="s">
        <v>83</v>
      </c>
      <c r="AV434" s="14" t="s">
        <v>83</v>
      </c>
      <c r="AW434" s="14" t="s">
        <v>30</v>
      </c>
      <c r="AX434" s="14" t="s">
        <v>73</v>
      </c>
      <c r="AY434" s="230" t="s">
        <v>118</v>
      </c>
    </row>
    <row r="435" spans="2:51" s="14" customFormat="1" ht="11.25">
      <c r="B435" s="220"/>
      <c r="C435" s="221"/>
      <c r="D435" s="200" t="s">
        <v>179</v>
      </c>
      <c r="E435" s="222" t="s">
        <v>1</v>
      </c>
      <c r="F435" s="223" t="s">
        <v>1281</v>
      </c>
      <c r="G435" s="221"/>
      <c r="H435" s="224">
        <v>31.872</v>
      </c>
      <c r="I435" s="225"/>
      <c r="J435" s="221"/>
      <c r="K435" s="221"/>
      <c r="L435" s="226"/>
      <c r="M435" s="227"/>
      <c r="N435" s="228"/>
      <c r="O435" s="228"/>
      <c r="P435" s="228"/>
      <c r="Q435" s="228"/>
      <c r="R435" s="228"/>
      <c r="S435" s="228"/>
      <c r="T435" s="228"/>
      <c r="U435" s="229"/>
      <c r="AT435" s="230" t="s">
        <v>179</v>
      </c>
      <c r="AU435" s="230" t="s">
        <v>83</v>
      </c>
      <c r="AV435" s="14" t="s">
        <v>83</v>
      </c>
      <c r="AW435" s="14" t="s">
        <v>30</v>
      </c>
      <c r="AX435" s="14" t="s">
        <v>73</v>
      </c>
      <c r="AY435" s="230" t="s">
        <v>118</v>
      </c>
    </row>
    <row r="436" spans="2:51" s="14" customFormat="1" ht="11.25">
      <c r="B436" s="220"/>
      <c r="C436" s="221"/>
      <c r="D436" s="200" t="s">
        <v>179</v>
      </c>
      <c r="E436" s="222" t="s">
        <v>1</v>
      </c>
      <c r="F436" s="223" t="s">
        <v>1282</v>
      </c>
      <c r="G436" s="221"/>
      <c r="H436" s="224">
        <v>33.84</v>
      </c>
      <c r="I436" s="225"/>
      <c r="J436" s="221"/>
      <c r="K436" s="221"/>
      <c r="L436" s="226"/>
      <c r="M436" s="227"/>
      <c r="N436" s="228"/>
      <c r="O436" s="228"/>
      <c r="P436" s="228"/>
      <c r="Q436" s="228"/>
      <c r="R436" s="228"/>
      <c r="S436" s="228"/>
      <c r="T436" s="228"/>
      <c r="U436" s="229"/>
      <c r="AT436" s="230" t="s">
        <v>179</v>
      </c>
      <c r="AU436" s="230" t="s">
        <v>83</v>
      </c>
      <c r="AV436" s="14" t="s">
        <v>83</v>
      </c>
      <c r="AW436" s="14" t="s">
        <v>30</v>
      </c>
      <c r="AX436" s="14" t="s">
        <v>73</v>
      </c>
      <c r="AY436" s="230" t="s">
        <v>118</v>
      </c>
    </row>
    <row r="437" spans="2:51" s="14" customFormat="1" ht="11.25">
      <c r="B437" s="220"/>
      <c r="C437" s="221"/>
      <c r="D437" s="200" t="s">
        <v>179</v>
      </c>
      <c r="E437" s="222" t="s">
        <v>1</v>
      </c>
      <c r="F437" s="223" t="s">
        <v>1283</v>
      </c>
      <c r="G437" s="221"/>
      <c r="H437" s="224">
        <v>4.875</v>
      </c>
      <c r="I437" s="225"/>
      <c r="J437" s="221"/>
      <c r="K437" s="221"/>
      <c r="L437" s="226"/>
      <c r="M437" s="227"/>
      <c r="N437" s="228"/>
      <c r="O437" s="228"/>
      <c r="P437" s="228"/>
      <c r="Q437" s="228"/>
      <c r="R437" s="228"/>
      <c r="S437" s="228"/>
      <c r="T437" s="228"/>
      <c r="U437" s="229"/>
      <c r="AT437" s="230" t="s">
        <v>179</v>
      </c>
      <c r="AU437" s="230" t="s">
        <v>83</v>
      </c>
      <c r="AV437" s="14" t="s">
        <v>83</v>
      </c>
      <c r="AW437" s="14" t="s">
        <v>30</v>
      </c>
      <c r="AX437" s="14" t="s">
        <v>73</v>
      </c>
      <c r="AY437" s="230" t="s">
        <v>118</v>
      </c>
    </row>
    <row r="438" spans="2:51" s="14" customFormat="1" ht="11.25">
      <c r="B438" s="220"/>
      <c r="C438" s="221"/>
      <c r="D438" s="200" t="s">
        <v>179</v>
      </c>
      <c r="E438" s="222" t="s">
        <v>1</v>
      </c>
      <c r="F438" s="223" t="s">
        <v>1284</v>
      </c>
      <c r="G438" s="221"/>
      <c r="H438" s="224">
        <v>23.421</v>
      </c>
      <c r="I438" s="225"/>
      <c r="J438" s="221"/>
      <c r="K438" s="221"/>
      <c r="L438" s="226"/>
      <c r="M438" s="227"/>
      <c r="N438" s="228"/>
      <c r="O438" s="228"/>
      <c r="P438" s="228"/>
      <c r="Q438" s="228"/>
      <c r="R438" s="228"/>
      <c r="S438" s="228"/>
      <c r="T438" s="228"/>
      <c r="U438" s="229"/>
      <c r="AT438" s="230" t="s">
        <v>179</v>
      </c>
      <c r="AU438" s="230" t="s">
        <v>83</v>
      </c>
      <c r="AV438" s="14" t="s">
        <v>83</v>
      </c>
      <c r="AW438" s="14" t="s">
        <v>30</v>
      </c>
      <c r="AX438" s="14" t="s">
        <v>73</v>
      </c>
      <c r="AY438" s="230" t="s">
        <v>118</v>
      </c>
    </row>
    <row r="439" spans="2:51" s="13" customFormat="1" ht="11.25">
      <c r="B439" s="210"/>
      <c r="C439" s="211"/>
      <c r="D439" s="200" t="s">
        <v>179</v>
      </c>
      <c r="E439" s="212" t="s">
        <v>1</v>
      </c>
      <c r="F439" s="213" t="s">
        <v>1285</v>
      </c>
      <c r="G439" s="211"/>
      <c r="H439" s="212" t="s">
        <v>1</v>
      </c>
      <c r="I439" s="214"/>
      <c r="J439" s="211"/>
      <c r="K439" s="211"/>
      <c r="L439" s="215"/>
      <c r="M439" s="216"/>
      <c r="N439" s="217"/>
      <c r="O439" s="217"/>
      <c r="P439" s="217"/>
      <c r="Q439" s="217"/>
      <c r="R439" s="217"/>
      <c r="S439" s="217"/>
      <c r="T439" s="217"/>
      <c r="U439" s="218"/>
      <c r="AT439" s="219" t="s">
        <v>179</v>
      </c>
      <c r="AU439" s="219" t="s">
        <v>83</v>
      </c>
      <c r="AV439" s="13" t="s">
        <v>81</v>
      </c>
      <c r="AW439" s="13" t="s">
        <v>30</v>
      </c>
      <c r="AX439" s="13" t="s">
        <v>73</v>
      </c>
      <c r="AY439" s="219" t="s">
        <v>118</v>
      </c>
    </row>
    <row r="440" spans="2:51" s="14" customFormat="1" ht="11.25">
      <c r="B440" s="220"/>
      <c r="C440" s="221"/>
      <c r="D440" s="200" t="s">
        <v>179</v>
      </c>
      <c r="E440" s="222" t="s">
        <v>1</v>
      </c>
      <c r="F440" s="223" t="s">
        <v>518</v>
      </c>
      <c r="G440" s="221"/>
      <c r="H440" s="224">
        <v>50</v>
      </c>
      <c r="I440" s="225"/>
      <c r="J440" s="221"/>
      <c r="K440" s="221"/>
      <c r="L440" s="226"/>
      <c r="M440" s="227"/>
      <c r="N440" s="228"/>
      <c r="O440" s="228"/>
      <c r="P440" s="228"/>
      <c r="Q440" s="228"/>
      <c r="R440" s="228"/>
      <c r="S440" s="228"/>
      <c r="T440" s="228"/>
      <c r="U440" s="229"/>
      <c r="AT440" s="230" t="s">
        <v>179</v>
      </c>
      <c r="AU440" s="230" t="s">
        <v>83</v>
      </c>
      <c r="AV440" s="14" t="s">
        <v>83</v>
      </c>
      <c r="AW440" s="14" t="s">
        <v>30</v>
      </c>
      <c r="AX440" s="14" t="s">
        <v>73</v>
      </c>
      <c r="AY440" s="230" t="s">
        <v>118</v>
      </c>
    </row>
    <row r="441" spans="2:51" s="13" customFormat="1" ht="11.25">
      <c r="B441" s="210"/>
      <c r="C441" s="211"/>
      <c r="D441" s="200" t="s">
        <v>179</v>
      </c>
      <c r="E441" s="212" t="s">
        <v>1</v>
      </c>
      <c r="F441" s="213" t="s">
        <v>1286</v>
      </c>
      <c r="G441" s="211"/>
      <c r="H441" s="212" t="s">
        <v>1</v>
      </c>
      <c r="I441" s="214"/>
      <c r="J441" s="211"/>
      <c r="K441" s="211"/>
      <c r="L441" s="215"/>
      <c r="M441" s="216"/>
      <c r="N441" s="217"/>
      <c r="O441" s="217"/>
      <c r="P441" s="217"/>
      <c r="Q441" s="217"/>
      <c r="R441" s="217"/>
      <c r="S441" s="217"/>
      <c r="T441" s="217"/>
      <c r="U441" s="218"/>
      <c r="AT441" s="219" t="s">
        <v>179</v>
      </c>
      <c r="AU441" s="219" t="s">
        <v>83</v>
      </c>
      <c r="AV441" s="13" t="s">
        <v>81</v>
      </c>
      <c r="AW441" s="13" t="s">
        <v>30</v>
      </c>
      <c r="AX441" s="13" t="s">
        <v>73</v>
      </c>
      <c r="AY441" s="219" t="s">
        <v>118</v>
      </c>
    </row>
    <row r="442" spans="2:51" s="14" customFormat="1" ht="11.25">
      <c r="B442" s="220"/>
      <c r="C442" s="221"/>
      <c r="D442" s="200" t="s">
        <v>179</v>
      </c>
      <c r="E442" s="222" t="s">
        <v>1</v>
      </c>
      <c r="F442" s="223" t="s">
        <v>1287</v>
      </c>
      <c r="G442" s="221"/>
      <c r="H442" s="224">
        <v>136.18</v>
      </c>
      <c r="I442" s="225"/>
      <c r="J442" s="221"/>
      <c r="K442" s="221"/>
      <c r="L442" s="226"/>
      <c r="M442" s="227"/>
      <c r="N442" s="228"/>
      <c r="O442" s="228"/>
      <c r="P442" s="228"/>
      <c r="Q442" s="228"/>
      <c r="R442" s="228"/>
      <c r="S442" s="228"/>
      <c r="T442" s="228"/>
      <c r="U442" s="229"/>
      <c r="AT442" s="230" t="s">
        <v>179</v>
      </c>
      <c r="AU442" s="230" t="s">
        <v>83</v>
      </c>
      <c r="AV442" s="14" t="s">
        <v>83</v>
      </c>
      <c r="AW442" s="14" t="s">
        <v>30</v>
      </c>
      <c r="AX442" s="14" t="s">
        <v>73</v>
      </c>
      <c r="AY442" s="230" t="s">
        <v>118</v>
      </c>
    </row>
    <row r="443" spans="2:51" s="13" customFormat="1" ht="11.25">
      <c r="B443" s="210"/>
      <c r="C443" s="211"/>
      <c r="D443" s="200" t="s">
        <v>179</v>
      </c>
      <c r="E443" s="212" t="s">
        <v>1</v>
      </c>
      <c r="F443" s="213" t="s">
        <v>1288</v>
      </c>
      <c r="G443" s="211"/>
      <c r="H443" s="212" t="s">
        <v>1</v>
      </c>
      <c r="I443" s="214"/>
      <c r="J443" s="211"/>
      <c r="K443" s="211"/>
      <c r="L443" s="215"/>
      <c r="M443" s="216"/>
      <c r="N443" s="217"/>
      <c r="O443" s="217"/>
      <c r="P443" s="217"/>
      <c r="Q443" s="217"/>
      <c r="R443" s="217"/>
      <c r="S443" s="217"/>
      <c r="T443" s="217"/>
      <c r="U443" s="218"/>
      <c r="AT443" s="219" t="s">
        <v>179</v>
      </c>
      <c r="AU443" s="219" t="s">
        <v>83</v>
      </c>
      <c r="AV443" s="13" t="s">
        <v>81</v>
      </c>
      <c r="AW443" s="13" t="s">
        <v>30</v>
      </c>
      <c r="AX443" s="13" t="s">
        <v>73</v>
      </c>
      <c r="AY443" s="219" t="s">
        <v>118</v>
      </c>
    </row>
    <row r="444" spans="2:51" s="14" customFormat="1" ht="11.25">
      <c r="B444" s="220"/>
      <c r="C444" s="221"/>
      <c r="D444" s="200" t="s">
        <v>179</v>
      </c>
      <c r="E444" s="222" t="s">
        <v>1</v>
      </c>
      <c r="F444" s="223" t="s">
        <v>1289</v>
      </c>
      <c r="G444" s="221"/>
      <c r="H444" s="224">
        <v>31.468</v>
      </c>
      <c r="I444" s="225"/>
      <c r="J444" s="221"/>
      <c r="K444" s="221"/>
      <c r="L444" s="226"/>
      <c r="M444" s="227"/>
      <c r="N444" s="228"/>
      <c r="O444" s="228"/>
      <c r="P444" s="228"/>
      <c r="Q444" s="228"/>
      <c r="R444" s="228"/>
      <c r="S444" s="228"/>
      <c r="T444" s="228"/>
      <c r="U444" s="229"/>
      <c r="AT444" s="230" t="s">
        <v>179</v>
      </c>
      <c r="AU444" s="230" t="s">
        <v>83</v>
      </c>
      <c r="AV444" s="14" t="s">
        <v>83</v>
      </c>
      <c r="AW444" s="14" t="s">
        <v>30</v>
      </c>
      <c r="AX444" s="14" t="s">
        <v>73</v>
      </c>
      <c r="AY444" s="230" t="s">
        <v>118</v>
      </c>
    </row>
    <row r="445" spans="2:51" s="15" customFormat="1" ht="11.25">
      <c r="B445" s="231"/>
      <c r="C445" s="232"/>
      <c r="D445" s="200" t="s">
        <v>179</v>
      </c>
      <c r="E445" s="233" t="s">
        <v>1</v>
      </c>
      <c r="F445" s="234" t="s">
        <v>184</v>
      </c>
      <c r="G445" s="232"/>
      <c r="H445" s="235">
        <v>334.459</v>
      </c>
      <c r="I445" s="236"/>
      <c r="J445" s="232"/>
      <c r="K445" s="232"/>
      <c r="L445" s="237"/>
      <c r="M445" s="238"/>
      <c r="N445" s="239"/>
      <c r="O445" s="239"/>
      <c r="P445" s="239"/>
      <c r="Q445" s="239"/>
      <c r="R445" s="239"/>
      <c r="S445" s="239"/>
      <c r="T445" s="239"/>
      <c r="U445" s="240"/>
      <c r="AT445" s="241" t="s">
        <v>179</v>
      </c>
      <c r="AU445" s="241" t="s">
        <v>83</v>
      </c>
      <c r="AV445" s="15" t="s">
        <v>125</v>
      </c>
      <c r="AW445" s="15" t="s">
        <v>30</v>
      </c>
      <c r="AX445" s="15" t="s">
        <v>81</v>
      </c>
      <c r="AY445" s="241" t="s">
        <v>118</v>
      </c>
    </row>
    <row r="446" spans="2:63" s="12" customFormat="1" ht="22.9" customHeight="1">
      <c r="B446" s="170"/>
      <c r="C446" s="171"/>
      <c r="D446" s="172" t="s">
        <v>72</v>
      </c>
      <c r="E446" s="184" t="s">
        <v>135</v>
      </c>
      <c r="F446" s="184" t="s">
        <v>1008</v>
      </c>
      <c r="G446" s="171"/>
      <c r="H446" s="171"/>
      <c r="I446" s="174"/>
      <c r="J446" s="185">
        <f>BK446</f>
        <v>0</v>
      </c>
      <c r="K446" s="171"/>
      <c r="L446" s="176"/>
      <c r="M446" s="177"/>
      <c r="N446" s="178"/>
      <c r="O446" s="178"/>
      <c r="P446" s="179">
        <f>SUM(P447:P450)</f>
        <v>0</v>
      </c>
      <c r="Q446" s="178"/>
      <c r="R446" s="179">
        <f>SUM(R447:R450)</f>
        <v>0</v>
      </c>
      <c r="S446" s="178"/>
      <c r="T446" s="179">
        <f>SUM(T447:T450)</f>
        <v>0</v>
      </c>
      <c r="U446" s="180"/>
      <c r="AR446" s="181" t="s">
        <v>81</v>
      </c>
      <c r="AT446" s="182" t="s">
        <v>72</v>
      </c>
      <c r="AU446" s="182" t="s">
        <v>81</v>
      </c>
      <c r="AY446" s="181" t="s">
        <v>118</v>
      </c>
      <c r="BK446" s="183">
        <f>SUM(BK447:BK450)</f>
        <v>0</v>
      </c>
    </row>
    <row r="447" spans="1:65" s="2" customFormat="1" ht="14.45" customHeight="1">
      <c r="A447" s="34"/>
      <c r="B447" s="35"/>
      <c r="C447" s="186" t="s">
        <v>631</v>
      </c>
      <c r="D447" s="186" t="s">
        <v>121</v>
      </c>
      <c r="E447" s="187" t="s">
        <v>568</v>
      </c>
      <c r="F447" s="188" t="s">
        <v>1292</v>
      </c>
      <c r="G447" s="189" t="s">
        <v>124</v>
      </c>
      <c r="H447" s="190">
        <v>1</v>
      </c>
      <c r="I447" s="191"/>
      <c r="J447" s="192">
        <f>ROUND(I447*H447,2)</f>
        <v>0</v>
      </c>
      <c r="K447" s="193"/>
      <c r="L447" s="39"/>
      <c r="M447" s="194" t="s">
        <v>1</v>
      </c>
      <c r="N447" s="195" t="s">
        <v>38</v>
      </c>
      <c r="O447" s="71"/>
      <c r="P447" s="196">
        <f>O447*H447</f>
        <v>0</v>
      </c>
      <c r="Q447" s="196">
        <v>0</v>
      </c>
      <c r="R447" s="196">
        <f>Q447*H447</f>
        <v>0</v>
      </c>
      <c r="S447" s="196">
        <v>0</v>
      </c>
      <c r="T447" s="196">
        <f>S447*H447</f>
        <v>0</v>
      </c>
      <c r="U447" s="197" t="s">
        <v>1</v>
      </c>
      <c r="V447" s="34"/>
      <c r="W447" s="34"/>
      <c r="X447" s="34"/>
      <c r="Y447" s="34"/>
      <c r="Z447" s="34"/>
      <c r="AA447" s="34"/>
      <c r="AB447" s="34"/>
      <c r="AC447" s="34"/>
      <c r="AD447" s="34"/>
      <c r="AE447" s="34"/>
      <c r="AR447" s="198" t="s">
        <v>125</v>
      </c>
      <c r="AT447" s="198" t="s">
        <v>121</v>
      </c>
      <c r="AU447" s="198" t="s">
        <v>83</v>
      </c>
      <c r="AY447" s="17" t="s">
        <v>118</v>
      </c>
      <c r="BE447" s="199">
        <f>IF(N447="základní",J447,0)</f>
        <v>0</v>
      </c>
      <c r="BF447" s="199">
        <f>IF(N447="snížená",J447,0)</f>
        <v>0</v>
      </c>
      <c r="BG447" s="199">
        <f>IF(N447="zákl. přenesená",J447,0)</f>
        <v>0</v>
      </c>
      <c r="BH447" s="199">
        <f>IF(N447="sníž. přenesená",J447,0)</f>
        <v>0</v>
      </c>
      <c r="BI447" s="199">
        <f>IF(N447="nulová",J447,0)</f>
        <v>0</v>
      </c>
      <c r="BJ447" s="17" t="s">
        <v>81</v>
      </c>
      <c r="BK447" s="199">
        <f>ROUND(I447*H447,2)</f>
        <v>0</v>
      </c>
      <c r="BL447" s="17" t="s">
        <v>125</v>
      </c>
      <c r="BM447" s="198" t="s">
        <v>1293</v>
      </c>
    </row>
    <row r="448" spans="1:47" s="2" customFormat="1" ht="11.25">
      <c r="A448" s="34"/>
      <c r="B448" s="35"/>
      <c r="C448" s="36"/>
      <c r="D448" s="200" t="s">
        <v>127</v>
      </c>
      <c r="E448" s="36"/>
      <c r="F448" s="201" t="s">
        <v>1013</v>
      </c>
      <c r="G448" s="36"/>
      <c r="H448" s="36"/>
      <c r="I448" s="202"/>
      <c r="J448" s="36"/>
      <c r="K448" s="36"/>
      <c r="L448" s="39"/>
      <c r="M448" s="203"/>
      <c r="N448" s="204"/>
      <c r="O448" s="71"/>
      <c r="P448" s="71"/>
      <c r="Q448" s="71"/>
      <c r="R448" s="71"/>
      <c r="S448" s="71"/>
      <c r="T448" s="71"/>
      <c r="U448" s="72"/>
      <c r="V448" s="34"/>
      <c r="W448" s="34"/>
      <c r="X448" s="34"/>
      <c r="Y448" s="34"/>
      <c r="Z448" s="34"/>
      <c r="AA448" s="34"/>
      <c r="AB448" s="34"/>
      <c r="AC448" s="34"/>
      <c r="AD448" s="34"/>
      <c r="AE448" s="34"/>
      <c r="AT448" s="17" t="s">
        <v>127</v>
      </c>
      <c r="AU448" s="17" t="s">
        <v>83</v>
      </c>
    </row>
    <row r="449" spans="1:65" s="2" customFormat="1" ht="14.45" customHeight="1">
      <c r="A449" s="34"/>
      <c r="B449" s="35"/>
      <c r="C449" s="186" t="s">
        <v>637</v>
      </c>
      <c r="D449" s="186" t="s">
        <v>121</v>
      </c>
      <c r="E449" s="187" t="s">
        <v>573</v>
      </c>
      <c r="F449" s="188" t="s">
        <v>1010</v>
      </c>
      <c r="G449" s="189" t="s">
        <v>124</v>
      </c>
      <c r="H449" s="190">
        <v>1</v>
      </c>
      <c r="I449" s="191"/>
      <c r="J449" s="192">
        <f>ROUND(I449*H449,2)</f>
        <v>0</v>
      </c>
      <c r="K449" s="193"/>
      <c r="L449" s="39"/>
      <c r="M449" s="194" t="s">
        <v>1</v>
      </c>
      <c r="N449" s="195" t="s">
        <v>38</v>
      </c>
      <c r="O449" s="71"/>
      <c r="P449" s="196">
        <f>O449*H449</f>
        <v>0</v>
      </c>
      <c r="Q449" s="196">
        <v>0</v>
      </c>
      <c r="R449" s="196">
        <f>Q449*H449</f>
        <v>0</v>
      </c>
      <c r="S449" s="196">
        <v>0</v>
      </c>
      <c r="T449" s="196">
        <f>S449*H449</f>
        <v>0</v>
      </c>
      <c r="U449" s="197" t="s">
        <v>1</v>
      </c>
      <c r="V449" s="34"/>
      <c r="W449" s="34"/>
      <c r="X449" s="34"/>
      <c r="Y449" s="34"/>
      <c r="Z449" s="34"/>
      <c r="AA449" s="34"/>
      <c r="AB449" s="34"/>
      <c r="AC449" s="34"/>
      <c r="AD449" s="34"/>
      <c r="AE449" s="34"/>
      <c r="AR449" s="198" t="s">
        <v>125</v>
      </c>
      <c r="AT449" s="198" t="s">
        <v>121</v>
      </c>
      <c r="AU449" s="198" t="s">
        <v>83</v>
      </c>
      <c r="AY449" s="17" t="s">
        <v>118</v>
      </c>
      <c r="BE449" s="199">
        <f>IF(N449="základní",J449,0)</f>
        <v>0</v>
      </c>
      <c r="BF449" s="199">
        <f>IF(N449="snížená",J449,0)</f>
        <v>0</v>
      </c>
      <c r="BG449" s="199">
        <f>IF(N449="zákl. přenesená",J449,0)</f>
        <v>0</v>
      </c>
      <c r="BH449" s="199">
        <f>IF(N449="sníž. přenesená",J449,0)</f>
        <v>0</v>
      </c>
      <c r="BI449" s="199">
        <f>IF(N449="nulová",J449,0)</f>
        <v>0</v>
      </c>
      <c r="BJ449" s="17" t="s">
        <v>81</v>
      </c>
      <c r="BK449" s="199">
        <f>ROUND(I449*H449,2)</f>
        <v>0</v>
      </c>
      <c r="BL449" s="17" t="s">
        <v>125</v>
      </c>
      <c r="BM449" s="198" t="s">
        <v>1294</v>
      </c>
    </row>
    <row r="450" spans="1:47" s="2" customFormat="1" ht="11.25">
      <c r="A450" s="34"/>
      <c r="B450" s="35"/>
      <c r="C450" s="36"/>
      <c r="D450" s="200" t="s">
        <v>127</v>
      </c>
      <c r="E450" s="36"/>
      <c r="F450" s="201" t="s">
        <v>1010</v>
      </c>
      <c r="G450" s="36"/>
      <c r="H450" s="36"/>
      <c r="I450" s="202"/>
      <c r="J450" s="36"/>
      <c r="K450" s="36"/>
      <c r="L450" s="39"/>
      <c r="M450" s="203"/>
      <c r="N450" s="204"/>
      <c r="O450" s="71"/>
      <c r="P450" s="71"/>
      <c r="Q450" s="71"/>
      <c r="R450" s="71"/>
      <c r="S450" s="71"/>
      <c r="T450" s="71"/>
      <c r="U450" s="72"/>
      <c r="V450" s="34"/>
      <c r="W450" s="34"/>
      <c r="X450" s="34"/>
      <c r="Y450" s="34"/>
      <c r="Z450" s="34"/>
      <c r="AA450" s="34"/>
      <c r="AB450" s="34"/>
      <c r="AC450" s="34"/>
      <c r="AD450" s="34"/>
      <c r="AE450" s="34"/>
      <c r="AT450" s="17" t="s">
        <v>127</v>
      </c>
      <c r="AU450" s="17" t="s">
        <v>83</v>
      </c>
    </row>
    <row r="451" spans="2:63" s="12" customFormat="1" ht="22.9" customHeight="1">
      <c r="B451" s="170"/>
      <c r="C451" s="171"/>
      <c r="D451" s="172" t="s">
        <v>72</v>
      </c>
      <c r="E451" s="184" t="s">
        <v>937</v>
      </c>
      <c r="F451" s="184" t="s">
        <v>136</v>
      </c>
      <c r="G451" s="171"/>
      <c r="H451" s="171"/>
      <c r="I451" s="174"/>
      <c r="J451" s="185">
        <f>BK451</f>
        <v>0</v>
      </c>
      <c r="K451" s="171"/>
      <c r="L451" s="176"/>
      <c r="M451" s="177"/>
      <c r="N451" s="178"/>
      <c r="O451" s="178"/>
      <c r="P451" s="179">
        <f>SUM(P452:P453)</f>
        <v>0</v>
      </c>
      <c r="Q451" s="178"/>
      <c r="R451" s="179">
        <f>SUM(R452:R453)</f>
        <v>0</v>
      </c>
      <c r="S451" s="178"/>
      <c r="T451" s="179">
        <f>SUM(T452:T453)</f>
        <v>0</v>
      </c>
      <c r="U451" s="180"/>
      <c r="AR451" s="181" t="s">
        <v>81</v>
      </c>
      <c r="AT451" s="182" t="s">
        <v>72</v>
      </c>
      <c r="AU451" s="182" t="s">
        <v>81</v>
      </c>
      <c r="AY451" s="181" t="s">
        <v>118</v>
      </c>
      <c r="BK451" s="183">
        <f>SUM(BK452:BK453)</f>
        <v>0</v>
      </c>
    </row>
    <row r="452" spans="1:65" s="2" customFormat="1" ht="14.45" customHeight="1">
      <c r="A452" s="34"/>
      <c r="B452" s="35"/>
      <c r="C452" s="186" t="s">
        <v>644</v>
      </c>
      <c r="D452" s="186" t="s">
        <v>121</v>
      </c>
      <c r="E452" s="187" t="s">
        <v>1025</v>
      </c>
      <c r="F452" s="188" t="s">
        <v>1026</v>
      </c>
      <c r="G452" s="189" t="s">
        <v>436</v>
      </c>
      <c r="H452" s="190">
        <v>25</v>
      </c>
      <c r="I452" s="191"/>
      <c r="J452" s="192">
        <f>ROUND(I452*H452,2)</f>
        <v>0</v>
      </c>
      <c r="K452" s="193"/>
      <c r="L452" s="39"/>
      <c r="M452" s="194" t="s">
        <v>1</v>
      </c>
      <c r="N452" s="195" t="s">
        <v>38</v>
      </c>
      <c r="O452" s="71"/>
      <c r="P452" s="196">
        <f>O452*H452</f>
        <v>0</v>
      </c>
      <c r="Q452" s="196">
        <v>0</v>
      </c>
      <c r="R452" s="196">
        <f>Q452*H452</f>
        <v>0</v>
      </c>
      <c r="S452" s="196">
        <v>0</v>
      </c>
      <c r="T452" s="196">
        <f>S452*H452</f>
        <v>0</v>
      </c>
      <c r="U452" s="197" t="s">
        <v>1</v>
      </c>
      <c r="V452" s="34"/>
      <c r="W452" s="34"/>
      <c r="X452" s="34"/>
      <c r="Y452" s="34"/>
      <c r="Z452" s="34"/>
      <c r="AA452" s="34"/>
      <c r="AB452" s="34"/>
      <c r="AC452" s="34"/>
      <c r="AD452" s="34"/>
      <c r="AE452" s="34"/>
      <c r="AR452" s="198" t="s">
        <v>125</v>
      </c>
      <c r="AT452" s="198" t="s">
        <v>121</v>
      </c>
      <c r="AU452" s="198" t="s">
        <v>83</v>
      </c>
      <c r="AY452" s="17" t="s">
        <v>118</v>
      </c>
      <c r="BE452" s="199">
        <f>IF(N452="základní",J452,0)</f>
        <v>0</v>
      </c>
      <c r="BF452" s="199">
        <f>IF(N452="snížená",J452,0)</f>
        <v>0</v>
      </c>
      <c r="BG452" s="199">
        <f>IF(N452="zákl. přenesená",J452,0)</f>
        <v>0</v>
      </c>
      <c r="BH452" s="199">
        <f>IF(N452="sníž. přenesená",J452,0)</f>
        <v>0</v>
      </c>
      <c r="BI452" s="199">
        <f>IF(N452="nulová",J452,0)</f>
        <v>0</v>
      </c>
      <c r="BJ452" s="17" t="s">
        <v>81</v>
      </c>
      <c r="BK452" s="199">
        <f>ROUND(I452*H452,2)</f>
        <v>0</v>
      </c>
      <c r="BL452" s="17" t="s">
        <v>125</v>
      </c>
      <c r="BM452" s="198" t="s">
        <v>1295</v>
      </c>
    </row>
    <row r="453" spans="1:47" s="2" customFormat="1" ht="11.25">
      <c r="A453" s="34"/>
      <c r="B453" s="35"/>
      <c r="C453" s="36"/>
      <c r="D453" s="200" t="s">
        <v>127</v>
      </c>
      <c r="E453" s="36"/>
      <c r="F453" s="201" t="s">
        <v>1026</v>
      </c>
      <c r="G453" s="36"/>
      <c r="H453" s="36"/>
      <c r="I453" s="202"/>
      <c r="J453" s="36"/>
      <c r="K453" s="36"/>
      <c r="L453" s="39"/>
      <c r="M453" s="206"/>
      <c r="N453" s="207"/>
      <c r="O453" s="208"/>
      <c r="P453" s="208"/>
      <c r="Q453" s="208"/>
      <c r="R453" s="208"/>
      <c r="S453" s="208"/>
      <c r="T453" s="208"/>
      <c r="U453" s="209"/>
      <c r="V453" s="34"/>
      <c r="W453" s="34"/>
      <c r="X453" s="34"/>
      <c r="Y453" s="34"/>
      <c r="Z453" s="34"/>
      <c r="AA453" s="34"/>
      <c r="AB453" s="34"/>
      <c r="AC453" s="34"/>
      <c r="AD453" s="34"/>
      <c r="AE453" s="34"/>
      <c r="AT453" s="17" t="s">
        <v>127</v>
      </c>
      <c r="AU453" s="17" t="s">
        <v>83</v>
      </c>
    </row>
    <row r="454" spans="1:31" s="2" customFormat="1" ht="6.95" customHeight="1">
      <c r="A454" s="34"/>
      <c r="B454" s="54"/>
      <c r="C454" s="55"/>
      <c r="D454" s="55"/>
      <c r="E454" s="55"/>
      <c r="F454" s="55"/>
      <c r="G454" s="55"/>
      <c r="H454" s="55"/>
      <c r="I454" s="55"/>
      <c r="J454" s="55"/>
      <c r="K454" s="55"/>
      <c r="L454" s="39"/>
      <c r="M454" s="34"/>
      <c r="O454" s="34"/>
      <c r="P454" s="34"/>
      <c r="Q454" s="34"/>
      <c r="R454" s="34"/>
      <c r="S454" s="34"/>
      <c r="T454" s="34"/>
      <c r="U454" s="34"/>
      <c r="V454" s="34"/>
      <c r="W454" s="34"/>
      <c r="X454" s="34"/>
      <c r="Y454" s="34"/>
      <c r="Z454" s="34"/>
      <c r="AA454" s="34"/>
      <c r="AB454" s="34"/>
      <c r="AC454" s="34"/>
      <c r="AD454" s="34"/>
      <c r="AE454" s="34"/>
    </row>
  </sheetData>
  <sheetProtection algorithmName="SHA-512" hashValue="uDL/sYiVszfRGJom3bOrof8j49v/340sGiTSfvw/8MEnspY4ptW/l5kibW/VSy/iX8EBqXTlXOJqZLBQ6m35QQ==" saltValue="Fiyke4thNovF3RfS6H3fAkyzlQjmQqPDPZa4xISbVO0GN+yqOiUt5Qd2n2qTYaFs50pk1CUfZufBC2n0ur48tw==" spinCount="100000" sheet="1" objects="1" scenarios="1" formatColumns="0" formatRows="0" autoFilter="0"/>
  <autoFilter ref="C130:K453"/>
  <mergeCells count="9">
    <mergeCell ref="E87:H87"/>
    <mergeCell ref="E121:H121"/>
    <mergeCell ref="E123:H123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1.421875" style="1" customWidth="1"/>
    <col min="9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1" width="14.1406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AT2" s="17" t="s">
        <v>89</v>
      </c>
    </row>
    <row r="3" spans="2:46" s="1" customFormat="1" ht="6.95" customHeight="1"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20"/>
      <c r="AT3" s="17" t="s">
        <v>83</v>
      </c>
    </row>
    <row r="4" spans="2:46" s="1" customFormat="1" ht="24.95" customHeight="1">
      <c r="B4" s="20"/>
      <c r="D4" s="110" t="s">
        <v>90</v>
      </c>
      <c r="L4" s="20"/>
      <c r="M4" s="111" t="s">
        <v>10</v>
      </c>
      <c r="AT4" s="17" t="s">
        <v>4</v>
      </c>
    </row>
    <row r="5" spans="2:12" s="1" customFormat="1" ht="6.95" customHeight="1">
      <c r="B5" s="20"/>
      <c r="L5" s="20"/>
    </row>
    <row r="6" spans="2:12" s="1" customFormat="1" ht="12" customHeight="1">
      <c r="B6" s="20"/>
      <c r="D6" s="112" t="s">
        <v>16</v>
      </c>
      <c r="L6" s="20"/>
    </row>
    <row r="7" spans="2:12" s="1" customFormat="1" ht="16.5" customHeight="1">
      <c r="B7" s="20"/>
      <c r="E7" s="294" t="str">
        <f>'Rekapitulace stavby'!K6</f>
        <v>Ostravska univerzita-18.11.2020 - upravený</v>
      </c>
      <c r="F7" s="295"/>
      <c r="G7" s="295"/>
      <c r="H7" s="295"/>
      <c r="L7" s="20"/>
    </row>
    <row r="8" spans="1:31" s="2" customFormat="1" ht="12" customHeight="1">
      <c r="A8" s="34"/>
      <c r="B8" s="39"/>
      <c r="C8" s="34"/>
      <c r="D8" s="112" t="s">
        <v>91</v>
      </c>
      <c r="E8" s="34"/>
      <c r="F8" s="34"/>
      <c r="G8" s="34"/>
      <c r="H8" s="34"/>
      <c r="I8" s="34"/>
      <c r="J8" s="34"/>
      <c r="K8" s="34"/>
      <c r="L8" s="51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</row>
    <row r="9" spans="1:31" s="2" customFormat="1" ht="16.5" customHeight="1">
      <c r="A9" s="34"/>
      <c r="B9" s="39"/>
      <c r="C9" s="34"/>
      <c r="D9" s="34"/>
      <c r="E9" s="296" t="s">
        <v>1296</v>
      </c>
      <c r="F9" s="297"/>
      <c r="G9" s="297"/>
      <c r="H9" s="297"/>
      <c r="I9" s="34"/>
      <c r="J9" s="34"/>
      <c r="K9" s="34"/>
      <c r="L9" s="51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</row>
    <row r="10" spans="1:31" s="2" customFormat="1" ht="11.25">
      <c r="A10" s="34"/>
      <c r="B10" s="39"/>
      <c r="C10" s="34"/>
      <c r="D10" s="34"/>
      <c r="E10" s="34"/>
      <c r="F10" s="34"/>
      <c r="G10" s="34"/>
      <c r="H10" s="34"/>
      <c r="I10" s="34"/>
      <c r="J10" s="34"/>
      <c r="K10" s="34"/>
      <c r="L10" s="51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</row>
    <row r="11" spans="1:31" s="2" customFormat="1" ht="12" customHeight="1">
      <c r="A11" s="34"/>
      <c r="B11" s="39"/>
      <c r="C11" s="34"/>
      <c r="D11" s="112" t="s">
        <v>18</v>
      </c>
      <c r="E11" s="34"/>
      <c r="F11" s="113" t="s">
        <v>1</v>
      </c>
      <c r="G11" s="34"/>
      <c r="H11" s="34"/>
      <c r="I11" s="112" t="s">
        <v>19</v>
      </c>
      <c r="J11" s="113" t="s">
        <v>1</v>
      </c>
      <c r="K11" s="34"/>
      <c r="L11" s="51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</row>
    <row r="12" spans="1:31" s="2" customFormat="1" ht="12" customHeight="1">
      <c r="A12" s="34"/>
      <c r="B12" s="39"/>
      <c r="C12" s="34"/>
      <c r="D12" s="112" t="s">
        <v>20</v>
      </c>
      <c r="E12" s="34"/>
      <c r="F12" s="113" t="s">
        <v>21</v>
      </c>
      <c r="G12" s="34"/>
      <c r="H12" s="34"/>
      <c r="I12" s="112" t="s">
        <v>22</v>
      </c>
      <c r="J12" s="114" t="str">
        <f>'Rekapitulace stavby'!AN8</f>
        <v>18. 11. 2020</v>
      </c>
      <c r="K12" s="34"/>
      <c r="L12" s="51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</row>
    <row r="13" spans="1:31" s="2" customFormat="1" ht="10.9" customHeight="1">
      <c r="A13" s="34"/>
      <c r="B13" s="39"/>
      <c r="C13" s="34"/>
      <c r="D13" s="34"/>
      <c r="E13" s="34"/>
      <c r="F13" s="34"/>
      <c r="G13" s="34"/>
      <c r="H13" s="34"/>
      <c r="I13" s="34"/>
      <c r="J13" s="34"/>
      <c r="K13" s="34"/>
      <c r="L13" s="51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</row>
    <row r="14" spans="1:31" s="2" customFormat="1" ht="12" customHeight="1">
      <c r="A14" s="34"/>
      <c r="B14" s="39"/>
      <c r="C14" s="34"/>
      <c r="D14" s="112" t="s">
        <v>24</v>
      </c>
      <c r="E14" s="34"/>
      <c r="F14" s="34"/>
      <c r="G14" s="34"/>
      <c r="H14" s="34"/>
      <c r="I14" s="112" t="s">
        <v>25</v>
      </c>
      <c r="J14" s="113" t="s">
        <v>1</v>
      </c>
      <c r="K14" s="34"/>
      <c r="L14" s="51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</row>
    <row r="15" spans="1:31" s="2" customFormat="1" ht="18" customHeight="1">
      <c r="A15" s="34"/>
      <c r="B15" s="39"/>
      <c r="C15" s="34"/>
      <c r="D15" s="34"/>
      <c r="E15" s="113" t="s">
        <v>21</v>
      </c>
      <c r="F15" s="34"/>
      <c r="G15" s="34"/>
      <c r="H15" s="34"/>
      <c r="I15" s="112" t="s">
        <v>26</v>
      </c>
      <c r="J15" s="113" t="s">
        <v>1</v>
      </c>
      <c r="K15" s="34"/>
      <c r="L15" s="51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</row>
    <row r="16" spans="1:31" s="2" customFormat="1" ht="6.95" customHeight="1">
      <c r="A16" s="34"/>
      <c r="B16" s="39"/>
      <c r="C16" s="34"/>
      <c r="D16" s="34"/>
      <c r="E16" s="34"/>
      <c r="F16" s="34"/>
      <c r="G16" s="34"/>
      <c r="H16" s="34"/>
      <c r="I16" s="34"/>
      <c r="J16" s="34"/>
      <c r="K16" s="34"/>
      <c r="L16" s="51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</row>
    <row r="17" spans="1:31" s="2" customFormat="1" ht="12" customHeight="1">
      <c r="A17" s="34"/>
      <c r="B17" s="39"/>
      <c r="C17" s="34"/>
      <c r="D17" s="112" t="s">
        <v>27</v>
      </c>
      <c r="E17" s="34"/>
      <c r="F17" s="34"/>
      <c r="G17" s="34"/>
      <c r="H17" s="34"/>
      <c r="I17" s="112" t="s">
        <v>25</v>
      </c>
      <c r="J17" s="30" t="str">
        <f>'Rekapitulace stavby'!AN13</f>
        <v>Vyplň údaj</v>
      </c>
      <c r="K17" s="34"/>
      <c r="L17" s="51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</row>
    <row r="18" spans="1:31" s="2" customFormat="1" ht="18" customHeight="1">
      <c r="A18" s="34"/>
      <c r="B18" s="39"/>
      <c r="C18" s="34"/>
      <c r="D18" s="34"/>
      <c r="E18" s="298" t="str">
        <f>'Rekapitulace stavby'!E14</f>
        <v>Vyplň údaj</v>
      </c>
      <c r="F18" s="299"/>
      <c r="G18" s="299"/>
      <c r="H18" s="299"/>
      <c r="I18" s="112" t="s">
        <v>26</v>
      </c>
      <c r="J18" s="30" t="str">
        <f>'Rekapitulace stavby'!AN14</f>
        <v>Vyplň údaj</v>
      </c>
      <c r="K18" s="34"/>
      <c r="L18" s="51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</row>
    <row r="19" spans="1:31" s="2" customFormat="1" ht="6.95" customHeight="1">
      <c r="A19" s="34"/>
      <c r="B19" s="39"/>
      <c r="C19" s="34"/>
      <c r="D19" s="34"/>
      <c r="E19" s="34"/>
      <c r="F19" s="34"/>
      <c r="G19" s="34"/>
      <c r="H19" s="34"/>
      <c r="I19" s="34"/>
      <c r="J19" s="34"/>
      <c r="K19" s="34"/>
      <c r="L19" s="51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</row>
    <row r="20" spans="1:31" s="2" customFormat="1" ht="12" customHeight="1">
      <c r="A20" s="34"/>
      <c r="B20" s="39"/>
      <c r="C20" s="34"/>
      <c r="D20" s="112" t="s">
        <v>29</v>
      </c>
      <c r="E20" s="34"/>
      <c r="F20" s="34"/>
      <c r="G20" s="34"/>
      <c r="H20" s="34"/>
      <c r="I20" s="112" t="s">
        <v>25</v>
      </c>
      <c r="J20" s="113" t="s">
        <v>1</v>
      </c>
      <c r="K20" s="34"/>
      <c r="L20" s="51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</row>
    <row r="21" spans="1:31" s="2" customFormat="1" ht="18" customHeight="1">
      <c r="A21" s="34"/>
      <c r="B21" s="39"/>
      <c r="C21" s="34"/>
      <c r="D21" s="34"/>
      <c r="E21" s="113" t="s">
        <v>21</v>
      </c>
      <c r="F21" s="34"/>
      <c r="G21" s="34"/>
      <c r="H21" s="34"/>
      <c r="I21" s="112" t="s">
        <v>26</v>
      </c>
      <c r="J21" s="113" t="s">
        <v>1</v>
      </c>
      <c r="K21" s="34"/>
      <c r="L21" s="51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</row>
    <row r="22" spans="1:31" s="2" customFormat="1" ht="6.95" customHeight="1">
      <c r="A22" s="34"/>
      <c r="B22" s="39"/>
      <c r="C22" s="34"/>
      <c r="D22" s="34"/>
      <c r="E22" s="34"/>
      <c r="F22" s="34"/>
      <c r="G22" s="34"/>
      <c r="H22" s="34"/>
      <c r="I22" s="34"/>
      <c r="J22" s="34"/>
      <c r="K22" s="34"/>
      <c r="L22" s="51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</row>
    <row r="23" spans="1:31" s="2" customFormat="1" ht="12" customHeight="1">
      <c r="A23" s="34"/>
      <c r="B23" s="39"/>
      <c r="C23" s="34"/>
      <c r="D23" s="112" t="s">
        <v>31</v>
      </c>
      <c r="E23" s="34"/>
      <c r="F23" s="34"/>
      <c r="G23" s="34"/>
      <c r="H23" s="34"/>
      <c r="I23" s="112" t="s">
        <v>25</v>
      </c>
      <c r="J23" s="113" t="s">
        <v>1</v>
      </c>
      <c r="K23" s="34"/>
      <c r="L23" s="51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</row>
    <row r="24" spans="1:31" s="2" customFormat="1" ht="18" customHeight="1">
      <c r="A24" s="34"/>
      <c r="B24" s="39"/>
      <c r="C24" s="34"/>
      <c r="D24" s="34"/>
      <c r="E24" s="113" t="s">
        <v>21</v>
      </c>
      <c r="F24" s="34"/>
      <c r="G24" s="34"/>
      <c r="H24" s="34"/>
      <c r="I24" s="112" t="s">
        <v>26</v>
      </c>
      <c r="J24" s="113" t="s">
        <v>1</v>
      </c>
      <c r="K24" s="34"/>
      <c r="L24" s="51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</row>
    <row r="25" spans="1:31" s="2" customFormat="1" ht="6.95" customHeight="1">
      <c r="A25" s="34"/>
      <c r="B25" s="39"/>
      <c r="C25" s="34"/>
      <c r="D25" s="34"/>
      <c r="E25" s="34"/>
      <c r="F25" s="34"/>
      <c r="G25" s="34"/>
      <c r="H25" s="34"/>
      <c r="I25" s="34"/>
      <c r="J25" s="34"/>
      <c r="K25" s="34"/>
      <c r="L25" s="51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</row>
    <row r="26" spans="1:31" s="2" customFormat="1" ht="12" customHeight="1">
      <c r="A26" s="34"/>
      <c r="B26" s="39"/>
      <c r="C26" s="34"/>
      <c r="D26" s="112" t="s">
        <v>32</v>
      </c>
      <c r="E26" s="34"/>
      <c r="F26" s="34"/>
      <c r="G26" s="34"/>
      <c r="H26" s="34"/>
      <c r="I26" s="34"/>
      <c r="J26" s="34"/>
      <c r="K26" s="34"/>
      <c r="L26" s="51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</row>
    <row r="27" spans="1:31" s="8" customFormat="1" ht="16.5" customHeight="1">
      <c r="A27" s="115"/>
      <c r="B27" s="116"/>
      <c r="C27" s="115"/>
      <c r="D27" s="115"/>
      <c r="E27" s="300" t="s">
        <v>1</v>
      </c>
      <c r="F27" s="300"/>
      <c r="G27" s="300"/>
      <c r="H27" s="300"/>
      <c r="I27" s="115"/>
      <c r="J27" s="115"/>
      <c r="K27" s="115"/>
      <c r="L27" s="117"/>
      <c r="S27" s="115"/>
      <c r="T27" s="115"/>
      <c r="U27" s="115"/>
      <c r="V27" s="115"/>
      <c r="W27" s="115"/>
      <c r="X27" s="115"/>
      <c r="Y27" s="115"/>
      <c r="Z27" s="115"/>
      <c r="AA27" s="115"/>
      <c r="AB27" s="115"/>
      <c r="AC27" s="115"/>
      <c r="AD27" s="115"/>
      <c r="AE27" s="115"/>
    </row>
    <row r="28" spans="1:31" s="2" customFormat="1" ht="6.95" customHeight="1">
      <c r="A28" s="34"/>
      <c r="B28" s="39"/>
      <c r="C28" s="34"/>
      <c r="D28" s="34"/>
      <c r="E28" s="34"/>
      <c r="F28" s="34"/>
      <c r="G28" s="34"/>
      <c r="H28" s="34"/>
      <c r="I28" s="34"/>
      <c r="J28" s="34"/>
      <c r="K28" s="34"/>
      <c r="L28" s="51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</row>
    <row r="29" spans="1:31" s="2" customFormat="1" ht="6.95" customHeight="1">
      <c r="A29" s="34"/>
      <c r="B29" s="39"/>
      <c r="C29" s="34"/>
      <c r="D29" s="118"/>
      <c r="E29" s="118"/>
      <c r="F29" s="118"/>
      <c r="G29" s="118"/>
      <c r="H29" s="118"/>
      <c r="I29" s="118"/>
      <c r="J29" s="118"/>
      <c r="K29" s="118"/>
      <c r="L29" s="51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</row>
    <row r="30" spans="1:31" s="2" customFormat="1" ht="25.35" customHeight="1">
      <c r="A30" s="34"/>
      <c r="B30" s="39"/>
      <c r="C30" s="34"/>
      <c r="D30" s="119" t="s">
        <v>33</v>
      </c>
      <c r="E30" s="34"/>
      <c r="F30" s="34"/>
      <c r="G30" s="34"/>
      <c r="H30" s="34"/>
      <c r="I30" s="34"/>
      <c r="J30" s="120">
        <f>ROUND(J128,2)</f>
        <v>0</v>
      </c>
      <c r="K30" s="34"/>
      <c r="L30" s="51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</row>
    <row r="31" spans="1:31" s="2" customFormat="1" ht="6.95" customHeight="1">
      <c r="A31" s="34"/>
      <c r="B31" s="39"/>
      <c r="C31" s="34"/>
      <c r="D31" s="118"/>
      <c r="E31" s="118"/>
      <c r="F31" s="118"/>
      <c r="G31" s="118"/>
      <c r="H31" s="118"/>
      <c r="I31" s="118"/>
      <c r="J31" s="118"/>
      <c r="K31" s="118"/>
      <c r="L31" s="51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</row>
    <row r="32" spans="1:31" s="2" customFormat="1" ht="14.45" customHeight="1">
      <c r="A32" s="34"/>
      <c r="B32" s="39"/>
      <c r="C32" s="34"/>
      <c r="D32" s="34"/>
      <c r="E32" s="34"/>
      <c r="F32" s="121" t="s">
        <v>35</v>
      </c>
      <c r="G32" s="34"/>
      <c r="H32" s="34"/>
      <c r="I32" s="121" t="s">
        <v>34</v>
      </c>
      <c r="J32" s="121" t="s">
        <v>36</v>
      </c>
      <c r="K32" s="34"/>
      <c r="L32" s="51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</row>
    <row r="33" spans="1:31" s="2" customFormat="1" ht="14.45" customHeight="1">
      <c r="A33" s="34"/>
      <c r="B33" s="39"/>
      <c r="C33" s="34"/>
      <c r="D33" s="122" t="s">
        <v>37</v>
      </c>
      <c r="E33" s="112" t="s">
        <v>38</v>
      </c>
      <c r="F33" s="123">
        <f>ROUND((SUM(BE128:BE277)),2)</f>
        <v>0</v>
      </c>
      <c r="G33" s="34"/>
      <c r="H33" s="34"/>
      <c r="I33" s="124">
        <v>0.21</v>
      </c>
      <c r="J33" s="123">
        <f>ROUND(((SUM(BE128:BE277))*I33),2)</f>
        <v>0</v>
      </c>
      <c r="K33" s="34"/>
      <c r="L33" s="51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</row>
    <row r="34" spans="1:31" s="2" customFormat="1" ht="14.45" customHeight="1">
      <c r="A34" s="34"/>
      <c r="B34" s="39"/>
      <c r="C34" s="34"/>
      <c r="D34" s="34"/>
      <c r="E34" s="112" t="s">
        <v>39</v>
      </c>
      <c r="F34" s="123">
        <f>ROUND((SUM(BF128:BF277)),2)</f>
        <v>0</v>
      </c>
      <c r="G34" s="34"/>
      <c r="H34" s="34"/>
      <c r="I34" s="124">
        <v>0.15</v>
      </c>
      <c r="J34" s="123">
        <f>ROUND(((SUM(BF128:BF277))*I34),2)</f>
        <v>0</v>
      </c>
      <c r="K34" s="34"/>
      <c r="L34" s="51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</row>
    <row r="35" spans="1:31" s="2" customFormat="1" ht="14.45" customHeight="1" hidden="1">
      <c r="A35" s="34"/>
      <c r="B35" s="39"/>
      <c r="C35" s="34"/>
      <c r="D35" s="34"/>
      <c r="E35" s="112" t="s">
        <v>40</v>
      </c>
      <c r="F35" s="123">
        <f>ROUND((SUM(BG128:BG277)),2)</f>
        <v>0</v>
      </c>
      <c r="G35" s="34"/>
      <c r="H35" s="34"/>
      <c r="I35" s="124">
        <v>0.21</v>
      </c>
      <c r="J35" s="123">
        <f>0</f>
        <v>0</v>
      </c>
      <c r="K35" s="34"/>
      <c r="L35" s="51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</row>
    <row r="36" spans="1:31" s="2" customFormat="1" ht="14.45" customHeight="1" hidden="1">
      <c r="A36" s="34"/>
      <c r="B36" s="39"/>
      <c r="C36" s="34"/>
      <c r="D36" s="34"/>
      <c r="E36" s="112" t="s">
        <v>41</v>
      </c>
      <c r="F36" s="123">
        <f>ROUND((SUM(BH128:BH277)),2)</f>
        <v>0</v>
      </c>
      <c r="G36" s="34"/>
      <c r="H36" s="34"/>
      <c r="I36" s="124">
        <v>0.15</v>
      </c>
      <c r="J36" s="123">
        <f>0</f>
        <v>0</v>
      </c>
      <c r="K36" s="34"/>
      <c r="L36" s="51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</row>
    <row r="37" spans="1:31" s="2" customFormat="1" ht="14.45" customHeight="1" hidden="1">
      <c r="A37" s="34"/>
      <c r="B37" s="39"/>
      <c r="C37" s="34"/>
      <c r="D37" s="34"/>
      <c r="E37" s="112" t="s">
        <v>42</v>
      </c>
      <c r="F37" s="123">
        <f>ROUND((SUM(BI128:BI277)),2)</f>
        <v>0</v>
      </c>
      <c r="G37" s="34"/>
      <c r="H37" s="34"/>
      <c r="I37" s="124">
        <v>0</v>
      </c>
      <c r="J37" s="123">
        <f>0</f>
        <v>0</v>
      </c>
      <c r="K37" s="34"/>
      <c r="L37" s="51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</row>
    <row r="38" spans="1:31" s="2" customFormat="1" ht="6.95" customHeight="1">
      <c r="A38" s="34"/>
      <c r="B38" s="39"/>
      <c r="C38" s="34"/>
      <c r="D38" s="34"/>
      <c r="E38" s="34"/>
      <c r="F38" s="34"/>
      <c r="G38" s="34"/>
      <c r="H38" s="34"/>
      <c r="I38" s="34"/>
      <c r="J38" s="34"/>
      <c r="K38" s="34"/>
      <c r="L38" s="51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</row>
    <row r="39" spans="1:31" s="2" customFormat="1" ht="25.35" customHeight="1">
      <c r="A39" s="34"/>
      <c r="B39" s="39"/>
      <c r="C39" s="125"/>
      <c r="D39" s="126" t="s">
        <v>43</v>
      </c>
      <c r="E39" s="127"/>
      <c r="F39" s="127"/>
      <c r="G39" s="128" t="s">
        <v>44</v>
      </c>
      <c r="H39" s="129" t="s">
        <v>45</v>
      </c>
      <c r="I39" s="127"/>
      <c r="J39" s="130">
        <f>SUM(J30:J37)</f>
        <v>0</v>
      </c>
      <c r="K39" s="131"/>
      <c r="L39" s="51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</row>
    <row r="40" spans="1:31" s="2" customFormat="1" ht="14.45" customHeight="1">
      <c r="A40" s="34"/>
      <c r="B40" s="39"/>
      <c r="C40" s="34"/>
      <c r="D40" s="34"/>
      <c r="E40" s="34"/>
      <c r="F40" s="34"/>
      <c r="G40" s="34"/>
      <c r="H40" s="34"/>
      <c r="I40" s="34"/>
      <c r="J40" s="34"/>
      <c r="K40" s="34"/>
      <c r="L40" s="51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</row>
    <row r="41" spans="2:12" s="1" customFormat="1" ht="14.45" customHeight="1">
      <c r="B41" s="20"/>
      <c r="L41" s="20"/>
    </row>
    <row r="42" spans="2:12" s="1" customFormat="1" ht="14.45" customHeight="1">
      <c r="B42" s="20"/>
      <c r="L42" s="20"/>
    </row>
    <row r="43" spans="2:12" s="1" customFormat="1" ht="14.45" customHeight="1">
      <c r="B43" s="20"/>
      <c r="L43" s="20"/>
    </row>
    <row r="44" spans="2:12" s="1" customFormat="1" ht="14.45" customHeight="1">
      <c r="B44" s="20"/>
      <c r="L44" s="20"/>
    </row>
    <row r="45" spans="2:12" s="1" customFormat="1" ht="14.45" customHeight="1">
      <c r="B45" s="20"/>
      <c r="L45" s="20"/>
    </row>
    <row r="46" spans="2:12" s="1" customFormat="1" ht="14.45" customHeight="1">
      <c r="B46" s="20"/>
      <c r="L46" s="20"/>
    </row>
    <row r="47" spans="2:12" s="1" customFormat="1" ht="14.45" customHeight="1">
      <c r="B47" s="20"/>
      <c r="L47" s="20"/>
    </row>
    <row r="48" spans="2:12" s="1" customFormat="1" ht="14.45" customHeight="1">
      <c r="B48" s="20"/>
      <c r="L48" s="20"/>
    </row>
    <row r="49" spans="2:12" s="1" customFormat="1" ht="14.45" customHeight="1">
      <c r="B49" s="20"/>
      <c r="L49" s="20"/>
    </row>
    <row r="50" spans="2:12" s="2" customFormat="1" ht="14.45" customHeight="1">
      <c r="B50" s="51"/>
      <c r="D50" s="132" t="s">
        <v>46</v>
      </c>
      <c r="E50" s="133"/>
      <c r="F50" s="133"/>
      <c r="G50" s="132" t="s">
        <v>47</v>
      </c>
      <c r="H50" s="133"/>
      <c r="I50" s="133"/>
      <c r="J50" s="133"/>
      <c r="K50" s="133"/>
      <c r="L50" s="51"/>
    </row>
    <row r="51" spans="2:12" ht="11.25">
      <c r="B51" s="20"/>
      <c r="L51" s="20"/>
    </row>
    <row r="52" spans="2:12" ht="11.25">
      <c r="B52" s="20"/>
      <c r="L52" s="20"/>
    </row>
    <row r="53" spans="2:12" ht="11.25">
      <c r="B53" s="20"/>
      <c r="L53" s="20"/>
    </row>
    <row r="54" spans="2:12" ht="11.25">
      <c r="B54" s="20"/>
      <c r="L54" s="20"/>
    </row>
    <row r="55" spans="2:12" ht="11.25">
      <c r="B55" s="20"/>
      <c r="L55" s="20"/>
    </row>
    <row r="56" spans="2:12" ht="11.25">
      <c r="B56" s="20"/>
      <c r="L56" s="20"/>
    </row>
    <row r="57" spans="2:12" ht="11.25">
      <c r="B57" s="20"/>
      <c r="L57" s="20"/>
    </row>
    <row r="58" spans="2:12" ht="11.25">
      <c r="B58" s="20"/>
      <c r="L58" s="20"/>
    </row>
    <row r="59" spans="2:12" ht="11.25">
      <c r="B59" s="20"/>
      <c r="L59" s="20"/>
    </row>
    <row r="60" spans="2:12" ht="11.25">
      <c r="B60" s="20"/>
      <c r="L60" s="20"/>
    </row>
    <row r="61" spans="1:31" s="2" customFormat="1" ht="12.75">
      <c r="A61" s="34"/>
      <c r="B61" s="39"/>
      <c r="C61" s="34"/>
      <c r="D61" s="134" t="s">
        <v>48</v>
      </c>
      <c r="E61" s="135"/>
      <c r="F61" s="136" t="s">
        <v>49</v>
      </c>
      <c r="G61" s="134" t="s">
        <v>48</v>
      </c>
      <c r="H61" s="135"/>
      <c r="I61" s="135"/>
      <c r="J61" s="137" t="s">
        <v>49</v>
      </c>
      <c r="K61" s="135"/>
      <c r="L61" s="51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</row>
    <row r="62" spans="2:12" ht="11.25">
      <c r="B62" s="20"/>
      <c r="L62" s="20"/>
    </row>
    <row r="63" spans="2:12" ht="11.25">
      <c r="B63" s="20"/>
      <c r="L63" s="20"/>
    </row>
    <row r="64" spans="2:12" ht="11.25">
      <c r="B64" s="20"/>
      <c r="L64" s="20"/>
    </row>
    <row r="65" spans="1:31" s="2" customFormat="1" ht="12.75">
      <c r="A65" s="34"/>
      <c r="B65" s="39"/>
      <c r="C65" s="34"/>
      <c r="D65" s="132" t="s">
        <v>50</v>
      </c>
      <c r="E65" s="138"/>
      <c r="F65" s="138"/>
      <c r="G65" s="132" t="s">
        <v>51</v>
      </c>
      <c r="H65" s="138"/>
      <c r="I65" s="138"/>
      <c r="J65" s="138"/>
      <c r="K65" s="138"/>
      <c r="L65" s="51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</row>
    <row r="66" spans="2:12" ht="11.25">
      <c r="B66" s="20"/>
      <c r="L66" s="20"/>
    </row>
    <row r="67" spans="2:12" ht="11.25">
      <c r="B67" s="20"/>
      <c r="L67" s="20"/>
    </row>
    <row r="68" spans="2:12" ht="11.25">
      <c r="B68" s="20"/>
      <c r="L68" s="20"/>
    </row>
    <row r="69" spans="2:12" ht="11.25">
      <c r="B69" s="20"/>
      <c r="L69" s="20"/>
    </row>
    <row r="70" spans="2:12" ht="11.25">
      <c r="B70" s="20"/>
      <c r="L70" s="20"/>
    </row>
    <row r="71" spans="2:12" ht="11.25">
      <c r="B71" s="20"/>
      <c r="L71" s="20"/>
    </row>
    <row r="72" spans="2:12" ht="11.25">
      <c r="B72" s="20"/>
      <c r="L72" s="20"/>
    </row>
    <row r="73" spans="2:12" ht="11.25">
      <c r="B73" s="20"/>
      <c r="L73" s="20"/>
    </row>
    <row r="74" spans="2:12" ht="11.25">
      <c r="B74" s="20"/>
      <c r="L74" s="20"/>
    </row>
    <row r="75" spans="2:12" ht="11.25">
      <c r="B75" s="20"/>
      <c r="L75" s="20"/>
    </row>
    <row r="76" spans="1:31" s="2" customFormat="1" ht="12.75">
      <c r="A76" s="34"/>
      <c r="B76" s="39"/>
      <c r="C76" s="34"/>
      <c r="D76" s="134" t="s">
        <v>48</v>
      </c>
      <c r="E76" s="135"/>
      <c r="F76" s="136" t="s">
        <v>49</v>
      </c>
      <c r="G76" s="134" t="s">
        <v>48</v>
      </c>
      <c r="H76" s="135"/>
      <c r="I76" s="135"/>
      <c r="J76" s="137" t="s">
        <v>49</v>
      </c>
      <c r="K76" s="135"/>
      <c r="L76" s="51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</row>
    <row r="77" spans="1:31" s="2" customFormat="1" ht="14.45" customHeight="1">
      <c r="A77" s="34"/>
      <c r="B77" s="139"/>
      <c r="C77" s="140"/>
      <c r="D77" s="140"/>
      <c r="E77" s="140"/>
      <c r="F77" s="140"/>
      <c r="G77" s="140"/>
      <c r="H77" s="140"/>
      <c r="I77" s="140"/>
      <c r="J77" s="140"/>
      <c r="K77" s="140"/>
      <c r="L77" s="51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</row>
    <row r="81" spans="1:31" s="2" customFormat="1" ht="6.95" customHeight="1">
      <c r="A81" s="34"/>
      <c r="B81" s="141"/>
      <c r="C81" s="142"/>
      <c r="D81" s="142"/>
      <c r="E81" s="142"/>
      <c r="F81" s="142"/>
      <c r="G81" s="142"/>
      <c r="H81" s="142"/>
      <c r="I81" s="142"/>
      <c r="J81" s="142"/>
      <c r="K81" s="142"/>
      <c r="L81" s="51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</row>
    <row r="82" spans="1:31" s="2" customFormat="1" ht="24.95" customHeight="1">
      <c r="A82" s="34"/>
      <c r="B82" s="35"/>
      <c r="C82" s="23" t="s">
        <v>93</v>
      </c>
      <c r="D82" s="36"/>
      <c r="E82" s="36"/>
      <c r="F82" s="36"/>
      <c r="G82" s="36"/>
      <c r="H82" s="36"/>
      <c r="I82" s="36"/>
      <c r="J82" s="36"/>
      <c r="K82" s="36"/>
      <c r="L82" s="51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</row>
    <row r="83" spans="1:31" s="2" customFormat="1" ht="6.95" customHeight="1">
      <c r="A83" s="34"/>
      <c r="B83" s="35"/>
      <c r="C83" s="36"/>
      <c r="D83" s="36"/>
      <c r="E83" s="36"/>
      <c r="F83" s="36"/>
      <c r="G83" s="36"/>
      <c r="H83" s="36"/>
      <c r="I83" s="36"/>
      <c r="J83" s="36"/>
      <c r="K83" s="36"/>
      <c r="L83" s="51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</row>
    <row r="84" spans="1:31" s="2" customFormat="1" ht="12" customHeight="1">
      <c r="A84" s="34"/>
      <c r="B84" s="35"/>
      <c r="C84" s="29" t="s">
        <v>16</v>
      </c>
      <c r="D84" s="36"/>
      <c r="E84" s="36"/>
      <c r="F84" s="36"/>
      <c r="G84" s="36"/>
      <c r="H84" s="36"/>
      <c r="I84" s="36"/>
      <c r="J84" s="36"/>
      <c r="K84" s="36"/>
      <c r="L84" s="51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</row>
    <row r="85" spans="1:31" s="2" customFormat="1" ht="16.5" customHeight="1">
      <c r="A85" s="34"/>
      <c r="B85" s="35"/>
      <c r="C85" s="36"/>
      <c r="D85" s="36"/>
      <c r="E85" s="301" t="str">
        <f>E7</f>
        <v>Ostravska univerzita-18.11.2020 - upravený</v>
      </c>
      <c r="F85" s="302"/>
      <c r="G85" s="302"/>
      <c r="H85" s="302"/>
      <c r="I85" s="36"/>
      <c r="J85" s="36"/>
      <c r="K85" s="36"/>
      <c r="L85" s="51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</row>
    <row r="86" spans="1:31" s="2" customFormat="1" ht="12" customHeight="1">
      <c r="A86" s="34"/>
      <c r="B86" s="35"/>
      <c r="C86" s="29" t="s">
        <v>91</v>
      </c>
      <c r="D86" s="36"/>
      <c r="E86" s="36"/>
      <c r="F86" s="36"/>
      <c r="G86" s="36"/>
      <c r="H86" s="36"/>
      <c r="I86" s="36"/>
      <c r="J86" s="36"/>
      <c r="K86" s="36"/>
      <c r="L86" s="51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</row>
    <row r="87" spans="1:31" s="2" customFormat="1" ht="16.5" customHeight="1">
      <c r="A87" s="34"/>
      <c r="B87" s="35"/>
      <c r="C87" s="36"/>
      <c r="D87" s="36"/>
      <c r="E87" s="253" t="str">
        <f>E9</f>
        <v>SO 03 - SO 03</v>
      </c>
      <c r="F87" s="303"/>
      <c r="G87" s="303"/>
      <c r="H87" s="303"/>
      <c r="I87" s="36"/>
      <c r="J87" s="36"/>
      <c r="K87" s="36"/>
      <c r="L87" s="51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</row>
    <row r="88" spans="1:31" s="2" customFormat="1" ht="6.95" customHeight="1">
      <c r="A88" s="34"/>
      <c r="B88" s="35"/>
      <c r="C88" s="36"/>
      <c r="D88" s="36"/>
      <c r="E88" s="36"/>
      <c r="F88" s="36"/>
      <c r="G88" s="36"/>
      <c r="H88" s="36"/>
      <c r="I88" s="36"/>
      <c r="J88" s="36"/>
      <c r="K88" s="36"/>
      <c r="L88" s="51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</row>
    <row r="89" spans="1:31" s="2" customFormat="1" ht="12" customHeight="1">
      <c r="A89" s="34"/>
      <c r="B89" s="35"/>
      <c r="C89" s="29" t="s">
        <v>20</v>
      </c>
      <c r="D89" s="36"/>
      <c r="E89" s="36"/>
      <c r="F89" s="27" t="str">
        <f>F12</f>
        <v xml:space="preserve"> </v>
      </c>
      <c r="G89" s="36"/>
      <c r="H89" s="36"/>
      <c r="I89" s="29" t="s">
        <v>22</v>
      </c>
      <c r="J89" s="66" t="str">
        <f>IF(J12="","",J12)</f>
        <v>18. 11. 2020</v>
      </c>
      <c r="K89" s="36"/>
      <c r="L89" s="51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</row>
    <row r="90" spans="1:31" s="2" customFormat="1" ht="6.95" customHeight="1">
      <c r="A90" s="34"/>
      <c r="B90" s="35"/>
      <c r="C90" s="36"/>
      <c r="D90" s="36"/>
      <c r="E90" s="36"/>
      <c r="F90" s="36"/>
      <c r="G90" s="36"/>
      <c r="H90" s="36"/>
      <c r="I90" s="36"/>
      <c r="J90" s="36"/>
      <c r="K90" s="36"/>
      <c r="L90" s="51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</row>
    <row r="91" spans="1:31" s="2" customFormat="1" ht="15.2" customHeight="1">
      <c r="A91" s="34"/>
      <c r="B91" s="35"/>
      <c r="C91" s="29" t="s">
        <v>24</v>
      </c>
      <c r="D91" s="36"/>
      <c r="E91" s="36"/>
      <c r="F91" s="27" t="str">
        <f>E15</f>
        <v xml:space="preserve"> </v>
      </c>
      <c r="G91" s="36"/>
      <c r="H91" s="36"/>
      <c r="I91" s="29" t="s">
        <v>29</v>
      </c>
      <c r="J91" s="32" t="str">
        <f>E21</f>
        <v xml:space="preserve"> </v>
      </c>
      <c r="K91" s="36"/>
      <c r="L91" s="51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</row>
    <row r="92" spans="1:31" s="2" customFormat="1" ht="15.2" customHeight="1">
      <c r="A92" s="34"/>
      <c r="B92" s="35"/>
      <c r="C92" s="29" t="s">
        <v>27</v>
      </c>
      <c r="D92" s="36"/>
      <c r="E92" s="36"/>
      <c r="F92" s="27" t="str">
        <f>IF(E18="","",E18)</f>
        <v>Vyplň údaj</v>
      </c>
      <c r="G92" s="36"/>
      <c r="H92" s="36"/>
      <c r="I92" s="29" t="s">
        <v>31</v>
      </c>
      <c r="J92" s="32" t="str">
        <f>E24</f>
        <v xml:space="preserve"> </v>
      </c>
      <c r="K92" s="36"/>
      <c r="L92" s="51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</row>
    <row r="93" spans="1:31" s="2" customFormat="1" ht="10.35" customHeight="1">
      <c r="A93" s="34"/>
      <c r="B93" s="35"/>
      <c r="C93" s="36"/>
      <c r="D93" s="36"/>
      <c r="E93" s="36"/>
      <c r="F93" s="36"/>
      <c r="G93" s="36"/>
      <c r="H93" s="36"/>
      <c r="I93" s="36"/>
      <c r="J93" s="36"/>
      <c r="K93" s="36"/>
      <c r="L93" s="51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</row>
    <row r="94" spans="1:31" s="2" customFormat="1" ht="29.25" customHeight="1">
      <c r="A94" s="34"/>
      <c r="B94" s="35"/>
      <c r="C94" s="143" t="s">
        <v>94</v>
      </c>
      <c r="D94" s="144"/>
      <c r="E94" s="144"/>
      <c r="F94" s="144"/>
      <c r="G94" s="144"/>
      <c r="H94" s="144"/>
      <c r="I94" s="144"/>
      <c r="J94" s="145" t="s">
        <v>95</v>
      </c>
      <c r="K94" s="144"/>
      <c r="L94" s="51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</row>
    <row r="95" spans="1:31" s="2" customFormat="1" ht="10.35" customHeight="1">
      <c r="A95" s="34"/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51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</row>
    <row r="96" spans="1:47" s="2" customFormat="1" ht="22.9" customHeight="1">
      <c r="A96" s="34"/>
      <c r="B96" s="35"/>
      <c r="C96" s="146" t="s">
        <v>96</v>
      </c>
      <c r="D96" s="36"/>
      <c r="E96" s="36"/>
      <c r="F96" s="36"/>
      <c r="G96" s="36"/>
      <c r="H96" s="36"/>
      <c r="I96" s="36"/>
      <c r="J96" s="84">
        <f>J128</f>
        <v>0</v>
      </c>
      <c r="K96" s="36"/>
      <c r="L96" s="51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U96" s="17" t="s">
        <v>97</v>
      </c>
    </row>
    <row r="97" spans="2:12" s="9" customFormat="1" ht="24.95" customHeight="1">
      <c r="B97" s="147"/>
      <c r="C97" s="148"/>
      <c r="D97" s="149" t="s">
        <v>1297</v>
      </c>
      <c r="E97" s="150"/>
      <c r="F97" s="150"/>
      <c r="G97" s="150"/>
      <c r="H97" s="150"/>
      <c r="I97" s="150"/>
      <c r="J97" s="151">
        <f>J129</f>
        <v>0</v>
      </c>
      <c r="K97" s="148"/>
      <c r="L97" s="152"/>
    </row>
    <row r="98" spans="2:12" s="10" customFormat="1" ht="19.9" customHeight="1">
      <c r="B98" s="153"/>
      <c r="C98" s="154"/>
      <c r="D98" s="155" t="s">
        <v>1298</v>
      </c>
      <c r="E98" s="156"/>
      <c r="F98" s="156"/>
      <c r="G98" s="156"/>
      <c r="H98" s="156"/>
      <c r="I98" s="156"/>
      <c r="J98" s="157">
        <f>J130</f>
        <v>0</v>
      </c>
      <c r="K98" s="154"/>
      <c r="L98" s="158"/>
    </row>
    <row r="99" spans="2:12" s="10" customFormat="1" ht="19.9" customHeight="1">
      <c r="B99" s="153"/>
      <c r="C99" s="154"/>
      <c r="D99" s="155" t="s">
        <v>1299</v>
      </c>
      <c r="E99" s="156"/>
      <c r="F99" s="156"/>
      <c r="G99" s="156"/>
      <c r="H99" s="156"/>
      <c r="I99" s="156"/>
      <c r="J99" s="157">
        <f>J187</f>
        <v>0</v>
      </c>
      <c r="K99" s="154"/>
      <c r="L99" s="158"/>
    </row>
    <row r="100" spans="2:12" s="10" customFormat="1" ht="19.9" customHeight="1">
      <c r="B100" s="153"/>
      <c r="C100" s="154"/>
      <c r="D100" s="155" t="s">
        <v>1300</v>
      </c>
      <c r="E100" s="156"/>
      <c r="F100" s="156"/>
      <c r="G100" s="156"/>
      <c r="H100" s="156"/>
      <c r="I100" s="156"/>
      <c r="J100" s="157">
        <f>J193</f>
        <v>0</v>
      </c>
      <c r="K100" s="154"/>
      <c r="L100" s="158"/>
    </row>
    <row r="101" spans="2:12" s="10" customFormat="1" ht="19.9" customHeight="1">
      <c r="B101" s="153"/>
      <c r="C101" s="154"/>
      <c r="D101" s="155" t="s">
        <v>1301</v>
      </c>
      <c r="E101" s="156"/>
      <c r="F101" s="156"/>
      <c r="G101" s="156"/>
      <c r="H101" s="156"/>
      <c r="I101" s="156"/>
      <c r="J101" s="157">
        <f>J202</f>
        <v>0</v>
      </c>
      <c r="K101" s="154"/>
      <c r="L101" s="158"/>
    </row>
    <row r="102" spans="2:12" s="10" customFormat="1" ht="19.9" customHeight="1">
      <c r="B102" s="153"/>
      <c r="C102" s="154"/>
      <c r="D102" s="155" t="s">
        <v>1302</v>
      </c>
      <c r="E102" s="156"/>
      <c r="F102" s="156"/>
      <c r="G102" s="156"/>
      <c r="H102" s="156"/>
      <c r="I102" s="156"/>
      <c r="J102" s="157">
        <f>J221</f>
        <v>0</v>
      </c>
      <c r="K102" s="154"/>
      <c r="L102" s="158"/>
    </row>
    <row r="103" spans="2:12" s="10" customFormat="1" ht="19.9" customHeight="1">
      <c r="B103" s="153"/>
      <c r="C103" s="154"/>
      <c r="D103" s="155" t="s">
        <v>1303</v>
      </c>
      <c r="E103" s="156"/>
      <c r="F103" s="156"/>
      <c r="G103" s="156"/>
      <c r="H103" s="156"/>
      <c r="I103" s="156"/>
      <c r="J103" s="157">
        <f>J224</f>
        <v>0</v>
      </c>
      <c r="K103" s="154"/>
      <c r="L103" s="158"/>
    </row>
    <row r="104" spans="2:12" s="10" customFormat="1" ht="19.9" customHeight="1">
      <c r="B104" s="153"/>
      <c r="C104" s="154"/>
      <c r="D104" s="155" t="s">
        <v>1304</v>
      </c>
      <c r="E104" s="156"/>
      <c r="F104" s="156"/>
      <c r="G104" s="156"/>
      <c r="H104" s="156"/>
      <c r="I104" s="156"/>
      <c r="J104" s="157">
        <f>J238</f>
        <v>0</v>
      </c>
      <c r="K104" s="154"/>
      <c r="L104" s="158"/>
    </row>
    <row r="105" spans="2:12" s="10" customFormat="1" ht="19.9" customHeight="1">
      <c r="B105" s="153"/>
      <c r="C105" s="154"/>
      <c r="D105" s="155" t="s">
        <v>1305</v>
      </c>
      <c r="E105" s="156"/>
      <c r="F105" s="156"/>
      <c r="G105" s="156"/>
      <c r="H105" s="156"/>
      <c r="I105" s="156"/>
      <c r="J105" s="157">
        <f>J246</f>
        <v>0</v>
      </c>
      <c r="K105" s="154"/>
      <c r="L105" s="158"/>
    </row>
    <row r="106" spans="2:12" s="10" customFormat="1" ht="19.9" customHeight="1">
      <c r="B106" s="153"/>
      <c r="C106" s="154"/>
      <c r="D106" s="155" t="s">
        <v>1306</v>
      </c>
      <c r="E106" s="156"/>
      <c r="F106" s="156"/>
      <c r="G106" s="156"/>
      <c r="H106" s="156"/>
      <c r="I106" s="156"/>
      <c r="J106" s="157">
        <f>J263</f>
        <v>0</v>
      </c>
      <c r="K106" s="154"/>
      <c r="L106" s="158"/>
    </row>
    <row r="107" spans="2:12" s="10" customFormat="1" ht="19.9" customHeight="1">
      <c r="B107" s="153"/>
      <c r="C107" s="154"/>
      <c r="D107" s="155" t="s">
        <v>1307</v>
      </c>
      <c r="E107" s="156"/>
      <c r="F107" s="156"/>
      <c r="G107" s="156"/>
      <c r="H107" s="156"/>
      <c r="I107" s="156"/>
      <c r="J107" s="157">
        <f>J272</f>
        <v>0</v>
      </c>
      <c r="K107" s="154"/>
      <c r="L107" s="158"/>
    </row>
    <row r="108" spans="2:12" s="10" customFormat="1" ht="19.9" customHeight="1">
      <c r="B108" s="153"/>
      <c r="C108" s="154"/>
      <c r="D108" s="155" t="s">
        <v>100</v>
      </c>
      <c r="E108" s="156"/>
      <c r="F108" s="156"/>
      <c r="G108" s="156"/>
      <c r="H108" s="156"/>
      <c r="I108" s="156"/>
      <c r="J108" s="157">
        <f>J275</f>
        <v>0</v>
      </c>
      <c r="K108" s="154"/>
      <c r="L108" s="158"/>
    </row>
    <row r="109" spans="1:31" s="2" customFormat="1" ht="21.75" customHeight="1">
      <c r="A109" s="34"/>
      <c r="B109" s="35"/>
      <c r="C109" s="36"/>
      <c r="D109" s="36"/>
      <c r="E109" s="36"/>
      <c r="F109" s="36"/>
      <c r="G109" s="36"/>
      <c r="H109" s="36"/>
      <c r="I109" s="36"/>
      <c r="J109" s="36"/>
      <c r="K109" s="36"/>
      <c r="L109" s="51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</row>
    <row r="110" spans="1:31" s="2" customFormat="1" ht="6.95" customHeight="1">
      <c r="A110" s="34"/>
      <c r="B110" s="54"/>
      <c r="C110" s="55"/>
      <c r="D110" s="55"/>
      <c r="E110" s="55"/>
      <c r="F110" s="55"/>
      <c r="G110" s="55"/>
      <c r="H110" s="55"/>
      <c r="I110" s="55"/>
      <c r="J110" s="55"/>
      <c r="K110" s="55"/>
      <c r="L110" s="51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</row>
    <row r="114" spans="1:31" s="2" customFormat="1" ht="6.95" customHeight="1">
      <c r="A114" s="34"/>
      <c r="B114" s="56"/>
      <c r="C114" s="57"/>
      <c r="D114" s="57"/>
      <c r="E114" s="57"/>
      <c r="F114" s="57"/>
      <c r="G114" s="57"/>
      <c r="H114" s="57"/>
      <c r="I114" s="57"/>
      <c r="J114" s="57"/>
      <c r="K114" s="57"/>
      <c r="L114" s="51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</row>
    <row r="115" spans="1:31" s="2" customFormat="1" ht="24.95" customHeight="1">
      <c r="A115" s="34"/>
      <c r="B115" s="35"/>
      <c r="C115" s="23" t="s">
        <v>102</v>
      </c>
      <c r="D115" s="36"/>
      <c r="E115" s="36"/>
      <c r="F115" s="36"/>
      <c r="G115" s="36"/>
      <c r="H115" s="36"/>
      <c r="I115" s="36"/>
      <c r="J115" s="36"/>
      <c r="K115" s="36"/>
      <c r="L115" s="51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</row>
    <row r="116" spans="1:31" s="2" customFormat="1" ht="6.95" customHeight="1">
      <c r="A116" s="34"/>
      <c r="B116" s="35"/>
      <c r="C116" s="36"/>
      <c r="D116" s="36"/>
      <c r="E116" s="36"/>
      <c r="F116" s="36"/>
      <c r="G116" s="36"/>
      <c r="H116" s="36"/>
      <c r="I116" s="36"/>
      <c r="J116" s="36"/>
      <c r="K116" s="36"/>
      <c r="L116" s="51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</row>
    <row r="117" spans="1:31" s="2" customFormat="1" ht="12" customHeight="1">
      <c r="A117" s="34"/>
      <c r="B117" s="35"/>
      <c r="C117" s="29" t="s">
        <v>16</v>
      </c>
      <c r="D117" s="36"/>
      <c r="E117" s="36"/>
      <c r="F117" s="36"/>
      <c r="G117" s="36"/>
      <c r="H117" s="36"/>
      <c r="I117" s="36"/>
      <c r="J117" s="36"/>
      <c r="K117" s="36"/>
      <c r="L117" s="51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</row>
    <row r="118" spans="1:31" s="2" customFormat="1" ht="16.5" customHeight="1">
      <c r="A118" s="34"/>
      <c r="B118" s="35"/>
      <c r="C118" s="36"/>
      <c r="D118" s="36"/>
      <c r="E118" s="301" t="str">
        <f>E7</f>
        <v>Ostravska univerzita-18.11.2020 - upravený</v>
      </c>
      <c r="F118" s="302"/>
      <c r="G118" s="302"/>
      <c r="H118" s="302"/>
      <c r="I118" s="36"/>
      <c r="J118" s="36"/>
      <c r="K118" s="36"/>
      <c r="L118" s="51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</row>
    <row r="119" spans="1:31" s="2" customFormat="1" ht="12" customHeight="1">
      <c r="A119" s="34"/>
      <c r="B119" s="35"/>
      <c r="C119" s="29" t="s">
        <v>91</v>
      </c>
      <c r="D119" s="36"/>
      <c r="E119" s="36"/>
      <c r="F119" s="36"/>
      <c r="G119" s="36"/>
      <c r="H119" s="36"/>
      <c r="I119" s="36"/>
      <c r="J119" s="36"/>
      <c r="K119" s="36"/>
      <c r="L119" s="51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</row>
    <row r="120" spans="1:31" s="2" customFormat="1" ht="16.5" customHeight="1">
      <c r="A120" s="34"/>
      <c r="B120" s="35"/>
      <c r="C120" s="36"/>
      <c r="D120" s="36"/>
      <c r="E120" s="253" t="str">
        <f>E9</f>
        <v>SO 03 - SO 03</v>
      </c>
      <c r="F120" s="303"/>
      <c r="G120" s="303"/>
      <c r="H120" s="303"/>
      <c r="I120" s="36"/>
      <c r="J120" s="36"/>
      <c r="K120" s="36"/>
      <c r="L120" s="51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</row>
    <row r="121" spans="1:31" s="2" customFormat="1" ht="6.95" customHeight="1">
      <c r="A121" s="34"/>
      <c r="B121" s="35"/>
      <c r="C121" s="36"/>
      <c r="D121" s="36"/>
      <c r="E121" s="36"/>
      <c r="F121" s="36"/>
      <c r="G121" s="36"/>
      <c r="H121" s="36"/>
      <c r="I121" s="36"/>
      <c r="J121" s="36"/>
      <c r="K121" s="36"/>
      <c r="L121" s="51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</row>
    <row r="122" spans="1:31" s="2" customFormat="1" ht="12" customHeight="1">
      <c r="A122" s="34"/>
      <c r="B122" s="35"/>
      <c r="C122" s="29" t="s">
        <v>20</v>
      </c>
      <c r="D122" s="36"/>
      <c r="E122" s="36"/>
      <c r="F122" s="27" t="str">
        <f>F12</f>
        <v xml:space="preserve"> </v>
      </c>
      <c r="G122" s="36"/>
      <c r="H122" s="36"/>
      <c r="I122" s="29" t="s">
        <v>22</v>
      </c>
      <c r="J122" s="66" t="str">
        <f>IF(J12="","",J12)</f>
        <v>18. 11. 2020</v>
      </c>
      <c r="K122" s="36"/>
      <c r="L122" s="51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</row>
    <row r="123" spans="1:31" s="2" customFormat="1" ht="6.95" customHeight="1">
      <c r="A123" s="34"/>
      <c r="B123" s="35"/>
      <c r="C123" s="36"/>
      <c r="D123" s="36"/>
      <c r="E123" s="36"/>
      <c r="F123" s="36"/>
      <c r="G123" s="36"/>
      <c r="H123" s="36"/>
      <c r="I123" s="36"/>
      <c r="J123" s="36"/>
      <c r="K123" s="36"/>
      <c r="L123" s="51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</row>
    <row r="124" spans="1:31" s="2" customFormat="1" ht="15.2" customHeight="1">
      <c r="A124" s="34"/>
      <c r="B124" s="35"/>
      <c r="C124" s="29" t="s">
        <v>24</v>
      </c>
      <c r="D124" s="36"/>
      <c r="E124" s="36"/>
      <c r="F124" s="27" t="str">
        <f>E15</f>
        <v xml:space="preserve"> </v>
      </c>
      <c r="G124" s="36"/>
      <c r="H124" s="36"/>
      <c r="I124" s="29" t="s">
        <v>29</v>
      </c>
      <c r="J124" s="32" t="str">
        <f>E21</f>
        <v xml:space="preserve"> </v>
      </c>
      <c r="K124" s="36"/>
      <c r="L124" s="51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</row>
    <row r="125" spans="1:31" s="2" customFormat="1" ht="15.2" customHeight="1">
      <c r="A125" s="34"/>
      <c r="B125" s="35"/>
      <c r="C125" s="29" t="s">
        <v>27</v>
      </c>
      <c r="D125" s="36"/>
      <c r="E125" s="36"/>
      <c r="F125" s="27" t="str">
        <f>IF(E18="","",E18)</f>
        <v>Vyplň údaj</v>
      </c>
      <c r="G125" s="36"/>
      <c r="H125" s="36"/>
      <c r="I125" s="29" t="s">
        <v>31</v>
      </c>
      <c r="J125" s="32" t="str">
        <f>E24</f>
        <v xml:space="preserve"> </v>
      </c>
      <c r="K125" s="36"/>
      <c r="L125" s="51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</row>
    <row r="126" spans="1:31" s="2" customFormat="1" ht="10.35" customHeight="1">
      <c r="A126" s="34"/>
      <c r="B126" s="35"/>
      <c r="C126" s="36"/>
      <c r="D126" s="36"/>
      <c r="E126" s="36"/>
      <c r="F126" s="36"/>
      <c r="G126" s="36"/>
      <c r="H126" s="36"/>
      <c r="I126" s="36"/>
      <c r="J126" s="36"/>
      <c r="K126" s="36"/>
      <c r="L126" s="51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</row>
    <row r="127" spans="1:31" s="11" customFormat="1" ht="29.25" customHeight="1">
      <c r="A127" s="159"/>
      <c r="B127" s="160"/>
      <c r="C127" s="161" t="s">
        <v>103</v>
      </c>
      <c r="D127" s="162" t="s">
        <v>58</v>
      </c>
      <c r="E127" s="162" t="s">
        <v>54</v>
      </c>
      <c r="F127" s="162" t="s">
        <v>55</v>
      </c>
      <c r="G127" s="162" t="s">
        <v>104</v>
      </c>
      <c r="H127" s="162" t="s">
        <v>105</v>
      </c>
      <c r="I127" s="162" t="s">
        <v>106</v>
      </c>
      <c r="J127" s="163" t="s">
        <v>95</v>
      </c>
      <c r="K127" s="164" t="s">
        <v>107</v>
      </c>
      <c r="L127" s="165"/>
      <c r="M127" s="75" t="s">
        <v>1</v>
      </c>
      <c r="N127" s="76" t="s">
        <v>37</v>
      </c>
      <c r="O127" s="76" t="s">
        <v>108</v>
      </c>
      <c r="P127" s="76" t="s">
        <v>109</v>
      </c>
      <c r="Q127" s="76" t="s">
        <v>110</v>
      </c>
      <c r="R127" s="76" t="s">
        <v>111</v>
      </c>
      <c r="S127" s="76" t="s">
        <v>112</v>
      </c>
      <c r="T127" s="76" t="s">
        <v>113</v>
      </c>
      <c r="U127" s="77" t="s">
        <v>114</v>
      </c>
      <c r="V127" s="159"/>
      <c r="W127" s="159"/>
      <c r="X127" s="159"/>
      <c r="Y127" s="159"/>
      <c r="Z127" s="159"/>
      <c r="AA127" s="159"/>
      <c r="AB127" s="159"/>
      <c r="AC127" s="159"/>
      <c r="AD127" s="159"/>
      <c r="AE127" s="159"/>
    </row>
    <row r="128" spans="1:63" s="2" customFormat="1" ht="22.9" customHeight="1">
      <c r="A128" s="34"/>
      <c r="B128" s="35"/>
      <c r="C128" s="82" t="s">
        <v>115</v>
      </c>
      <c r="D128" s="36"/>
      <c r="E128" s="36"/>
      <c r="F128" s="36"/>
      <c r="G128" s="36"/>
      <c r="H128" s="36"/>
      <c r="I128" s="36"/>
      <c r="J128" s="166">
        <f>BK128</f>
        <v>0</v>
      </c>
      <c r="K128" s="36"/>
      <c r="L128" s="39"/>
      <c r="M128" s="78"/>
      <c r="N128" s="167"/>
      <c r="O128" s="79"/>
      <c r="P128" s="168">
        <f>P129</f>
        <v>0</v>
      </c>
      <c r="Q128" s="79"/>
      <c r="R128" s="168">
        <f>R129</f>
        <v>0</v>
      </c>
      <c r="S128" s="79"/>
      <c r="T128" s="168">
        <f>T129</f>
        <v>0</v>
      </c>
      <c r="U128" s="80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T128" s="17" t="s">
        <v>72</v>
      </c>
      <c r="AU128" s="17" t="s">
        <v>97</v>
      </c>
      <c r="BK128" s="169">
        <f>BK129</f>
        <v>0</v>
      </c>
    </row>
    <row r="129" spans="2:63" s="12" customFormat="1" ht="25.9" customHeight="1">
      <c r="B129" s="170"/>
      <c r="C129" s="171"/>
      <c r="D129" s="172" t="s">
        <v>72</v>
      </c>
      <c r="E129" s="173" t="s">
        <v>116</v>
      </c>
      <c r="F129" s="173" t="s">
        <v>1308</v>
      </c>
      <c r="G129" s="171"/>
      <c r="H129" s="171"/>
      <c r="I129" s="174"/>
      <c r="J129" s="175">
        <f>BK129</f>
        <v>0</v>
      </c>
      <c r="K129" s="171"/>
      <c r="L129" s="176"/>
      <c r="M129" s="177"/>
      <c r="N129" s="178"/>
      <c r="O129" s="178"/>
      <c r="P129" s="179">
        <f>P130+P187+P193+P202+P221+P224+P238+P246+P263+P272+P275</f>
        <v>0</v>
      </c>
      <c r="Q129" s="178"/>
      <c r="R129" s="179">
        <f>R130+R187+R193+R202+R221+R224+R238+R246+R263+R272+R275</f>
        <v>0</v>
      </c>
      <c r="S129" s="178"/>
      <c r="T129" s="179">
        <f>T130+T187+T193+T202+T221+T224+T238+T246+T263+T272+T275</f>
        <v>0</v>
      </c>
      <c r="U129" s="180"/>
      <c r="AR129" s="181" t="s">
        <v>81</v>
      </c>
      <c r="AT129" s="182" t="s">
        <v>72</v>
      </c>
      <c r="AU129" s="182" t="s">
        <v>73</v>
      </c>
      <c r="AY129" s="181" t="s">
        <v>118</v>
      </c>
      <c r="BK129" s="183">
        <f>BK130+BK187+BK193+BK202+BK221+BK224+BK238+BK246+BK263+BK272+BK275</f>
        <v>0</v>
      </c>
    </row>
    <row r="130" spans="2:63" s="12" customFormat="1" ht="22.9" customHeight="1">
      <c r="B130" s="170"/>
      <c r="C130" s="171"/>
      <c r="D130" s="172" t="s">
        <v>72</v>
      </c>
      <c r="E130" s="184" t="s">
        <v>1045</v>
      </c>
      <c r="F130" s="184" t="s">
        <v>1309</v>
      </c>
      <c r="G130" s="171"/>
      <c r="H130" s="171"/>
      <c r="I130" s="174"/>
      <c r="J130" s="185">
        <f>BK130</f>
        <v>0</v>
      </c>
      <c r="K130" s="171"/>
      <c r="L130" s="176"/>
      <c r="M130" s="177"/>
      <c r="N130" s="178"/>
      <c r="O130" s="178"/>
      <c r="P130" s="179">
        <f>SUM(P131:P186)</f>
        <v>0</v>
      </c>
      <c r="Q130" s="178"/>
      <c r="R130" s="179">
        <f>SUM(R131:R186)</f>
        <v>0</v>
      </c>
      <c r="S130" s="178"/>
      <c r="T130" s="179">
        <f>SUM(T131:T186)</f>
        <v>0</v>
      </c>
      <c r="U130" s="180"/>
      <c r="AR130" s="181" t="s">
        <v>81</v>
      </c>
      <c r="AT130" s="182" t="s">
        <v>72</v>
      </c>
      <c r="AU130" s="182" t="s">
        <v>81</v>
      </c>
      <c r="AY130" s="181" t="s">
        <v>118</v>
      </c>
      <c r="BK130" s="183">
        <f>SUM(BK131:BK186)</f>
        <v>0</v>
      </c>
    </row>
    <row r="131" spans="1:65" s="2" customFormat="1" ht="24.2" customHeight="1">
      <c r="A131" s="34"/>
      <c r="B131" s="35"/>
      <c r="C131" s="186" t="s">
        <v>81</v>
      </c>
      <c r="D131" s="186" t="s">
        <v>121</v>
      </c>
      <c r="E131" s="187" t="s">
        <v>1310</v>
      </c>
      <c r="F131" s="188" t="s">
        <v>1311</v>
      </c>
      <c r="G131" s="189" t="s">
        <v>177</v>
      </c>
      <c r="H131" s="190">
        <v>3.81</v>
      </c>
      <c r="I131" s="191"/>
      <c r="J131" s="192">
        <f>ROUND(I131*H131,2)</f>
        <v>0</v>
      </c>
      <c r="K131" s="193"/>
      <c r="L131" s="39"/>
      <c r="M131" s="194" t="s">
        <v>1</v>
      </c>
      <c r="N131" s="195" t="s">
        <v>38</v>
      </c>
      <c r="O131" s="71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6">
        <f>S131*H131</f>
        <v>0</v>
      </c>
      <c r="U131" s="197" t="s">
        <v>1</v>
      </c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R131" s="198" t="s">
        <v>125</v>
      </c>
      <c r="AT131" s="198" t="s">
        <v>121</v>
      </c>
      <c r="AU131" s="198" t="s">
        <v>83</v>
      </c>
      <c r="AY131" s="17" t="s">
        <v>118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81</v>
      </c>
      <c r="BK131" s="199">
        <f>ROUND(I131*H131,2)</f>
        <v>0</v>
      </c>
      <c r="BL131" s="17" t="s">
        <v>125</v>
      </c>
      <c r="BM131" s="198" t="s">
        <v>1312</v>
      </c>
    </row>
    <row r="132" spans="1:47" s="2" customFormat="1" ht="19.5">
      <c r="A132" s="34"/>
      <c r="B132" s="35"/>
      <c r="C132" s="36"/>
      <c r="D132" s="200" t="s">
        <v>127</v>
      </c>
      <c r="E132" s="36"/>
      <c r="F132" s="201" t="s">
        <v>1311</v>
      </c>
      <c r="G132" s="36"/>
      <c r="H132" s="36"/>
      <c r="I132" s="202"/>
      <c r="J132" s="36"/>
      <c r="K132" s="36"/>
      <c r="L132" s="39"/>
      <c r="M132" s="203"/>
      <c r="N132" s="204"/>
      <c r="O132" s="71"/>
      <c r="P132" s="71"/>
      <c r="Q132" s="71"/>
      <c r="R132" s="71"/>
      <c r="S132" s="71"/>
      <c r="T132" s="71"/>
      <c r="U132" s="72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T132" s="17" t="s">
        <v>127</v>
      </c>
      <c r="AU132" s="17" t="s">
        <v>83</v>
      </c>
    </row>
    <row r="133" spans="2:51" s="13" customFormat="1" ht="11.25">
      <c r="B133" s="210"/>
      <c r="C133" s="211"/>
      <c r="D133" s="200" t="s">
        <v>179</v>
      </c>
      <c r="E133" s="212" t="s">
        <v>1</v>
      </c>
      <c r="F133" s="213" t="s">
        <v>1313</v>
      </c>
      <c r="G133" s="211"/>
      <c r="H133" s="212" t="s">
        <v>1</v>
      </c>
      <c r="I133" s="214"/>
      <c r="J133" s="211"/>
      <c r="K133" s="211"/>
      <c r="L133" s="215"/>
      <c r="M133" s="216"/>
      <c r="N133" s="217"/>
      <c r="O133" s="217"/>
      <c r="P133" s="217"/>
      <c r="Q133" s="217"/>
      <c r="R133" s="217"/>
      <c r="S133" s="217"/>
      <c r="T133" s="217"/>
      <c r="U133" s="218"/>
      <c r="AT133" s="219" t="s">
        <v>179</v>
      </c>
      <c r="AU133" s="219" t="s">
        <v>83</v>
      </c>
      <c r="AV133" s="13" t="s">
        <v>81</v>
      </c>
      <c r="AW133" s="13" t="s">
        <v>30</v>
      </c>
      <c r="AX133" s="13" t="s">
        <v>73</v>
      </c>
      <c r="AY133" s="219" t="s">
        <v>118</v>
      </c>
    </row>
    <row r="134" spans="2:51" s="14" customFormat="1" ht="11.25">
      <c r="B134" s="220"/>
      <c r="C134" s="221"/>
      <c r="D134" s="200" t="s">
        <v>179</v>
      </c>
      <c r="E134" s="222" t="s">
        <v>1</v>
      </c>
      <c r="F134" s="223" t="s">
        <v>1314</v>
      </c>
      <c r="G134" s="221"/>
      <c r="H134" s="224">
        <v>2.1</v>
      </c>
      <c r="I134" s="225"/>
      <c r="J134" s="221"/>
      <c r="K134" s="221"/>
      <c r="L134" s="226"/>
      <c r="M134" s="227"/>
      <c r="N134" s="228"/>
      <c r="O134" s="228"/>
      <c r="P134" s="228"/>
      <c r="Q134" s="228"/>
      <c r="R134" s="228"/>
      <c r="S134" s="228"/>
      <c r="T134" s="228"/>
      <c r="U134" s="229"/>
      <c r="AT134" s="230" t="s">
        <v>179</v>
      </c>
      <c r="AU134" s="230" t="s">
        <v>83</v>
      </c>
      <c r="AV134" s="14" t="s">
        <v>83</v>
      </c>
      <c r="AW134" s="14" t="s">
        <v>30</v>
      </c>
      <c r="AX134" s="14" t="s">
        <v>73</v>
      </c>
      <c r="AY134" s="230" t="s">
        <v>118</v>
      </c>
    </row>
    <row r="135" spans="2:51" s="13" customFormat="1" ht="11.25">
      <c r="B135" s="210"/>
      <c r="C135" s="211"/>
      <c r="D135" s="200" t="s">
        <v>179</v>
      </c>
      <c r="E135" s="212" t="s">
        <v>1</v>
      </c>
      <c r="F135" s="213" t="s">
        <v>1315</v>
      </c>
      <c r="G135" s="211"/>
      <c r="H135" s="212" t="s">
        <v>1</v>
      </c>
      <c r="I135" s="214"/>
      <c r="J135" s="211"/>
      <c r="K135" s="211"/>
      <c r="L135" s="215"/>
      <c r="M135" s="216"/>
      <c r="N135" s="217"/>
      <c r="O135" s="217"/>
      <c r="P135" s="217"/>
      <c r="Q135" s="217"/>
      <c r="R135" s="217"/>
      <c r="S135" s="217"/>
      <c r="T135" s="217"/>
      <c r="U135" s="218"/>
      <c r="AT135" s="219" t="s">
        <v>179</v>
      </c>
      <c r="AU135" s="219" t="s">
        <v>83</v>
      </c>
      <c r="AV135" s="13" t="s">
        <v>81</v>
      </c>
      <c r="AW135" s="13" t="s">
        <v>30</v>
      </c>
      <c r="AX135" s="13" t="s">
        <v>73</v>
      </c>
      <c r="AY135" s="219" t="s">
        <v>118</v>
      </c>
    </row>
    <row r="136" spans="2:51" s="14" customFormat="1" ht="11.25">
      <c r="B136" s="220"/>
      <c r="C136" s="221"/>
      <c r="D136" s="200" t="s">
        <v>179</v>
      </c>
      <c r="E136" s="222" t="s">
        <v>1</v>
      </c>
      <c r="F136" s="223" t="s">
        <v>1316</v>
      </c>
      <c r="G136" s="221"/>
      <c r="H136" s="224">
        <v>1.71</v>
      </c>
      <c r="I136" s="225"/>
      <c r="J136" s="221"/>
      <c r="K136" s="221"/>
      <c r="L136" s="226"/>
      <c r="M136" s="227"/>
      <c r="N136" s="228"/>
      <c r="O136" s="228"/>
      <c r="P136" s="228"/>
      <c r="Q136" s="228"/>
      <c r="R136" s="228"/>
      <c r="S136" s="228"/>
      <c r="T136" s="228"/>
      <c r="U136" s="229"/>
      <c r="AT136" s="230" t="s">
        <v>179</v>
      </c>
      <c r="AU136" s="230" t="s">
        <v>83</v>
      </c>
      <c r="AV136" s="14" t="s">
        <v>83</v>
      </c>
      <c r="AW136" s="14" t="s">
        <v>30</v>
      </c>
      <c r="AX136" s="14" t="s">
        <v>73</v>
      </c>
      <c r="AY136" s="230" t="s">
        <v>118</v>
      </c>
    </row>
    <row r="137" spans="2:51" s="15" customFormat="1" ht="11.25">
      <c r="B137" s="231"/>
      <c r="C137" s="232"/>
      <c r="D137" s="200" t="s">
        <v>179</v>
      </c>
      <c r="E137" s="233" t="s">
        <v>1</v>
      </c>
      <c r="F137" s="234" t="s">
        <v>184</v>
      </c>
      <c r="G137" s="232"/>
      <c r="H137" s="235">
        <v>3.81</v>
      </c>
      <c r="I137" s="236"/>
      <c r="J137" s="232"/>
      <c r="K137" s="232"/>
      <c r="L137" s="237"/>
      <c r="M137" s="238"/>
      <c r="N137" s="239"/>
      <c r="O137" s="239"/>
      <c r="P137" s="239"/>
      <c r="Q137" s="239"/>
      <c r="R137" s="239"/>
      <c r="S137" s="239"/>
      <c r="T137" s="239"/>
      <c r="U137" s="240"/>
      <c r="AT137" s="241" t="s">
        <v>179</v>
      </c>
      <c r="AU137" s="241" t="s">
        <v>83</v>
      </c>
      <c r="AV137" s="15" t="s">
        <v>125</v>
      </c>
      <c r="AW137" s="15" t="s">
        <v>30</v>
      </c>
      <c r="AX137" s="15" t="s">
        <v>81</v>
      </c>
      <c r="AY137" s="241" t="s">
        <v>118</v>
      </c>
    </row>
    <row r="138" spans="1:65" s="2" customFormat="1" ht="14.45" customHeight="1">
      <c r="A138" s="34"/>
      <c r="B138" s="35"/>
      <c r="C138" s="186" t="s">
        <v>83</v>
      </c>
      <c r="D138" s="186" t="s">
        <v>121</v>
      </c>
      <c r="E138" s="187" t="s">
        <v>1317</v>
      </c>
      <c r="F138" s="188" t="s">
        <v>1318</v>
      </c>
      <c r="G138" s="189" t="s">
        <v>177</v>
      </c>
      <c r="H138" s="190">
        <v>3.81</v>
      </c>
      <c r="I138" s="191"/>
      <c r="J138" s="192">
        <f>ROUND(I138*H138,2)</f>
        <v>0</v>
      </c>
      <c r="K138" s="193"/>
      <c r="L138" s="39"/>
      <c r="M138" s="194" t="s">
        <v>1</v>
      </c>
      <c r="N138" s="195" t="s">
        <v>38</v>
      </c>
      <c r="O138" s="71"/>
      <c r="P138" s="196">
        <f>O138*H138</f>
        <v>0</v>
      </c>
      <c r="Q138" s="196">
        <v>0</v>
      </c>
      <c r="R138" s="196">
        <f>Q138*H138</f>
        <v>0</v>
      </c>
      <c r="S138" s="196">
        <v>0</v>
      </c>
      <c r="T138" s="196">
        <f>S138*H138</f>
        <v>0</v>
      </c>
      <c r="U138" s="197" t="s">
        <v>1</v>
      </c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R138" s="198" t="s">
        <v>125</v>
      </c>
      <c r="AT138" s="198" t="s">
        <v>121</v>
      </c>
      <c r="AU138" s="198" t="s">
        <v>83</v>
      </c>
      <c r="AY138" s="17" t="s">
        <v>118</v>
      </c>
      <c r="BE138" s="199">
        <f>IF(N138="základní",J138,0)</f>
        <v>0</v>
      </c>
      <c r="BF138" s="199">
        <f>IF(N138="snížená",J138,0)</f>
        <v>0</v>
      </c>
      <c r="BG138" s="199">
        <f>IF(N138="zákl. přenesená",J138,0)</f>
        <v>0</v>
      </c>
      <c r="BH138" s="199">
        <f>IF(N138="sníž. přenesená",J138,0)</f>
        <v>0</v>
      </c>
      <c r="BI138" s="199">
        <f>IF(N138="nulová",J138,0)</f>
        <v>0</v>
      </c>
      <c r="BJ138" s="17" t="s">
        <v>81</v>
      </c>
      <c r="BK138" s="199">
        <f>ROUND(I138*H138,2)</f>
        <v>0</v>
      </c>
      <c r="BL138" s="17" t="s">
        <v>125</v>
      </c>
      <c r="BM138" s="198" t="s">
        <v>1319</v>
      </c>
    </row>
    <row r="139" spans="1:47" s="2" customFormat="1" ht="11.25">
      <c r="A139" s="34"/>
      <c r="B139" s="35"/>
      <c r="C139" s="36"/>
      <c r="D139" s="200" t="s">
        <v>127</v>
      </c>
      <c r="E139" s="36"/>
      <c r="F139" s="201" t="s">
        <v>1318</v>
      </c>
      <c r="G139" s="36"/>
      <c r="H139" s="36"/>
      <c r="I139" s="202"/>
      <c r="J139" s="36"/>
      <c r="K139" s="36"/>
      <c r="L139" s="39"/>
      <c r="M139" s="203"/>
      <c r="N139" s="204"/>
      <c r="O139" s="71"/>
      <c r="P139" s="71"/>
      <c r="Q139" s="71"/>
      <c r="R139" s="71"/>
      <c r="S139" s="71"/>
      <c r="T139" s="71"/>
      <c r="U139" s="72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T139" s="17" t="s">
        <v>127</v>
      </c>
      <c r="AU139" s="17" t="s">
        <v>83</v>
      </c>
    </row>
    <row r="140" spans="1:65" s="2" customFormat="1" ht="14.45" customHeight="1">
      <c r="A140" s="34"/>
      <c r="B140" s="35"/>
      <c r="C140" s="186" t="s">
        <v>131</v>
      </c>
      <c r="D140" s="186" t="s">
        <v>121</v>
      </c>
      <c r="E140" s="187" t="s">
        <v>1320</v>
      </c>
      <c r="F140" s="188" t="s">
        <v>1321</v>
      </c>
      <c r="G140" s="189" t="s">
        <v>187</v>
      </c>
      <c r="H140" s="190">
        <v>52.907</v>
      </c>
      <c r="I140" s="191"/>
      <c r="J140" s="192">
        <f>ROUND(I140*H140,2)</f>
        <v>0</v>
      </c>
      <c r="K140" s="193"/>
      <c r="L140" s="39"/>
      <c r="M140" s="194" t="s">
        <v>1</v>
      </c>
      <c r="N140" s="195" t="s">
        <v>38</v>
      </c>
      <c r="O140" s="71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6">
        <f>S140*H140</f>
        <v>0</v>
      </c>
      <c r="U140" s="197" t="s">
        <v>1</v>
      </c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R140" s="198" t="s">
        <v>125</v>
      </c>
      <c r="AT140" s="198" t="s">
        <v>121</v>
      </c>
      <c r="AU140" s="198" t="s">
        <v>83</v>
      </c>
      <c r="AY140" s="17" t="s">
        <v>118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81</v>
      </c>
      <c r="BK140" s="199">
        <f>ROUND(I140*H140,2)</f>
        <v>0</v>
      </c>
      <c r="BL140" s="17" t="s">
        <v>125</v>
      </c>
      <c r="BM140" s="198" t="s">
        <v>1322</v>
      </c>
    </row>
    <row r="141" spans="1:47" s="2" customFormat="1" ht="11.25">
      <c r="A141" s="34"/>
      <c r="B141" s="35"/>
      <c r="C141" s="36"/>
      <c r="D141" s="200" t="s">
        <v>127</v>
      </c>
      <c r="E141" s="36"/>
      <c r="F141" s="201" t="s">
        <v>1321</v>
      </c>
      <c r="G141" s="36"/>
      <c r="H141" s="36"/>
      <c r="I141" s="202"/>
      <c r="J141" s="36"/>
      <c r="K141" s="36"/>
      <c r="L141" s="39"/>
      <c r="M141" s="203"/>
      <c r="N141" s="204"/>
      <c r="O141" s="71"/>
      <c r="P141" s="71"/>
      <c r="Q141" s="71"/>
      <c r="R141" s="71"/>
      <c r="S141" s="71"/>
      <c r="T141" s="71"/>
      <c r="U141" s="72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T141" s="17" t="s">
        <v>127</v>
      </c>
      <c r="AU141" s="17" t="s">
        <v>83</v>
      </c>
    </row>
    <row r="142" spans="2:51" s="14" customFormat="1" ht="11.25">
      <c r="B142" s="220"/>
      <c r="C142" s="221"/>
      <c r="D142" s="200" t="s">
        <v>179</v>
      </c>
      <c r="E142" s="222" t="s">
        <v>1</v>
      </c>
      <c r="F142" s="223" t="s">
        <v>1323</v>
      </c>
      <c r="G142" s="221"/>
      <c r="H142" s="224">
        <v>56.657</v>
      </c>
      <c r="I142" s="225"/>
      <c r="J142" s="221"/>
      <c r="K142" s="221"/>
      <c r="L142" s="226"/>
      <c r="M142" s="227"/>
      <c r="N142" s="228"/>
      <c r="O142" s="228"/>
      <c r="P142" s="228"/>
      <c r="Q142" s="228"/>
      <c r="R142" s="228"/>
      <c r="S142" s="228"/>
      <c r="T142" s="228"/>
      <c r="U142" s="229"/>
      <c r="AT142" s="230" t="s">
        <v>179</v>
      </c>
      <c r="AU142" s="230" t="s">
        <v>83</v>
      </c>
      <c r="AV142" s="14" t="s">
        <v>83</v>
      </c>
      <c r="AW142" s="14" t="s">
        <v>30</v>
      </c>
      <c r="AX142" s="14" t="s">
        <v>73</v>
      </c>
      <c r="AY142" s="230" t="s">
        <v>118</v>
      </c>
    </row>
    <row r="143" spans="2:51" s="13" customFormat="1" ht="11.25">
      <c r="B143" s="210"/>
      <c r="C143" s="211"/>
      <c r="D143" s="200" t="s">
        <v>179</v>
      </c>
      <c r="E143" s="212" t="s">
        <v>1</v>
      </c>
      <c r="F143" s="213" t="s">
        <v>1324</v>
      </c>
      <c r="G143" s="211"/>
      <c r="H143" s="212" t="s">
        <v>1</v>
      </c>
      <c r="I143" s="214"/>
      <c r="J143" s="211"/>
      <c r="K143" s="211"/>
      <c r="L143" s="215"/>
      <c r="M143" s="216"/>
      <c r="N143" s="217"/>
      <c r="O143" s="217"/>
      <c r="P143" s="217"/>
      <c r="Q143" s="217"/>
      <c r="R143" s="217"/>
      <c r="S143" s="217"/>
      <c r="T143" s="217"/>
      <c r="U143" s="218"/>
      <c r="AT143" s="219" t="s">
        <v>179</v>
      </c>
      <c r="AU143" s="219" t="s">
        <v>83</v>
      </c>
      <c r="AV143" s="13" t="s">
        <v>81</v>
      </c>
      <c r="AW143" s="13" t="s">
        <v>30</v>
      </c>
      <c r="AX143" s="13" t="s">
        <v>73</v>
      </c>
      <c r="AY143" s="219" t="s">
        <v>118</v>
      </c>
    </row>
    <row r="144" spans="2:51" s="14" customFormat="1" ht="11.25">
      <c r="B144" s="220"/>
      <c r="C144" s="221"/>
      <c r="D144" s="200" t="s">
        <v>179</v>
      </c>
      <c r="E144" s="222" t="s">
        <v>1</v>
      </c>
      <c r="F144" s="223" t="s">
        <v>1325</v>
      </c>
      <c r="G144" s="221"/>
      <c r="H144" s="224">
        <v>-3.75</v>
      </c>
      <c r="I144" s="225"/>
      <c r="J144" s="221"/>
      <c r="K144" s="221"/>
      <c r="L144" s="226"/>
      <c r="M144" s="227"/>
      <c r="N144" s="228"/>
      <c r="O144" s="228"/>
      <c r="P144" s="228"/>
      <c r="Q144" s="228"/>
      <c r="R144" s="228"/>
      <c r="S144" s="228"/>
      <c r="T144" s="228"/>
      <c r="U144" s="229"/>
      <c r="AT144" s="230" t="s">
        <v>179</v>
      </c>
      <c r="AU144" s="230" t="s">
        <v>83</v>
      </c>
      <c r="AV144" s="14" t="s">
        <v>83</v>
      </c>
      <c r="AW144" s="14" t="s">
        <v>30</v>
      </c>
      <c r="AX144" s="14" t="s">
        <v>73</v>
      </c>
      <c r="AY144" s="230" t="s">
        <v>118</v>
      </c>
    </row>
    <row r="145" spans="2:51" s="15" customFormat="1" ht="11.25">
      <c r="B145" s="231"/>
      <c r="C145" s="232"/>
      <c r="D145" s="200" t="s">
        <v>179</v>
      </c>
      <c r="E145" s="233" t="s">
        <v>1</v>
      </c>
      <c r="F145" s="234" t="s">
        <v>184</v>
      </c>
      <c r="G145" s="232"/>
      <c r="H145" s="235">
        <v>52.907</v>
      </c>
      <c r="I145" s="236"/>
      <c r="J145" s="232"/>
      <c r="K145" s="232"/>
      <c r="L145" s="237"/>
      <c r="M145" s="238"/>
      <c r="N145" s="239"/>
      <c r="O145" s="239"/>
      <c r="P145" s="239"/>
      <c r="Q145" s="239"/>
      <c r="R145" s="239"/>
      <c r="S145" s="239"/>
      <c r="T145" s="239"/>
      <c r="U145" s="240"/>
      <c r="AT145" s="241" t="s">
        <v>179</v>
      </c>
      <c r="AU145" s="241" t="s">
        <v>83</v>
      </c>
      <c r="AV145" s="15" t="s">
        <v>125</v>
      </c>
      <c r="AW145" s="15" t="s">
        <v>30</v>
      </c>
      <c r="AX145" s="15" t="s">
        <v>81</v>
      </c>
      <c r="AY145" s="241" t="s">
        <v>118</v>
      </c>
    </row>
    <row r="146" spans="1:65" s="2" customFormat="1" ht="14.45" customHeight="1">
      <c r="A146" s="34"/>
      <c r="B146" s="35"/>
      <c r="C146" s="186" t="s">
        <v>125</v>
      </c>
      <c r="D146" s="186" t="s">
        <v>121</v>
      </c>
      <c r="E146" s="187" t="s">
        <v>1326</v>
      </c>
      <c r="F146" s="188" t="s">
        <v>1327</v>
      </c>
      <c r="G146" s="189" t="s">
        <v>458</v>
      </c>
      <c r="H146" s="190">
        <v>12.6</v>
      </c>
      <c r="I146" s="191"/>
      <c r="J146" s="192">
        <f>ROUND(I146*H146,2)</f>
        <v>0</v>
      </c>
      <c r="K146" s="193"/>
      <c r="L146" s="39"/>
      <c r="M146" s="194" t="s">
        <v>1</v>
      </c>
      <c r="N146" s="195" t="s">
        <v>38</v>
      </c>
      <c r="O146" s="71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6">
        <f>S146*H146</f>
        <v>0</v>
      </c>
      <c r="U146" s="197" t="s">
        <v>1</v>
      </c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R146" s="198" t="s">
        <v>125</v>
      </c>
      <c r="AT146" s="198" t="s">
        <v>121</v>
      </c>
      <c r="AU146" s="198" t="s">
        <v>83</v>
      </c>
      <c r="AY146" s="17" t="s">
        <v>118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81</v>
      </c>
      <c r="BK146" s="199">
        <f>ROUND(I146*H146,2)</f>
        <v>0</v>
      </c>
      <c r="BL146" s="17" t="s">
        <v>125</v>
      </c>
      <c r="BM146" s="198" t="s">
        <v>1328</v>
      </c>
    </row>
    <row r="147" spans="1:47" s="2" customFormat="1" ht="11.25">
      <c r="A147" s="34"/>
      <c r="B147" s="35"/>
      <c r="C147" s="36"/>
      <c r="D147" s="200" t="s">
        <v>127</v>
      </c>
      <c r="E147" s="36"/>
      <c r="F147" s="201" t="s">
        <v>1327</v>
      </c>
      <c r="G147" s="36"/>
      <c r="H147" s="36"/>
      <c r="I147" s="202"/>
      <c r="J147" s="36"/>
      <c r="K147" s="36"/>
      <c r="L147" s="39"/>
      <c r="M147" s="203"/>
      <c r="N147" s="204"/>
      <c r="O147" s="71"/>
      <c r="P147" s="71"/>
      <c r="Q147" s="71"/>
      <c r="R147" s="71"/>
      <c r="S147" s="71"/>
      <c r="T147" s="71"/>
      <c r="U147" s="72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T147" s="17" t="s">
        <v>127</v>
      </c>
      <c r="AU147" s="17" t="s">
        <v>83</v>
      </c>
    </row>
    <row r="148" spans="2:51" s="13" customFormat="1" ht="11.25">
      <c r="B148" s="210"/>
      <c r="C148" s="211"/>
      <c r="D148" s="200" t="s">
        <v>179</v>
      </c>
      <c r="E148" s="212" t="s">
        <v>1</v>
      </c>
      <c r="F148" s="213" t="s">
        <v>1329</v>
      </c>
      <c r="G148" s="211"/>
      <c r="H148" s="212" t="s">
        <v>1</v>
      </c>
      <c r="I148" s="214"/>
      <c r="J148" s="211"/>
      <c r="K148" s="211"/>
      <c r="L148" s="215"/>
      <c r="M148" s="216"/>
      <c r="N148" s="217"/>
      <c r="O148" s="217"/>
      <c r="P148" s="217"/>
      <c r="Q148" s="217"/>
      <c r="R148" s="217"/>
      <c r="S148" s="217"/>
      <c r="T148" s="217"/>
      <c r="U148" s="218"/>
      <c r="AT148" s="219" t="s">
        <v>179</v>
      </c>
      <c r="AU148" s="219" t="s">
        <v>83</v>
      </c>
      <c r="AV148" s="13" t="s">
        <v>81</v>
      </c>
      <c r="AW148" s="13" t="s">
        <v>30</v>
      </c>
      <c r="AX148" s="13" t="s">
        <v>73</v>
      </c>
      <c r="AY148" s="219" t="s">
        <v>118</v>
      </c>
    </row>
    <row r="149" spans="2:51" s="14" customFormat="1" ht="11.25">
      <c r="B149" s="220"/>
      <c r="C149" s="221"/>
      <c r="D149" s="200" t="s">
        <v>179</v>
      </c>
      <c r="E149" s="222" t="s">
        <v>1</v>
      </c>
      <c r="F149" s="223" t="s">
        <v>1330</v>
      </c>
      <c r="G149" s="221"/>
      <c r="H149" s="224">
        <v>8</v>
      </c>
      <c r="I149" s="225"/>
      <c r="J149" s="221"/>
      <c r="K149" s="221"/>
      <c r="L149" s="226"/>
      <c r="M149" s="227"/>
      <c r="N149" s="228"/>
      <c r="O149" s="228"/>
      <c r="P149" s="228"/>
      <c r="Q149" s="228"/>
      <c r="R149" s="228"/>
      <c r="S149" s="228"/>
      <c r="T149" s="228"/>
      <c r="U149" s="229"/>
      <c r="AT149" s="230" t="s">
        <v>179</v>
      </c>
      <c r="AU149" s="230" t="s">
        <v>83</v>
      </c>
      <c r="AV149" s="14" t="s">
        <v>83</v>
      </c>
      <c r="AW149" s="14" t="s">
        <v>30</v>
      </c>
      <c r="AX149" s="14" t="s">
        <v>73</v>
      </c>
      <c r="AY149" s="230" t="s">
        <v>118</v>
      </c>
    </row>
    <row r="150" spans="2:51" s="14" customFormat="1" ht="11.25">
      <c r="B150" s="220"/>
      <c r="C150" s="221"/>
      <c r="D150" s="200" t="s">
        <v>179</v>
      </c>
      <c r="E150" s="222" t="s">
        <v>1</v>
      </c>
      <c r="F150" s="223" t="s">
        <v>1331</v>
      </c>
      <c r="G150" s="221"/>
      <c r="H150" s="224">
        <v>4.6</v>
      </c>
      <c r="I150" s="225"/>
      <c r="J150" s="221"/>
      <c r="K150" s="221"/>
      <c r="L150" s="226"/>
      <c r="M150" s="227"/>
      <c r="N150" s="228"/>
      <c r="O150" s="228"/>
      <c r="P150" s="228"/>
      <c r="Q150" s="228"/>
      <c r="R150" s="228"/>
      <c r="S150" s="228"/>
      <c r="T150" s="228"/>
      <c r="U150" s="229"/>
      <c r="AT150" s="230" t="s">
        <v>179</v>
      </c>
      <c r="AU150" s="230" t="s">
        <v>83</v>
      </c>
      <c r="AV150" s="14" t="s">
        <v>83</v>
      </c>
      <c r="AW150" s="14" t="s">
        <v>30</v>
      </c>
      <c r="AX150" s="14" t="s">
        <v>73</v>
      </c>
      <c r="AY150" s="230" t="s">
        <v>118</v>
      </c>
    </row>
    <row r="151" spans="2:51" s="15" customFormat="1" ht="11.25">
      <c r="B151" s="231"/>
      <c r="C151" s="232"/>
      <c r="D151" s="200" t="s">
        <v>179</v>
      </c>
      <c r="E151" s="233" t="s">
        <v>1</v>
      </c>
      <c r="F151" s="234" t="s">
        <v>184</v>
      </c>
      <c r="G151" s="232"/>
      <c r="H151" s="235">
        <v>12.6</v>
      </c>
      <c r="I151" s="236"/>
      <c r="J151" s="232"/>
      <c r="K151" s="232"/>
      <c r="L151" s="237"/>
      <c r="M151" s="238"/>
      <c r="N151" s="239"/>
      <c r="O151" s="239"/>
      <c r="P151" s="239"/>
      <c r="Q151" s="239"/>
      <c r="R151" s="239"/>
      <c r="S151" s="239"/>
      <c r="T151" s="239"/>
      <c r="U151" s="240"/>
      <c r="AT151" s="241" t="s">
        <v>179</v>
      </c>
      <c r="AU151" s="241" t="s">
        <v>83</v>
      </c>
      <c r="AV151" s="15" t="s">
        <v>125</v>
      </c>
      <c r="AW151" s="15" t="s">
        <v>30</v>
      </c>
      <c r="AX151" s="15" t="s">
        <v>81</v>
      </c>
      <c r="AY151" s="241" t="s">
        <v>118</v>
      </c>
    </row>
    <row r="152" spans="1:65" s="2" customFormat="1" ht="14.45" customHeight="1">
      <c r="A152" s="34"/>
      <c r="B152" s="35"/>
      <c r="C152" s="186" t="s">
        <v>141</v>
      </c>
      <c r="D152" s="186" t="s">
        <v>121</v>
      </c>
      <c r="E152" s="187" t="s">
        <v>1332</v>
      </c>
      <c r="F152" s="188" t="s">
        <v>1333</v>
      </c>
      <c r="G152" s="189" t="s">
        <v>177</v>
      </c>
      <c r="H152" s="190">
        <v>0.576</v>
      </c>
      <c r="I152" s="191"/>
      <c r="J152" s="192">
        <f>ROUND(I152*H152,2)</f>
        <v>0</v>
      </c>
      <c r="K152" s="193"/>
      <c r="L152" s="39"/>
      <c r="M152" s="194" t="s">
        <v>1</v>
      </c>
      <c r="N152" s="195" t="s">
        <v>38</v>
      </c>
      <c r="O152" s="71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6">
        <f>S152*H152</f>
        <v>0</v>
      </c>
      <c r="U152" s="197" t="s">
        <v>1</v>
      </c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R152" s="198" t="s">
        <v>125</v>
      </c>
      <c r="AT152" s="198" t="s">
        <v>121</v>
      </c>
      <c r="AU152" s="198" t="s">
        <v>83</v>
      </c>
      <c r="AY152" s="17" t="s">
        <v>118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81</v>
      </c>
      <c r="BK152" s="199">
        <f>ROUND(I152*H152,2)</f>
        <v>0</v>
      </c>
      <c r="BL152" s="17" t="s">
        <v>125</v>
      </c>
      <c r="BM152" s="198" t="s">
        <v>1334</v>
      </c>
    </row>
    <row r="153" spans="1:47" s="2" customFormat="1" ht="11.25">
      <c r="A153" s="34"/>
      <c r="B153" s="35"/>
      <c r="C153" s="36"/>
      <c r="D153" s="200" t="s">
        <v>127</v>
      </c>
      <c r="E153" s="36"/>
      <c r="F153" s="201" t="s">
        <v>1333</v>
      </c>
      <c r="G153" s="36"/>
      <c r="H153" s="36"/>
      <c r="I153" s="202"/>
      <c r="J153" s="36"/>
      <c r="K153" s="36"/>
      <c r="L153" s="39"/>
      <c r="M153" s="203"/>
      <c r="N153" s="204"/>
      <c r="O153" s="71"/>
      <c r="P153" s="71"/>
      <c r="Q153" s="71"/>
      <c r="R153" s="71"/>
      <c r="S153" s="71"/>
      <c r="T153" s="71"/>
      <c r="U153" s="72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T153" s="17" t="s">
        <v>127</v>
      </c>
      <c r="AU153" s="17" t="s">
        <v>83</v>
      </c>
    </row>
    <row r="154" spans="2:51" s="13" customFormat="1" ht="11.25">
      <c r="B154" s="210"/>
      <c r="C154" s="211"/>
      <c r="D154" s="200" t="s">
        <v>179</v>
      </c>
      <c r="E154" s="212" t="s">
        <v>1</v>
      </c>
      <c r="F154" s="213" t="s">
        <v>1335</v>
      </c>
      <c r="G154" s="211"/>
      <c r="H154" s="212" t="s">
        <v>1</v>
      </c>
      <c r="I154" s="214"/>
      <c r="J154" s="211"/>
      <c r="K154" s="211"/>
      <c r="L154" s="215"/>
      <c r="M154" s="216"/>
      <c r="N154" s="217"/>
      <c r="O154" s="217"/>
      <c r="P154" s="217"/>
      <c r="Q154" s="217"/>
      <c r="R154" s="217"/>
      <c r="S154" s="217"/>
      <c r="T154" s="217"/>
      <c r="U154" s="218"/>
      <c r="AT154" s="219" t="s">
        <v>179</v>
      </c>
      <c r="AU154" s="219" t="s">
        <v>83</v>
      </c>
      <c r="AV154" s="13" t="s">
        <v>81</v>
      </c>
      <c r="AW154" s="13" t="s">
        <v>30</v>
      </c>
      <c r="AX154" s="13" t="s">
        <v>73</v>
      </c>
      <c r="AY154" s="219" t="s">
        <v>118</v>
      </c>
    </row>
    <row r="155" spans="2:51" s="14" customFormat="1" ht="11.25">
      <c r="B155" s="220"/>
      <c r="C155" s="221"/>
      <c r="D155" s="200" t="s">
        <v>179</v>
      </c>
      <c r="E155" s="222" t="s">
        <v>1</v>
      </c>
      <c r="F155" s="223" t="s">
        <v>1336</v>
      </c>
      <c r="G155" s="221"/>
      <c r="H155" s="224">
        <v>0.576</v>
      </c>
      <c r="I155" s="225"/>
      <c r="J155" s="221"/>
      <c r="K155" s="221"/>
      <c r="L155" s="226"/>
      <c r="M155" s="227"/>
      <c r="N155" s="228"/>
      <c r="O155" s="228"/>
      <c r="P155" s="228"/>
      <c r="Q155" s="228"/>
      <c r="R155" s="228"/>
      <c r="S155" s="228"/>
      <c r="T155" s="228"/>
      <c r="U155" s="229"/>
      <c r="AT155" s="230" t="s">
        <v>179</v>
      </c>
      <c r="AU155" s="230" t="s">
        <v>83</v>
      </c>
      <c r="AV155" s="14" t="s">
        <v>83</v>
      </c>
      <c r="AW155" s="14" t="s">
        <v>30</v>
      </c>
      <c r="AX155" s="14" t="s">
        <v>73</v>
      </c>
      <c r="AY155" s="230" t="s">
        <v>118</v>
      </c>
    </row>
    <row r="156" spans="2:51" s="15" customFormat="1" ht="11.25">
      <c r="B156" s="231"/>
      <c r="C156" s="232"/>
      <c r="D156" s="200" t="s">
        <v>179</v>
      </c>
      <c r="E156" s="233" t="s">
        <v>1</v>
      </c>
      <c r="F156" s="234" t="s">
        <v>184</v>
      </c>
      <c r="G156" s="232"/>
      <c r="H156" s="235">
        <v>0.576</v>
      </c>
      <c r="I156" s="236"/>
      <c r="J156" s="232"/>
      <c r="K156" s="232"/>
      <c r="L156" s="237"/>
      <c r="M156" s="238"/>
      <c r="N156" s="239"/>
      <c r="O156" s="239"/>
      <c r="P156" s="239"/>
      <c r="Q156" s="239"/>
      <c r="R156" s="239"/>
      <c r="S156" s="239"/>
      <c r="T156" s="239"/>
      <c r="U156" s="240"/>
      <c r="AT156" s="241" t="s">
        <v>179</v>
      </c>
      <c r="AU156" s="241" t="s">
        <v>83</v>
      </c>
      <c r="AV156" s="15" t="s">
        <v>125</v>
      </c>
      <c r="AW156" s="15" t="s">
        <v>30</v>
      </c>
      <c r="AX156" s="15" t="s">
        <v>81</v>
      </c>
      <c r="AY156" s="241" t="s">
        <v>118</v>
      </c>
    </row>
    <row r="157" spans="1:65" s="2" customFormat="1" ht="24.2" customHeight="1">
      <c r="A157" s="34"/>
      <c r="B157" s="35"/>
      <c r="C157" s="186" t="s">
        <v>145</v>
      </c>
      <c r="D157" s="186" t="s">
        <v>121</v>
      </c>
      <c r="E157" s="187" t="s">
        <v>1337</v>
      </c>
      <c r="F157" s="188" t="s">
        <v>1338</v>
      </c>
      <c r="G157" s="189" t="s">
        <v>177</v>
      </c>
      <c r="H157" s="190">
        <v>0.576</v>
      </c>
      <c r="I157" s="191"/>
      <c r="J157" s="192">
        <f>ROUND(I157*H157,2)</f>
        <v>0</v>
      </c>
      <c r="K157" s="193"/>
      <c r="L157" s="39"/>
      <c r="M157" s="194" t="s">
        <v>1</v>
      </c>
      <c r="N157" s="195" t="s">
        <v>38</v>
      </c>
      <c r="O157" s="71"/>
      <c r="P157" s="196">
        <f>O157*H157</f>
        <v>0</v>
      </c>
      <c r="Q157" s="196">
        <v>0</v>
      </c>
      <c r="R157" s="196">
        <f>Q157*H157</f>
        <v>0</v>
      </c>
      <c r="S157" s="196">
        <v>0</v>
      </c>
      <c r="T157" s="196">
        <f>S157*H157</f>
        <v>0</v>
      </c>
      <c r="U157" s="197" t="s">
        <v>1</v>
      </c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R157" s="198" t="s">
        <v>125</v>
      </c>
      <c r="AT157" s="198" t="s">
        <v>121</v>
      </c>
      <c r="AU157" s="198" t="s">
        <v>83</v>
      </c>
      <c r="AY157" s="17" t="s">
        <v>118</v>
      </c>
      <c r="BE157" s="199">
        <f>IF(N157="základní",J157,0)</f>
        <v>0</v>
      </c>
      <c r="BF157" s="199">
        <f>IF(N157="snížená",J157,0)</f>
        <v>0</v>
      </c>
      <c r="BG157" s="199">
        <f>IF(N157="zákl. přenesená",J157,0)</f>
        <v>0</v>
      </c>
      <c r="BH157" s="199">
        <f>IF(N157="sníž. přenesená",J157,0)</f>
        <v>0</v>
      </c>
      <c r="BI157" s="199">
        <f>IF(N157="nulová",J157,0)</f>
        <v>0</v>
      </c>
      <c r="BJ157" s="17" t="s">
        <v>81</v>
      </c>
      <c r="BK157" s="199">
        <f>ROUND(I157*H157,2)</f>
        <v>0</v>
      </c>
      <c r="BL157" s="17" t="s">
        <v>125</v>
      </c>
      <c r="BM157" s="198" t="s">
        <v>1339</v>
      </c>
    </row>
    <row r="158" spans="1:47" s="2" customFormat="1" ht="19.5">
      <c r="A158" s="34"/>
      <c r="B158" s="35"/>
      <c r="C158" s="36"/>
      <c r="D158" s="200" t="s">
        <v>127</v>
      </c>
      <c r="E158" s="36"/>
      <c r="F158" s="201" t="s">
        <v>1338</v>
      </c>
      <c r="G158" s="36"/>
      <c r="H158" s="36"/>
      <c r="I158" s="202"/>
      <c r="J158" s="36"/>
      <c r="K158" s="36"/>
      <c r="L158" s="39"/>
      <c r="M158" s="203"/>
      <c r="N158" s="204"/>
      <c r="O158" s="71"/>
      <c r="P158" s="71"/>
      <c r="Q158" s="71"/>
      <c r="R158" s="71"/>
      <c r="S158" s="71"/>
      <c r="T158" s="71"/>
      <c r="U158" s="72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T158" s="17" t="s">
        <v>127</v>
      </c>
      <c r="AU158" s="17" t="s">
        <v>83</v>
      </c>
    </row>
    <row r="159" spans="1:65" s="2" customFormat="1" ht="24.2" customHeight="1">
      <c r="A159" s="34"/>
      <c r="B159" s="35"/>
      <c r="C159" s="186" t="s">
        <v>151</v>
      </c>
      <c r="D159" s="186" t="s">
        <v>121</v>
      </c>
      <c r="E159" s="187" t="s">
        <v>1340</v>
      </c>
      <c r="F159" s="188" t="s">
        <v>1341</v>
      </c>
      <c r="G159" s="189" t="s">
        <v>177</v>
      </c>
      <c r="H159" s="190">
        <v>7.65</v>
      </c>
      <c r="I159" s="191"/>
      <c r="J159" s="192">
        <f>ROUND(I159*H159,2)</f>
        <v>0</v>
      </c>
      <c r="K159" s="193"/>
      <c r="L159" s="39"/>
      <c r="M159" s="194" t="s">
        <v>1</v>
      </c>
      <c r="N159" s="195" t="s">
        <v>38</v>
      </c>
      <c r="O159" s="71"/>
      <c r="P159" s="196">
        <f>O159*H159</f>
        <v>0</v>
      </c>
      <c r="Q159" s="196">
        <v>0</v>
      </c>
      <c r="R159" s="196">
        <f>Q159*H159</f>
        <v>0</v>
      </c>
      <c r="S159" s="196">
        <v>0</v>
      </c>
      <c r="T159" s="196">
        <f>S159*H159</f>
        <v>0</v>
      </c>
      <c r="U159" s="197" t="s">
        <v>1</v>
      </c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R159" s="198" t="s">
        <v>125</v>
      </c>
      <c r="AT159" s="198" t="s">
        <v>121</v>
      </c>
      <c r="AU159" s="198" t="s">
        <v>83</v>
      </c>
      <c r="AY159" s="17" t="s">
        <v>118</v>
      </c>
      <c r="BE159" s="199">
        <f>IF(N159="základní",J159,0)</f>
        <v>0</v>
      </c>
      <c r="BF159" s="199">
        <f>IF(N159="snížená",J159,0)</f>
        <v>0</v>
      </c>
      <c r="BG159" s="199">
        <f>IF(N159="zákl. přenesená",J159,0)</f>
        <v>0</v>
      </c>
      <c r="BH159" s="199">
        <f>IF(N159="sníž. přenesená",J159,0)</f>
        <v>0</v>
      </c>
      <c r="BI159" s="199">
        <f>IF(N159="nulová",J159,0)</f>
        <v>0</v>
      </c>
      <c r="BJ159" s="17" t="s">
        <v>81</v>
      </c>
      <c r="BK159" s="199">
        <f>ROUND(I159*H159,2)</f>
        <v>0</v>
      </c>
      <c r="BL159" s="17" t="s">
        <v>125</v>
      </c>
      <c r="BM159" s="198" t="s">
        <v>1342</v>
      </c>
    </row>
    <row r="160" spans="1:47" s="2" customFormat="1" ht="29.25">
      <c r="A160" s="34"/>
      <c r="B160" s="35"/>
      <c r="C160" s="36"/>
      <c r="D160" s="200" t="s">
        <v>127</v>
      </c>
      <c r="E160" s="36"/>
      <c r="F160" s="201" t="s">
        <v>1343</v>
      </c>
      <c r="G160" s="36"/>
      <c r="H160" s="36"/>
      <c r="I160" s="202"/>
      <c r="J160" s="36"/>
      <c r="K160" s="36"/>
      <c r="L160" s="39"/>
      <c r="M160" s="203"/>
      <c r="N160" s="204"/>
      <c r="O160" s="71"/>
      <c r="P160" s="71"/>
      <c r="Q160" s="71"/>
      <c r="R160" s="71"/>
      <c r="S160" s="71"/>
      <c r="T160" s="71"/>
      <c r="U160" s="72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T160" s="17" t="s">
        <v>127</v>
      </c>
      <c r="AU160" s="17" t="s">
        <v>83</v>
      </c>
    </row>
    <row r="161" spans="1:65" s="2" customFormat="1" ht="24.2" customHeight="1">
      <c r="A161" s="34"/>
      <c r="B161" s="35"/>
      <c r="C161" s="186" t="s">
        <v>219</v>
      </c>
      <c r="D161" s="186" t="s">
        <v>121</v>
      </c>
      <c r="E161" s="187" t="s">
        <v>1344</v>
      </c>
      <c r="F161" s="188" t="s">
        <v>1345</v>
      </c>
      <c r="G161" s="189" t="s">
        <v>177</v>
      </c>
      <c r="H161" s="190">
        <v>7.65</v>
      </c>
      <c r="I161" s="191"/>
      <c r="J161" s="192">
        <f>ROUND(I161*H161,2)</f>
        <v>0</v>
      </c>
      <c r="K161" s="193"/>
      <c r="L161" s="39"/>
      <c r="M161" s="194" t="s">
        <v>1</v>
      </c>
      <c r="N161" s="195" t="s">
        <v>38</v>
      </c>
      <c r="O161" s="71"/>
      <c r="P161" s="196">
        <f>O161*H161</f>
        <v>0</v>
      </c>
      <c r="Q161" s="196">
        <v>0</v>
      </c>
      <c r="R161" s="196">
        <f>Q161*H161</f>
        <v>0</v>
      </c>
      <c r="S161" s="196">
        <v>0</v>
      </c>
      <c r="T161" s="196">
        <f>S161*H161</f>
        <v>0</v>
      </c>
      <c r="U161" s="197" t="s">
        <v>1</v>
      </c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R161" s="198" t="s">
        <v>125</v>
      </c>
      <c r="AT161" s="198" t="s">
        <v>121</v>
      </c>
      <c r="AU161" s="198" t="s">
        <v>83</v>
      </c>
      <c r="AY161" s="17" t="s">
        <v>118</v>
      </c>
      <c r="BE161" s="199">
        <f>IF(N161="základní",J161,0)</f>
        <v>0</v>
      </c>
      <c r="BF161" s="199">
        <f>IF(N161="snížená",J161,0)</f>
        <v>0</v>
      </c>
      <c r="BG161" s="199">
        <f>IF(N161="zákl. přenesená",J161,0)</f>
        <v>0</v>
      </c>
      <c r="BH161" s="199">
        <f>IF(N161="sníž. přenesená",J161,0)</f>
        <v>0</v>
      </c>
      <c r="BI161" s="199">
        <f>IF(N161="nulová",J161,0)</f>
        <v>0</v>
      </c>
      <c r="BJ161" s="17" t="s">
        <v>81</v>
      </c>
      <c r="BK161" s="199">
        <f>ROUND(I161*H161,2)</f>
        <v>0</v>
      </c>
      <c r="BL161" s="17" t="s">
        <v>125</v>
      </c>
      <c r="BM161" s="198" t="s">
        <v>1346</v>
      </c>
    </row>
    <row r="162" spans="1:47" s="2" customFormat="1" ht="29.25">
      <c r="A162" s="34"/>
      <c r="B162" s="35"/>
      <c r="C162" s="36"/>
      <c r="D162" s="200" t="s">
        <v>127</v>
      </c>
      <c r="E162" s="36"/>
      <c r="F162" s="201" t="s">
        <v>1347</v>
      </c>
      <c r="G162" s="36"/>
      <c r="H162" s="36"/>
      <c r="I162" s="202"/>
      <c r="J162" s="36"/>
      <c r="K162" s="36"/>
      <c r="L162" s="39"/>
      <c r="M162" s="203"/>
      <c r="N162" s="204"/>
      <c r="O162" s="71"/>
      <c r="P162" s="71"/>
      <c r="Q162" s="71"/>
      <c r="R162" s="71"/>
      <c r="S162" s="71"/>
      <c r="T162" s="71"/>
      <c r="U162" s="72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T162" s="17" t="s">
        <v>127</v>
      </c>
      <c r="AU162" s="17" t="s">
        <v>83</v>
      </c>
    </row>
    <row r="163" spans="2:51" s="13" customFormat="1" ht="11.25">
      <c r="B163" s="210"/>
      <c r="C163" s="211"/>
      <c r="D163" s="200" t="s">
        <v>179</v>
      </c>
      <c r="E163" s="212" t="s">
        <v>1</v>
      </c>
      <c r="F163" s="213" t="s">
        <v>1348</v>
      </c>
      <c r="G163" s="211"/>
      <c r="H163" s="212" t="s">
        <v>1</v>
      </c>
      <c r="I163" s="214"/>
      <c r="J163" s="211"/>
      <c r="K163" s="211"/>
      <c r="L163" s="215"/>
      <c r="M163" s="216"/>
      <c r="N163" s="217"/>
      <c r="O163" s="217"/>
      <c r="P163" s="217"/>
      <c r="Q163" s="217"/>
      <c r="R163" s="217"/>
      <c r="S163" s="217"/>
      <c r="T163" s="217"/>
      <c r="U163" s="218"/>
      <c r="AT163" s="219" t="s">
        <v>179</v>
      </c>
      <c r="AU163" s="219" t="s">
        <v>83</v>
      </c>
      <c r="AV163" s="13" t="s">
        <v>81</v>
      </c>
      <c r="AW163" s="13" t="s">
        <v>30</v>
      </c>
      <c r="AX163" s="13" t="s">
        <v>73</v>
      </c>
      <c r="AY163" s="219" t="s">
        <v>118</v>
      </c>
    </row>
    <row r="164" spans="2:51" s="14" customFormat="1" ht="11.25">
      <c r="B164" s="220"/>
      <c r="C164" s="221"/>
      <c r="D164" s="200" t="s">
        <v>179</v>
      </c>
      <c r="E164" s="222" t="s">
        <v>1</v>
      </c>
      <c r="F164" s="223" t="s">
        <v>1349</v>
      </c>
      <c r="G164" s="221"/>
      <c r="H164" s="224">
        <v>7.65</v>
      </c>
      <c r="I164" s="225"/>
      <c r="J164" s="221"/>
      <c r="K164" s="221"/>
      <c r="L164" s="226"/>
      <c r="M164" s="227"/>
      <c r="N164" s="228"/>
      <c r="O164" s="228"/>
      <c r="P164" s="228"/>
      <c r="Q164" s="228"/>
      <c r="R164" s="228"/>
      <c r="S164" s="228"/>
      <c r="T164" s="228"/>
      <c r="U164" s="229"/>
      <c r="AT164" s="230" t="s">
        <v>179</v>
      </c>
      <c r="AU164" s="230" t="s">
        <v>83</v>
      </c>
      <c r="AV164" s="14" t="s">
        <v>83</v>
      </c>
      <c r="AW164" s="14" t="s">
        <v>30</v>
      </c>
      <c r="AX164" s="14" t="s">
        <v>73</v>
      </c>
      <c r="AY164" s="230" t="s">
        <v>118</v>
      </c>
    </row>
    <row r="165" spans="2:51" s="15" customFormat="1" ht="11.25">
      <c r="B165" s="231"/>
      <c r="C165" s="232"/>
      <c r="D165" s="200" t="s">
        <v>179</v>
      </c>
      <c r="E165" s="233" t="s">
        <v>1</v>
      </c>
      <c r="F165" s="234" t="s">
        <v>184</v>
      </c>
      <c r="G165" s="232"/>
      <c r="H165" s="235">
        <v>7.65</v>
      </c>
      <c r="I165" s="236"/>
      <c r="J165" s="232"/>
      <c r="K165" s="232"/>
      <c r="L165" s="237"/>
      <c r="M165" s="238"/>
      <c r="N165" s="239"/>
      <c r="O165" s="239"/>
      <c r="P165" s="239"/>
      <c r="Q165" s="239"/>
      <c r="R165" s="239"/>
      <c r="S165" s="239"/>
      <c r="T165" s="239"/>
      <c r="U165" s="240"/>
      <c r="AT165" s="241" t="s">
        <v>179</v>
      </c>
      <c r="AU165" s="241" t="s">
        <v>83</v>
      </c>
      <c r="AV165" s="15" t="s">
        <v>125</v>
      </c>
      <c r="AW165" s="15" t="s">
        <v>30</v>
      </c>
      <c r="AX165" s="15" t="s">
        <v>81</v>
      </c>
      <c r="AY165" s="241" t="s">
        <v>118</v>
      </c>
    </row>
    <row r="166" spans="1:65" s="2" customFormat="1" ht="14.45" customHeight="1">
      <c r="A166" s="34"/>
      <c r="B166" s="35"/>
      <c r="C166" s="186" t="s">
        <v>249</v>
      </c>
      <c r="D166" s="186" t="s">
        <v>121</v>
      </c>
      <c r="E166" s="187" t="s">
        <v>1350</v>
      </c>
      <c r="F166" s="188" t="s">
        <v>1351</v>
      </c>
      <c r="G166" s="189" t="s">
        <v>177</v>
      </c>
      <c r="H166" s="190">
        <v>5.036</v>
      </c>
      <c r="I166" s="191"/>
      <c r="J166" s="192">
        <f>ROUND(I166*H166,2)</f>
        <v>0</v>
      </c>
      <c r="K166" s="193"/>
      <c r="L166" s="39"/>
      <c r="M166" s="194" t="s">
        <v>1</v>
      </c>
      <c r="N166" s="195" t="s">
        <v>38</v>
      </c>
      <c r="O166" s="71"/>
      <c r="P166" s="196">
        <f>O166*H166</f>
        <v>0</v>
      </c>
      <c r="Q166" s="196">
        <v>0</v>
      </c>
      <c r="R166" s="196">
        <f>Q166*H166</f>
        <v>0</v>
      </c>
      <c r="S166" s="196">
        <v>0</v>
      </c>
      <c r="T166" s="196">
        <f>S166*H166</f>
        <v>0</v>
      </c>
      <c r="U166" s="197" t="s">
        <v>1</v>
      </c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R166" s="198" t="s">
        <v>125</v>
      </c>
      <c r="AT166" s="198" t="s">
        <v>121</v>
      </c>
      <c r="AU166" s="198" t="s">
        <v>83</v>
      </c>
      <c r="AY166" s="17" t="s">
        <v>118</v>
      </c>
      <c r="BE166" s="199">
        <f>IF(N166="základní",J166,0)</f>
        <v>0</v>
      </c>
      <c r="BF166" s="199">
        <f>IF(N166="snížená",J166,0)</f>
        <v>0</v>
      </c>
      <c r="BG166" s="199">
        <f>IF(N166="zákl. přenesená",J166,0)</f>
        <v>0</v>
      </c>
      <c r="BH166" s="199">
        <f>IF(N166="sníž. přenesená",J166,0)</f>
        <v>0</v>
      </c>
      <c r="BI166" s="199">
        <f>IF(N166="nulová",J166,0)</f>
        <v>0</v>
      </c>
      <c r="BJ166" s="17" t="s">
        <v>81</v>
      </c>
      <c r="BK166" s="199">
        <f>ROUND(I166*H166,2)</f>
        <v>0</v>
      </c>
      <c r="BL166" s="17" t="s">
        <v>125</v>
      </c>
      <c r="BM166" s="198" t="s">
        <v>1352</v>
      </c>
    </row>
    <row r="167" spans="1:47" s="2" customFormat="1" ht="11.25">
      <c r="A167" s="34"/>
      <c r="B167" s="35"/>
      <c r="C167" s="36"/>
      <c r="D167" s="200" t="s">
        <v>127</v>
      </c>
      <c r="E167" s="36"/>
      <c r="F167" s="201" t="s">
        <v>1351</v>
      </c>
      <c r="G167" s="36"/>
      <c r="H167" s="36"/>
      <c r="I167" s="202"/>
      <c r="J167" s="36"/>
      <c r="K167" s="36"/>
      <c r="L167" s="39"/>
      <c r="M167" s="203"/>
      <c r="N167" s="204"/>
      <c r="O167" s="71"/>
      <c r="P167" s="71"/>
      <c r="Q167" s="71"/>
      <c r="R167" s="71"/>
      <c r="S167" s="71"/>
      <c r="T167" s="71"/>
      <c r="U167" s="72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T167" s="17" t="s">
        <v>127</v>
      </c>
      <c r="AU167" s="17" t="s">
        <v>83</v>
      </c>
    </row>
    <row r="168" spans="2:51" s="14" customFormat="1" ht="11.25">
      <c r="B168" s="220"/>
      <c r="C168" s="221"/>
      <c r="D168" s="200" t="s">
        <v>179</v>
      </c>
      <c r="E168" s="222" t="s">
        <v>1</v>
      </c>
      <c r="F168" s="223" t="s">
        <v>1353</v>
      </c>
      <c r="G168" s="221"/>
      <c r="H168" s="224">
        <v>5.036</v>
      </c>
      <c r="I168" s="225"/>
      <c r="J168" s="221"/>
      <c r="K168" s="221"/>
      <c r="L168" s="226"/>
      <c r="M168" s="227"/>
      <c r="N168" s="228"/>
      <c r="O168" s="228"/>
      <c r="P168" s="228"/>
      <c r="Q168" s="228"/>
      <c r="R168" s="228"/>
      <c r="S168" s="228"/>
      <c r="T168" s="228"/>
      <c r="U168" s="229"/>
      <c r="AT168" s="230" t="s">
        <v>179</v>
      </c>
      <c r="AU168" s="230" t="s">
        <v>83</v>
      </c>
      <c r="AV168" s="14" t="s">
        <v>83</v>
      </c>
      <c r="AW168" s="14" t="s">
        <v>30</v>
      </c>
      <c r="AX168" s="14" t="s">
        <v>73</v>
      </c>
      <c r="AY168" s="230" t="s">
        <v>118</v>
      </c>
    </row>
    <row r="169" spans="2:51" s="15" customFormat="1" ht="11.25">
      <c r="B169" s="231"/>
      <c r="C169" s="232"/>
      <c r="D169" s="200" t="s">
        <v>179</v>
      </c>
      <c r="E169" s="233" t="s">
        <v>1</v>
      </c>
      <c r="F169" s="234" t="s">
        <v>184</v>
      </c>
      <c r="G169" s="232"/>
      <c r="H169" s="235">
        <v>5.036</v>
      </c>
      <c r="I169" s="236"/>
      <c r="J169" s="232"/>
      <c r="K169" s="232"/>
      <c r="L169" s="237"/>
      <c r="M169" s="238"/>
      <c r="N169" s="239"/>
      <c r="O169" s="239"/>
      <c r="P169" s="239"/>
      <c r="Q169" s="239"/>
      <c r="R169" s="239"/>
      <c r="S169" s="239"/>
      <c r="T169" s="239"/>
      <c r="U169" s="240"/>
      <c r="AT169" s="241" t="s">
        <v>179</v>
      </c>
      <c r="AU169" s="241" t="s">
        <v>83</v>
      </c>
      <c r="AV169" s="15" t="s">
        <v>125</v>
      </c>
      <c r="AW169" s="15" t="s">
        <v>30</v>
      </c>
      <c r="AX169" s="15" t="s">
        <v>81</v>
      </c>
      <c r="AY169" s="241" t="s">
        <v>118</v>
      </c>
    </row>
    <row r="170" spans="1:65" s="2" customFormat="1" ht="24.2" customHeight="1">
      <c r="A170" s="34"/>
      <c r="B170" s="35"/>
      <c r="C170" s="186" t="s">
        <v>254</v>
      </c>
      <c r="D170" s="186" t="s">
        <v>121</v>
      </c>
      <c r="E170" s="187" t="s">
        <v>1354</v>
      </c>
      <c r="F170" s="188" t="s">
        <v>1355</v>
      </c>
      <c r="G170" s="189" t="s">
        <v>177</v>
      </c>
      <c r="H170" s="190">
        <v>5.036</v>
      </c>
      <c r="I170" s="191"/>
      <c r="J170" s="192">
        <f>ROUND(I170*H170,2)</f>
        <v>0</v>
      </c>
      <c r="K170" s="193"/>
      <c r="L170" s="39"/>
      <c r="M170" s="194" t="s">
        <v>1</v>
      </c>
      <c r="N170" s="195" t="s">
        <v>38</v>
      </c>
      <c r="O170" s="71"/>
      <c r="P170" s="196">
        <f>O170*H170</f>
        <v>0</v>
      </c>
      <c r="Q170" s="196">
        <v>0</v>
      </c>
      <c r="R170" s="196">
        <f>Q170*H170</f>
        <v>0</v>
      </c>
      <c r="S170" s="196">
        <v>0</v>
      </c>
      <c r="T170" s="196">
        <f>S170*H170</f>
        <v>0</v>
      </c>
      <c r="U170" s="197" t="s">
        <v>1</v>
      </c>
      <c r="V170" s="34"/>
      <c r="W170" s="34"/>
      <c r="X170" s="34"/>
      <c r="Y170" s="34"/>
      <c r="Z170" s="34"/>
      <c r="AA170" s="34"/>
      <c r="AB170" s="34"/>
      <c r="AC170" s="34"/>
      <c r="AD170" s="34"/>
      <c r="AE170" s="34"/>
      <c r="AR170" s="198" t="s">
        <v>125</v>
      </c>
      <c r="AT170" s="198" t="s">
        <v>121</v>
      </c>
      <c r="AU170" s="198" t="s">
        <v>83</v>
      </c>
      <c r="AY170" s="17" t="s">
        <v>118</v>
      </c>
      <c r="BE170" s="199">
        <f>IF(N170="základní",J170,0)</f>
        <v>0</v>
      </c>
      <c r="BF170" s="199">
        <f>IF(N170="snížená",J170,0)</f>
        <v>0</v>
      </c>
      <c r="BG170" s="199">
        <f>IF(N170="zákl. přenesená",J170,0)</f>
        <v>0</v>
      </c>
      <c r="BH170" s="199">
        <f>IF(N170="sníž. přenesená",J170,0)</f>
        <v>0</v>
      </c>
      <c r="BI170" s="199">
        <f>IF(N170="nulová",J170,0)</f>
        <v>0</v>
      </c>
      <c r="BJ170" s="17" t="s">
        <v>81</v>
      </c>
      <c r="BK170" s="199">
        <f>ROUND(I170*H170,2)</f>
        <v>0</v>
      </c>
      <c r="BL170" s="17" t="s">
        <v>125</v>
      </c>
      <c r="BM170" s="198" t="s">
        <v>1356</v>
      </c>
    </row>
    <row r="171" spans="1:47" s="2" customFormat="1" ht="19.5">
      <c r="A171" s="34"/>
      <c r="B171" s="35"/>
      <c r="C171" s="36"/>
      <c r="D171" s="200" t="s">
        <v>127</v>
      </c>
      <c r="E171" s="36"/>
      <c r="F171" s="201" t="s">
        <v>1355</v>
      </c>
      <c r="G171" s="36"/>
      <c r="H171" s="36"/>
      <c r="I171" s="202"/>
      <c r="J171" s="36"/>
      <c r="K171" s="36"/>
      <c r="L171" s="39"/>
      <c r="M171" s="203"/>
      <c r="N171" s="204"/>
      <c r="O171" s="71"/>
      <c r="P171" s="71"/>
      <c r="Q171" s="71"/>
      <c r="R171" s="71"/>
      <c r="S171" s="71"/>
      <c r="T171" s="71"/>
      <c r="U171" s="72"/>
      <c r="V171" s="34"/>
      <c r="W171" s="34"/>
      <c r="X171" s="34"/>
      <c r="Y171" s="34"/>
      <c r="Z171" s="34"/>
      <c r="AA171" s="34"/>
      <c r="AB171" s="34"/>
      <c r="AC171" s="34"/>
      <c r="AD171" s="34"/>
      <c r="AE171" s="34"/>
      <c r="AT171" s="17" t="s">
        <v>127</v>
      </c>
      <c r="AU171" s="17" t="s">
        <v>83</v>
      </c>
    </row>
    <row r="172" spans="1:65" s="2" customFormat="1" ht="24.2" customHeight="1">
      <c r="A172" s="34"/>
      <c r="B172" s="35"/>
      <c r="C172" s="186" t="s">
        <v>259</v>
      </c>
      <c r="D172" s="186" t="s">
        <v>121</v>
      </c>
      <c r="E172" s="187" t="s">
        <v>1357</v>
      </c>
      <c r="F172" s="188" t="s">
        <v>1358</v>
      </c>
      <c r="G172" s="189" t="s">
        <v>177</v>
      </c>
      <c r="H172" s="190">
        <v>25.18</v>
      </c>
      <c r="I172" s="191"/>
      <c r="J172" s="192">
        <f>ROUND(I172*H172,2)</f>
        <v>0</v>
      </c>
      <c r="K172" s="193"/>
      <c r="L172" s="39"/>
      <c r="M172" s="194" t="s">
        <v>1</v>
      </c>
      <c r="N172" s="195" t="s">
        <v>38</v>
      </c>
      <c r="O172" s="71"/>
      <c r="P172" s="196">
        <f>O172*H172</f>
        <v>0</v>
      </c>
      <c r="Q172" s="196">
        <v>0</v>
      </c>
      <c r="R172" s="196">
        <f>Q172*H172</f>
        <v>0</v>
      </c>
      <c r="S172" s="196">
        <v>0</v>
      </c>
      <c r="T172" s="196">
        <f>S172*H172</f>
        <v>0</v>
      </c>
      <c r="U172" s="197" t="s">
        <v>1</v>
      </c>
      <c r="V172" s="34"/>
      <c r="W172" s="34"/>
      <c r="X172" s="34"/>
      <c r="Y172" s="34"/>
      <c r="Z172" s="34"/>
      <c r="AA172" s="34"/>
      <c r="AB172" s="34"/>
      <c r="AC172" s="34"/>
      <c r="AD172" s="34"/>
      <c r="AE172" s="34"/>
      <c r="AR172" s="198" t="s">
        <v>125</v>
      </c>
      <c r="AT172" s="198" t="s">
        <v>121</v>
      </c>
      <c r="AU172" s="198" t="s">
        <v>83</v>
      </c>
      <c r="AY172" s="17" t="s">
        <v>118</v>
      </c>
      <c r="BE172" s="199">
        <f>IF(N172="základní",J172,0)</f>
        <v>0</v>
      </c>
      <c r="BF172" s="199">
        <f>IF(N172="snížená",J172,0)</f>
        <v>0</v>
      </c>
      <c r="BG172" s="199">
        <f>IF(N172="zákl. přenesená",J172,0)</f>
        <v>0</v>
      </c>
      <c r="BH172" s="199">
        <f>IF(N172="sníž. přenesená",J172,0)</f>
        <v>0</v>
      </c>
      <c r="BI172" s="199">
        <f>IF(N172="nulová",J172,0)</f>
        <v>0</v>
      </c>
      <c r="BJ172" s="17" t="s">
        <v>81</v>
      </c>
      <c r="BK172" s="199">
        <f>ROUND(I172*H172,2)</f>
        <v>0</v>
      </c>
      <c r="BL172" s="17" t="s">
        <v>125</v>
      </c>
      <c r="BM172" s="198" t="s">
        <v>1359</v>
      </c>
    </row>
    <row r="173" spans="1:47" s="2" customFormat="1" ht="19.5">
      <c r="A173" s="34"/>
      <c r="B173" s="35"/>
      <c r="C173" s="36"/>
      <c r="D173" s="200" t="s">
        <v>127</v>
      </c>
      <c r="E173" s="36"/>
      <c r="F173" s="201" t="s">
        <v>1358</v>
      </c>
      <c r="G173" s="36"/>
      <c r="H173" s="36"/>
      <c r="I173" s="202"/>
      <c r="J173" s="36"/>
      <c r="K173" s="36"/>
      <c r="L173" s="39"/>
      <c r="M173" s="203"/>
      <c r="N173" s="204"/>
      <c r="O173" s="71"/>
      <c r="P173" s="71"/>
      <c r="Q173" s="71"/>
      <c r="R173" s="71"/>
      <c r="S173" s="71"/>
      <c r="T173" s="71"/>
      <c r="U173" s="72"/>
      <c r="V173" s="34"/>
      <c r="W173" s="34"/>
      <c r="X173" s="34"/>
      <c r="Y173" s="34"/>
      <c r="Z173" s="34"/>
      <c r="AA173" s="34"/>
      <c r="AB173" s="34"/>
      <c r="AC173" s="34"/>
      <c r="AD173" s="34"/>
      <c r="AE173" s="34"/>
      <c r="AT173" s="17" t="s">
        <v>127</v>
      </c>
      <c r="AU173" s="17" t="s">
        <v>83</v>
      </c>
    </row>
    <row r="174" spans="2:51" s="13" customFormat="1" ht="11.25">
      <c r="B174" s="210"/>
      <c r="C174" s="211"/>
      <c r="D174" s="200" t="s">
        <v>179</v>
      </c>
      <c r="E174" s="212" t="s">
        <v>1</v>
      </c>
      <c r="F174" s="213" t="s">
        <v>497</v>
      </c>
      <c r="G174" s="211"/>
      <c r="H174" s="212" t="s">
        <v>1</v>
      </c>
      <c r="I174" s="214"/>
      <c r="J174" s="211"/>
      <c r="K174" s="211"/>
      <c r="L174" s="215"/>
      <c r="M174" s="216"/>
      <c r="N174" s="217"/>
      <c r="O174" s="217"/>
      <c r="P174" s="217"/>
      <c r="Q174" s="217"/>
      <c r="R174" s="217"/>
      <c r="S174" s="217"/>
      <c r="T174" s="217"/>
      <c r="U174" s="218"/>
      <c r="AT174" s="219" t="s">
        <v>179</v>
      </c>
      <c r="AU174" s="219" t="s">
        <v>83</v>
      </c>
      <c r="AV174" s="13" t="s">
        <v>81</v>
      </c>
      <c r="AW174" s="13" t="s">
        <v>30</v>
      </c>
      <c r="AX174" s="13" t="s">
        <v>73</v>
      </c>
      <c r="AY174" s="219" t="s">
        <v>118</v>
      </c>
    </row>
    <row r="175" spans="2:51" s="14" customFormat="1" ht="11.25">
      <c r="B175" s="220"/>
      <c r="C175" s="221"/>
      <c r="D175" s="200" t="s">
        <v>179</v>
      </c>
      <c r="E175" s="222" t="s">
        <v>1</v>
      </c>
      <c r="F175" s="223" t="s">
        <v>1360</v>
      </c>
      <c r="G175" s="221"/>
      <c r="H175" s="224">
        <v>25.18</v>
      </c>
      <c r="I175" s="225"/>
      <c r="J175" s="221"/>
      <c r="K175" s="221"/>
      <c r="L175" s="226"/>
      <c r="M175" s="227"/>
      <c r="N175" s="228"/>
      <c r="O175" s="228"/>
      <c r="P175" s="228"/>
      <c r="Q175" s="228"/>
      <c r="R175" s="228"/>
      <c r="S175" s="228"/>
      <c r="T175" s="228"/>
      <c r="U175" s="229"/>
      <c r="AT175" s="230" t="s">
        <v>179</v>
      </c>
      <c r="AU175" s="230" t="s">
        <v>83</v>
      </c>
      <c r="AV175" s="14" t="s">
        <v>83</v>
      </c>
      <c r="AW175" s="14" t="s">
        <v>30</v>
      </c>
      <c r="AX175" s="14" t="s">
        <v>73</v>
      </c>
      <c r="AY175" s="230" t="s">
        <v>118</v>
      </c>
    </row>
    <row r="176" spans="2:51" s="15" customFormat="1" ht="11.25">
      <c r="B176" s="231"/>
      <c r="C176" s="232"/>
      <c r="D176" s="200" t="s">
        <v>179</v>
      </c>
      <c r="E176" s="233" t="s">
        <v>1</v>
      </c>
      <c r="F176" s="234" t="s">
        <v>184</v>
      </c>
      <c r="G176" s="232"/>
      <c r="H176" s="235">
        <v>25.18</v>
      </c>
      <c r="I176" s="236"/>
      <c r="J176" s="232"/>
      <c r="K176" s="232"/>
      <c r="L176" s="237"/>
      <c r="M176" s="238"/>
      <c r="N176" s="239"/>
      <c r="O176" s="239"/>
      <c r="P176" s="239"/>
      <c r="Q176" s="239"/>
      <c r="R176" s="239"/>
      <c r="S176" s="239"/>
      <c r="T176" s="239"/>
      <c r="U176" s="240"/>
      <c r="AT176" s="241" t="s">
        <v>179</v>
      </c>
      <c r="AU176" s="241" t="s">
        <v>83</v>
      </c>
      <c r="AV176" s="15" t="s">
        <v>125</v>
      </c>
      <c r="AW176" s="15" t="s">
        <v>30</v>
      </c>
      <c r="AX176" s="15" t="s">
        <v>81</v>
      </c>
      <c r="AY176" s="241" t="s">
        <v>118</v>
      </c>
    </row>
    <row r="177" spans="1:65" s="2" customFormat="1" ht="24.2" customHeight="1">
      <c r="A177" s="34"/>
      <c r="B177" s="35"/>
      <c r="C177" s="186" t="s">
        <v>272</v>
      </c>
      <c r="D177" s="186" t="s">
        <v>121</v>
      </c>
      <c r="E177" s="187" t="s">
        <v>1361</v>
      </c>
      <c r="F177" s="188" t="s">
        <v>1362</v>
      </c>
      <c r="G177" s="189" t="s">
        <v>201</v>
      </c>
      <c r="H177" s="190">
        <v>8.058</v>
      </c>
      <c r="I177" s="191"/>
      <c r="J177" s="192">
        <f>ROUND(I177*H177,2)</f>
        <v>0</v>
      </c>
      <c r="K177" s="193"/>
      <c r="L177" s="39"/>
      <c r="M177" s="194" t="s">
        <v>1</v>
      </c>
      <c r="N177" s="195" t="s">
        <v>38</v>
      </c>
      <c r="O177" s="71"/>
      <c r="P177" s="196">
        <f>O177*H177</f>
        <v>0</v>
      </c>
      <c r="Q177" s="196">
        <v>0</v>
      </c>
      <c r="R177" s="196">
        <f>Q177*H177</f>
        <v>0</v>
      </c>
      <c r="S177" s="196">
        <v>0</v>
      </c>
      <c r="T177" s="196">
        <f>S177*H177</f>
        <v>0</v>
      </c>
      <c r="U177" s="197" t="s">
        <v>1</v>
      </c>
      <c r="V177" s="34"/>
      <c r="W177" s="34"/>
      <c r="X177" s="34"/>
      <c r="Y177" s="34"/>
      <c r="Z177" s="34"/>
      <c r="AA177" s="34"/>
      <c r="AB177" s="34"/>
      <c r="AC177" s="34"/>
      <c r="AD177" s="34"/>
      <c r="AE177" s="34"/>
      <c r="AR177" s="198" t="s">
        <v>125</v>
      </c>
      <c r="AT177" s="198" t="s">
        <v>121</v>
      </c>
      <c r="AU177" s="198" t="s">
        <v>83</v>
      </c>
      <c r="AY177" s="17" t="s">
        <v>118</v>
      </c>
      <c r="BE177" s="199">
        <f>IF(N177="základní",J177,0)</f>
        <v>0</v>
      </c>
      <c r="BF177" s="199">
        <f>IF(N177="snížená",J177,0)</f>
        <v>0</v>
      </c>
      <c r="BG177" s="199">
        <f>IF(N177="zákl. přenesená",J177,0)</f>
        <v>0</v>
      </c>
      <c r="BH177" s="199">
        <f>IF(N177="sníž. přenesená",J177,0)</f>
        <v>0</v>
      </c>
      <c r="BI177" s="199">
        <f>IF(N177="nulová",J177,0)</f>
        <v>0</v>
      </c>
      <c r="BJ177" s="17" t="s">
        <v>81</v>
      </c>
      <c r="BK177" s="199">
        <f>ROUND(I177*H177,2)</f>
        <v>0</v>
      </c>
      <c r="BL177" s="17" t="s">
        <v>125</v>
      </c>
      <c r="BM177" s="198" t="s">
        <v>1363</v>
      </c>
    </row>
    <row r="178" spans="1:47" s="2" customFormat="1" ht="19.5">
      <c r="A178" s="34"/>
      <c r="B178" s="35"/>
      <c r="C178" s="36"/>
      <c r="D178" s="200" t="s">
        <v>127</v>
      </c>
      <c r="E178" s="36"/>
      <c r="F178" s="201" t="s">
        <v>1362</v>
      </c>
      <c r="G178" s="36"/>
      <c r="H178" s="36"/>
      <c r="I178" s="202"/>
      <c r="J178" s="36"/>
      <c r="K178" s="36"/>
      <c r="L178" s="39"/>
      <c r="M178" s="203"/>
      <c r="N178" s="204"/>
      <c r="O178" s="71"/>
      <c r="P178" s="71"/>
      <c r="Q178" s="71"/>
      <c r="R178" s="71"/>
      <c r="S178" s="71"/>
      <c r="T178" s="71"/>
      <c r="U178" s="72"/>
      <c r="V178" s="34"/>
      <c r="W178" s="34"/>
      <c r="X178" s="34"/>
      <c r="Y178" s="34"/>
      <c r="Z178" s="34"/>
      <c r="AA178" s="34"/>
      <c r="AB178" s="34"/>
      <c r="AC178" s="34"/>
      <c r="AD178" s="34"/>
      <c r="AE178" s="34"/>
      <c r="AT178" s="17" t="s">
        <v>127</v>
      </c>
      <c r="AU178" s="17" t="s">
        <v>83</v>
      </c>
    </row>
    <row r="179" spans="2:51" s="14" customFormat="1" ht="11.25">
      <c r="B179" s="220"/>
      <c r="C179" s="221"/>
      <c r="D179" s="200" t="s">
        <v>179</v>
      </c>
      <c r="E179" s="222" t="s">
        <v>1</v>
      </c>
      <c r="F179" s="223" t="s">
        <v>1364</v>
      </c>
      <c r="G179" s="221"/>
      <c r="H179" s="224">
        <v>8.058</v>
      </c>
      <c r="I179" s="225"/>
      <c r="J179" s="221"/>
      <c r="K179" s="221"/>
      <c r="L179" s="226"/>
      <c r="M179" s="227"/>
      <c r="N179" s="228"/>
      <c r="O179" s="228"/>
      <c r="P179" s="228"/>
      <c r="Q179" s="228"/>
      <c r="R179" s="228"/>
      <c r="S179" s="228"/>
      <c r="T179" s="228"/>
      <c r="U179" s="229"/>
      <c r="AT179" s="230" t="s">
        <v>179</v>
      </c>
      <c r="AU179" s="230" t="s">
        <v>83</v>
      </c>
      <c r="AV179" s="14" t="s">
        <v>83</v>
      </c>
      <c r="AW179" s="14" t="s">
        <v>30</v>
      </c>
      <c r="AX179" s="14" t="s">
        <v>73</v>
      </c>
      <c r="AY179" s="230" t="s">
        <v>118</v>
      </c>
    </row>
    <row r="180" spans="2:51" s="15" customFormat="1" ht="11.25">
      <c r="B180" s="231"/>
      <c r="C180" s="232"/>
      <c r="D180" s="200" t="s">
        <v>179</v>
      </c>
      <c r="E180" s="233" t="s">
        <v>1</v>
      </c>
      <c r="F180" s="234" t="s">
        <v>184</v>
      </c>
      <c r="G180" s="232"/>
      <c r="H180" s="235">
        <v>8.058</v>
      </c>
      <c r="I180" s="236"/>
      <c r="J180" s="232"/>
      <c r="K180" s="232"/>
      <c r="L180" s="237"/>
      <c r="M180" s="238"/>
      <c r="N180" s="239"/>
      <c r="O180" s="239"/>
      <c r="P180" s="239"/>
      <c r="Q180" s="239"/>
      <c r="R180" s="239"/>
      <c r="S180" s="239"/>
      <c r="T180" s="239"/>
      <c r="U180" s="240"/>
      <c r="AT180" s="241" t="s">
        <v>179</v>
      </c>
      <c r="AU180" s="241" t="s">
        <v>83</v>
      </c>
      <c r="AV180" s="15" t="s">
        <v>125</v>
      </c>
      <c r="AW180" s="15" t="s">
        <v>30</v>
      </c>
      <c r="AX180" s="15" t="s">
        <v>81</v>
      </c>
      <c r="AY180" s="241" t="s">
        <v>118</v>
      </c>
    </row>
    <row r="181" spans="1:65" s="2" customFormat="1" ht="14.45" customHeight="1">
      <c r="A181" s="34"/>
      <c r="B181" s="35"/>
      <c r="C181" s="186" t="s">
        <v>276</v>
      </c>
      <c r="D181" s="186" t="s">
        <v>121</v>
      </c>
      <c r="E181" s="187" t="s">
        <v>1365</v>
      </c>
      <c r="F181" s="188" t="s">
        <v>1366</v>
      </c>
      <c r="G181" s="189" t="s">
        <v>187</v>
      </c>
      <c r="H181" s="190">
        <v>21</v>
      </c>
      <c r="I181" s="191"/>
      <c r="J181" s="192">
        <f>ROUND(I181*H181,2)</f>
        <v>0</v>
      </c>
      <c r="K181" s="193"/>
      <c r="L181" s="39"/>
      <c r="M181" s="194" t="s">
        <v>1</v>
      </c>
      <c r="N181" s="195" t="s">
        <v>38</v>
      </c>
      <c r="O181" s="71"/>
      <c r="P181" s="196">
        <f>O181*H181</f>
        <v>0</v>
      </c>
      <c r="Q181" s="196">
        <v>0</v>
      </c>
      <c r="R181" s="196">
        <f>Q181*H181</f>
        <v>0</v>
      </c>
      <c r="S181" s="196">
        <v>0</v>
      </c>
      <c r="T181" s="196">
        <f>S181*H181</f>
        <v>0</v>
      </c>
      <c r="U181" s="197" t="s">
        <v>1</v>
      </c>
      <c r="V181" s="34"/>
      <c r="W181" s="34"/>
      <c r="X181" s="34"/>
      <c r="Y181" s="34"/>
      <c r="Z181" s="34"/>
      <c r="AA181" s="34"/>
      <c r="AB181" s="34"/>
      <c r="AC181" s="34"/>
      <c r="AD181" s="34"/>
      <c r="AE181" s="34"/>
      <c r="AR181" s="198" t="s">
        <v>125</v>
      </c>
      <c r="AT181" s="198" t="s">
        <v>121</v>
      </c>
      <c r="AU181" s="198" t="s">
        <v>83</v>
      </c>
      <c r="AY181" s="17" t="s">
        <v>118</v>
      </c>
      <c r="BE181" s="199">
        <f>IF(N181="základní",J181,0)</f>
        <v>0</v>
      </c>
      <c r="BF181" s="199">
        <f>IF(N181="snížená",J181,0)</f>
        <v>0</v>
      </c>
      <c r="BG181" s="199">
        <f>IF(N181="zákl. přenesená",J181,0)</f>
        <v>0</v>
      </c>
      <c r="BH181" s="199">
        <f>IF(N181="sníž. přenesená",J181,0)</f>
        <v>0</v>
      </c>
      <c r="BI181" s="199">
        <f>IF(N181="nulová",J181,0)</f>
        <v>0</v>
      </c>
      <c r="BJ181" s="17" t="s">
        <v>81</v>
      </c>
      <c r="BK181" s="199">
        <f>ROUND(I181*H181,2)</f>
        <v>0</v>
      </c>
      <c r="BL181" s="17" t="s">
        <v>125</v>
      </c>
      <c r="BM181" s="198" t="s">
        <v>1367</v>
      </c>
    </row>
    <row r="182" spans="1:47" s="2" customFormat="1" ht="11.25">
      <c r="A182" s="34"/>
      <c r="B182" s="35"/>
      <c r="C182" s="36"/>
      <c r="D182" s="200" t="s">
        <v>127</v>
      </c>
      <c r="E182" s="36"/>
      <c r="F182" s="201" t="s">
        <v>1368</v>
      </c>
      <c r="G182" s="36"/>
      <c r="H182" s="36"/>
      <c r="I182" s="202"/>
      <c r="J182" s="36"/>
      <c r="K182" s="36"/>
      <c r="L182" s="39"/>
      <c r="M182" s="203"/>
      <c r="N182" s="204"/>
      <c r="O182" s="71"/>
      <c r="P182" s="71"/>
      <c r="Q182" s="71"/>
      <c r="R182" s="71"/>
      <c r="S182" s="71"/>
      <c r="T182" s="71"/>
      <c r="U182" s="72"/>
      <c r="V182" s="34"/>
      <c r="W182" s="34"/>
      <c r="X182" s="34"/>
      <c r="Y182" s="34"/>
      <c r="Z182" s="34"/>
      <c r="AA182" s="34"/>
      <c r="AB182" s="34"/>
      <c r="AC182" s="34"/>
      <c r="AD182" s="34"/>
      <c r="AE182" s="34"/>
      <c r="AT182" s="17" t="s">
        <v>127</v>
      </c>
      <c r="AU182" s="17" t="s">
        <v>83</v>
      </c>
    </row>
    <row r="183" spans="1:65" s="2" customFormat="1" ht="14.45" customHeight="1">
      <c r="A183" s="34"/>
      <c r="B183" s="35"/>
      <c r="C183" s="242" t="s">
        <v>282</v>
      </c>
      <c r="D183" s="242" t="s">
        <v>216</v>
      </c>
      <c r="E183" s="243" t="s">
        <v>1369</v>
      </c>
      <c r="F183" s="244" t="s">
        <v>1370</v>
      </c>
      <c r="G183" s="245" t="s">
        <v>769</v>
      </c>
      <c r="H183" s="246">
        <v>0.525</v>
      </c>
      <c r="I183" s="247"/>
      <c r="J183" s="248">
        <f>ROUND(I183*H183,2)</f>
        <v>0</v>
      </c>
      <c r="K183" s="249"/>
      <c r="L183" s="250"/>
      <c r="M183" s="251" t="s">
        <v>1</v>
      </c>
      <c r="N183" s="252" t="s">
        <v>38</v>
      </c>
      <c r="O183" s="71"/>
      <c r="P183" s="196">
        <f>O183*H183</f>
        <v>0</v>
      </c>
      <c r="Q183" s="196">
        <v>0</v>
      </c>
      <c r="R183" s="196">
        <f>Q183*H183</f>
        <v>0</v>
      </c>
      <c r="S183" s="196">
        <v>0</v>
      </c>
      <c r="T183" s="196">
        <f>S183*H183</f>
        <v>0</v>
      </c>
      <c r="U183" s="197" t="s">
        <v>1</v>
      </c>
      <c r="V183" s="34"/>
      <c r="W183" s="34"/>
      <c r="X183" s="34"/>
      <c r="Y183" s="34"/>
      <c r="Z183" s="34"/>
      <c r="AA183" s="34"/>
      <c r="AB183" s="34"/>
      <c r="AC183" s="34"/>
      <c r="AD183" s="34"/>
      <c r="AE183" s="34"/>
      <c r="AR183" s="198" t="s">
        <v>219</v>
      </c>
      <c r="AT183" s="198" t="s">
        <v>216</v>
      </c>
      <c r="AU183" s="198" t="s">
        <v>83</v>
      </c>
      <c r="AY183" s="17" t="s">
        <v>118</v>
      </c>
      <c r="BE183" s="199">
        <f>IF(N183="základní",J183,0)</f>
        <v>0</v>
      </c>
      <c r="BF183" s="199">
        <f>IF(N183="snížená",J183,0)</f>
        <v>0</v>
      </c>
      <c r="BG183" s="199">
        <f>IF(N183="zákl. přenesená",J183,0)</f>
        <v>0</v>
      </c>
      <c r="BH183" s="199">
        <f>IF(N183="sníž. přenesená",J183,0)</f>
        <v>0</v>
      </c>
      <c r="BI183" s="199">
        <f>IF(N183="nulová",J183,0)</f>
        <v>0</v>
      </c>
      <c r="BJ183" s="17" t="s">
        <v>81</v>
      </c>
      <c r="BK183" s="199">
        <f>ROUND(I183*H183,2)</f>
        <v>0</v>
      </c>
      <c r="BL183" s="17" t="s">
        <v>125</v>
      </c>
      <c r="BM183" s="198" t="s">
        <v>1371</v>
      </c>
    </row>
    <row r="184" spans="1:47" s="2" customFormat="1" ht="11.25">
      <c r="A184" s="34"/>
      <c r="B184" s="35"/>
      <c r="C184" s="36"/>
      <c r="D184" s="200" t="s">
        <v>127</v>
      </c>
      <c r="E184" s="36"/>
      <c r="F184" s="201" t="s">
        <v>1370</v>
      </c>
      <c r="G184" s="36"/>
      <c r="H184" s="36"/>
      <c r="I184" s="202"/>
      <c r="J184" s="36"/>
      <c r="K184" s="36"/>
      <c r="L184" s="39"/>
      <c r="M184" s="203"/>
      <c r="N184" s="204"/>
      <c r="O184" s="71"/>
      <c r="P184" s="71"/>
      <c r="Q184" s="71"/>
      <c r="R184" s="71"/>
      <c r="S184" s="71"/>
      <c r="T184" s="71"/>
      <c r="U184" s="72"/>
      <c r="V184" s="34"/>
      <c r="W184" s="34"/>
      <c r="X184" s="34"/>
      <c r="Y184" s="34"/>
      <c r="Z184" s="34"/>
      <c r="AA184" s="34"/>
      <c r="AB184" s="34"/>
      <c r="AC184" s="34"/>
      <c r="AD184" s="34"/>
      <c r="AE184" s="34"/>
      <c r="AT184" s="17" t="s">
        <v>127</v>
      </c>
      <c r="AU184" s="17" t="s">
        <v>83</v>
      </c>
    </row>
    <row r="185" spans="2:51" s="14" customFormat="1" ht="11.25">
      <c r="B185" s="220"/>
      <c r="C185" s="221"/>
      <c r="D185" s="200" t="s">
        <v>179</v>
      </c>
      <c r="E185" s="222" t="s">
        <v>1</v>
      </c>
      <c r="F185" s="223" t="s">
        <v>1372</v>
      </c>
      <c r="G185" s="221"/>
      <c r="H185" s="224">
        <v>0.525</v>
      </c>
      <c r="I185" s="225"/>
      <c r="J185" s="221"/>
      <c r="K185" s="221"/>
      <c r="L185" s="226"/>
      <c r="M185" s="227"/>
      <c r="N185" s="228"/>
      <c r="O185" s="228"/>
      <c r="P185" s="228"/>
      <c r="Q185" s="228"/>
      <c r="R185" s="228"/>
      <c r="S185" s="228"/>
      <c r="T185" s="228"/>
      <c r="U185" s="229"/>
      <c r="AT185" s="230" t="s">
        <v>179</v>
      </c>
      <c r="AU185" s="230" t="s">
        <v>83</v>
      </c>
      <c r="AV185" s="14" t="s">
        <v>83</v>
      </c>
      <c r="AW185" s="14" t="s">
        <v>30</v>
      </c>
      <c r="AX185" s="14" t="s">
        <v>73</v>
      </c>
      <c r="AY185" s="230" t="s">
        <v>118</v>
      </c>
    </row>
    <row r="186" spans="2:51" s="15" customFormat="1" ht="11.25">
      <c r="B186" s="231"/>
      <c r="C186" s="232"/>
      <c r="D186" s="200" t="s">
        <v>179</v>
      </c>
      <c r="E186" s="233" t="s">
        <v>1</v>
      </c>
      <c r="F186" s="234" t="s">
        <v>184</v>
      </c>
      <c r="G186" s="232"/>
      <c r="H186" s="235">
        <v>0.525</v>
      </c>
      <c r="I186" s="236"/>
      <c r="J186" s="232"/>
      <c r="K186" s="232"/>
      <c r="L186" s="237"/>
      <c r="M186" s="238"/>
      <c r="N186" s="239"/>
      <c r="O186" s="239"/>
      <c r="P186" s="239"/>
      <c r="Q186" s="239"/>
      <c r="R186" s="239"/>
      <c r="S186" s="239"/>
      <c r="T186" s="239"/>
      <c r="U186" s="240"/>
      <c r="AT186" s="241" t="s">
        <v>179</v>
      </c>
      <c r="AU186" s="241" t="s">
        <v>83</v>
      </c>
      <c r="AV186" s="15" t="s">
        <v>125</v>
      </c>
      <c r="AW186" s="15" t="s">
        <v>30</v>
      </c>
      <c r="AX186" s="15" t="s">
        <v>81</v>
      </c>
      <c r="AY186" s="241" t="s">
        <v>118</v>
      </c>
    </row>
    <row r="187" spans="2:63" s="12" customFormat="1" ht="22.9" customHeight="1">
      <c r="B187" s="170"/>
      <c r="C187" s="171"/>
      <c r="D187" s="172" t="s">
        <v>72</v>
      </c>
      <c r="E187" s="184" t="s">
        <v>173</v>
      </c>
      <c r="F187" s="184" t="s">
        <v>1373</v>
      </c>
      <c r="G187" s="171"/>
      <c r="H187" s="171"/>
      <c r="I187" s="174"/>
      <c r="J187" s="185">
        <f>BK187</f>
        <v>0</v>
      </c>
      <c r="K187" s="171"/>
      <c r="L187" s="176"/>
      <c r="M187" s="177"/>
      <c r="N187" s="178"/>
      <c r="O187" s="178"/>
      <c r="P187" s="179">
        <f>SUM(P188:P192)</f>
        <v>0</v>
      </c>
      <c r="Q187" s="178"/>
      <c r="R187" s="179">
        <f>SUM(R188:R192)</f>
        <v>0</v>
      </c>
      <c r="S187" s="178"/>
      <c r="T187" s="179">
        <f>SUM(T188:T192)</f>
        <v>0</v>
      </c>
      <c r="U187" s="180"/>
      <c r="AR187" s="181" t="s">
        <v>81</v>
      </c>
      <c r="AT187" s="182" t="s">
        <v>72</v>
      </c>
      <c r="AU187" s="182" t="s">
        <v>81</v>
      </c>
      <c r="AY187" s="181" t="s">
        <v>118</v>
      </c>
      <c r="BK187" s="183">
        <f>SUM(BK188:BK192)</f>
        <v>0</v>
      </c>
    </row>
    <row r="188" spans="1:65" s="2" customFormat="1" ht="14.45" customHeight="1">
      <c r="A188" s="34"/>
      <c r="B188" s="35"/>
      <c r="C188" s="186" t="s">
        <v>8</v>
      </c>
      <c r="D188" s="186" t="s">
        <v>121</v>
      </c>
      <c r="E188" s="187" t="s">
        <v>1374</v>
      </c>
      <c r="F188" s="188" t="s">
        <v>1375</v>
      </c>
      <c r="G188" s="189" t="s">
        <v>177</v>
      </c>
      <c r="H188" s="190">
        <v>0.596</v>
      </c>
      <c r="I188" s="191"/>
      <c r="J188" s="192">
        <f>ROUND(I188*H188,2)</f>
        <v>0</v>
      </c>
      <c r="K188" s="193"/>
      <c r="L188" s="39"/>
      <c r="M188" s="194" t="s">
        <v>1</v>
      </c>
      <c r="N188" s="195" t="s">
        <v>38</v>
      </c>
      <c r="O188" s="71"/>
      <c r="P188" s="196">
        <f>O188*H188</f>
        <v>0</v>
      </c>
      <c r="Q188" s="196">
        <v>0</v>
      </c>
      <c r="R188" s="196">
        <f>Q188*H188</f>
        <v>0</v>
      </c>
      <c r="S188" s="196">
        <v>0</v>
      </c>
      <c r="T188" s="196">
        <f>S188*H188</f>
        <v>0</v>
      </c>
      <c r="U188" s="197" t="s">
        <v>1</v>
      </c>
      <c r="V188" s="34"/>
      <c r="W188" s="34"/>
      <c r="X188" s="34"/>
      <c r="Y188" s="34"/>
      <c r="Z188" s="34"/>
      <c r="AA188" s="34"/>
      <c r="AB188" s="34"/>
      <c r="AC188" s="34"/>
      <c r="AD188" s="34"/>
      <c r="AE188" s="34"/>
      <c r="AR188" s="198" t="s">
        <v>125</v>
      </c>
      <c r="AT188" s="198" t="s">
        <v>121</v>
      </c>
      <c r="AU188" s="198" t="s">
        <v>83</v>
      </c>
      <c r="AY188" s="17" t="s">
        <v>118</v>
      </c>
      <c r="BE188" s="199">
        <f>IF(N188="základní",J188,0)</f>
        <v>0</v>
      </c>
      <c r="BF188" s="199">
        <f>IF(N188="snížená",J188,0)</f>
        <v>0</v>
      </c>
      <c r="BG188" s="199">
        <f>IF(N188="zákl. přenesená",J188,0)</f>
        <v>0</v>
      </c>
      <c r="BH188" s="199">
        <f>IF(N188="sníž. přenesená",J188,0)</f>
        <v>0</v>
      </c>
      <c r="BI188" s="199">
        <f>IF(N188="nulová",J188,0)</f>
        <v>0</v>
      </c>
      <c r="BJ188" s="17" t="s">
        <v>81</v>
      </c>
      <c r="BK188" s="199">
        <f>ROUND(I188*H188,2)</f>
        <v>0</v>
      </c>
      <c r="BL188" s="17" t="s">
        <v>125</v>
      </c>
      <c r="BM188" s="198" t="s">
        <v>1376</v>
      </c>
    </row>
    <row r="189" spans="1:47" s="2" customFormat="1" ht="11.25">
      <c r="A189" s="34"/>
      <c r="B189" s="35"/>
      <c r="C189" s="36"/>
      <c r="D189" s="200" t="s">
        <v>127</v>
      </c>
      <c r="E189" s="36"/>
      <c r="F189" s="201" t="s">
        <v>1375</v>
      </c>
      <c r="G189" s="36"/>
      <c r="H189" s="36"/>
      <c r="I189" s="202"/>
      <c r="J189" s="36"/>
      <c r="K189" s="36"/>
      <c r="L189" s="39"/>
      <c r="M189" s="203"/>
      <c r="N189" s="204"/>
      <c r="O189" s="71"/>
      <c r="P189" s="71"/>
      <c r="Q189" s="71"/>
      <c r="R189" s="71"/>
      <c r="S189" s="71"/>
      <c r="T189" s="71"/>
      <c r="U189" s="72"/>
      <c r="V189" s="34"/>
      <c r="W189" s="34"/>
      <c r="X189" s="34"/>
      <c r="Y189" s="34"/>
      <c r="Z189" s="34"/>
      <c r="AA189" s="34"/>
      <c r="AB189" s="34"/>
      <c r="AC189" s="34"/>
      <c r="AD189" s="34"/>
      <c r="AE189" s="34"/>
      <c r="AT189" s="17" t="s">
        <v>127</v>
      </c>
      <c r="AU189" s="17" t="s">
        <v>83</v>
      </c>
    </row>
    <row r="190" spans="2:51" s="13" customFormat="1" ht="11.25">
      <c r="B190" s="210"/>
      <c r="C190" s="211"/>
      <c r="D190" s="200" t="s">
        <v>179</v>
      </c>
      <c r="E190" s="212" t="s">
        <v>1</v>
      </c>
      <c r="F190" s="213" t="s">
        <v>1377</v>
      </c>
      <c r="G190" s="211"/>
      <c r="H190" s="212" t="s">
        <v>1</v>
      </c>
      <c r="I190" s="214"/>
      <c r="J190" s="211"/>
      <c r="K190" s="211"/>
      <c r="L190" s="215"/>
      <c r="M190" s="216"/>
      <c r="N190" s="217"/>
      <c r="O190" s="217"/>
      <c r="P190" s="217"/>
      <c r="Q190" s="217"/>
      <c r="R190" s="217"/>
      <c r="S190" s="217"/>
      <c r="T190" s="217"/>
      <c r="U190" s="218"/>
      <c r="AT190" s="219" t="s">
        <v>179</v>
      </c>
      <c r="AU190" s="219" t="s">
        <v>83</v>
      </c>
      <c r="AV190" s="13" t="s">
        <v>81</v>
      </c>
      <c r="AW190" s="13" t="s">
        <v>30</v>
      </c>
      <c r="AX190" s="13" t="s">
        <v>73</v>
      </c>
      <c r="AY190" s="219" t="s">
        <v>118</v>
      </c>
    </row>
    <row r="191" spans="2:51" s="14" customFormat="1" ht="11.25">
      <c r="B191" s="220"/>
      <c r="C191" s="221"/>
      <c r="D191" s="200" t="s">
        <v>179</v>
      </c>
      <c r="E191" s="222" t="s">
        <v>1</v>
      </c>
      <c r="F191" s="223" t="s">
        <v>1378</v>
      </c>
      <c r="G191" s="221"/>
      <c r="H191" s="224">
        <v>0.596</v>
      </c>
      <c r="I191" s="225"/>
      <c r="J191" s="221"/>
      <c r="K191" s="221"/>
      <c r="L191" s="226"/>
      <c r="M191" s="227"/>
      <c r="N191" s="228"/>
      <c r="O191" s="228"/>
      <c r="P191" s="228"/>
      <c r="Q191" s="228"/>
      <c r="R191" s="228"/>
      <c r="S191" s="228"/>
      <c r="T191" s="228"/>
      <c r="U191" s="229"/>
      <c r="AT191" s="230" t="s">
        <v>179</v>
      </c>
      <c r="AU191" s="230" t="s">
        <v>83</v>
      </c>
      <c r="AV191" s="14" t="s">
        <v>83</v>
      </c>
      <c r="AW191" s="14" t="s">
        <v>30</v>
      </c>
      <c r="AX191" s="14" t="s">
        <v>73</v>
      </c>
      <c r="AY191" s="230" t="s">
        <v>118</v>
      </c>
    </row>
    <row r="192" spans="2:51" s="15" customFormat="1" ht="11.25">
      <c r="B192" s="231"/>
      <c r="C192" s="232"/>
      <c r="D192" s="200" t="s">
        <v>179</v>
      </c>
      <c r="E192" s="233" t="s">
        <v>1</v>
      </c>
      <c r="F192" s="234" t="s">
        <v>184</v>
      </c>
      <c r="G192" s="232"/>
      <c r="H192" s="235">
        <v>0.596</v>
      </c>
      <c r="I192" s="236"/>
      <c r="J192" s="232"/>
      <c r="K192" s="232"/>
      <c r="L192" s="237"/>
      <c r="M192" s="238"/>
      <c r="N192" s="239"/>
      <c r="O192" s="239"/>
      <c r="P192" s="239"/>
      <c r="Q192" s="239"/>
      <c r="R192" s="239"/>
      <c r="S192" s="239"/>
      <c r="T192" s="239"/>
      <c r="U192" s="240"/>
      <c r="AT192" s="241" t="s">
        <v>179</v>
      </c>
      <c r="AU192" s="241" t="s">
        <v>83</v>
      </c>
      <c r="AV192" s="15" t="s">
        <v>125</v>
      </c>
      <c r="AW192" s="15" t="s">
        <v>30</v>
      </c>
      <c r="AX192" s="15" t="s">
        <v>81</v>
      </c>
      <c r="AY192" s="241" t="s">
        <v>118</v>
      </c>
    </row>
    <row r="193" spans="2:63" s="12" customFormat="1" ht="22.9" customHeight="1">
      <c r="B193" s="170"/>
      <c r="C193" s="171"/>
      <c r="D193" s="172" t="s">
        <v>72</v>
      </c>
      <c r="E193" s="184" t="s">
        <v>197</v>
      </c>
      <c r="F193" s="184" t="s">
        <v>1379</v>
      </c>
      <c r="G193" s="171"/>
      <c r="H193" s="171"/>
      <c r="I193" s="174"/>
      <c r="J193" s="185">
        <f>BK193</f>
        <v>0</v>
      </c>
      <c r="K193" s="171"/>
      <c r="L193" s="176"/>
      <c r="M193" s="177"/>
      <c r="N193" s="178"/>
      <c r="O193" s="178"/>
      <c r="P193" s="179">
        <f>SUM(P194:P201)</f>
        <v>0</v>
      </c>
      <c r="Q193" s="178"/>
      <c r="R193" s="179">
        <f>SUM(R194:R201)</f>
        <v>0</v>
      </c>
      <c r="S193" s="178"/>
      <c r="T193" s="179">
        <f>SUM(T194:T201)</f>
        <v>0</v>
      </c>
      <c r="U193" s="180"/>
      <c r="AR193" s="181" t="s">
        <v>81</v>
      </c>
      <c r="AT193" s="182" t="s">
        <v>72</v>
      </c>
      <c r="AU193" s="182" t="s">
        <v>81</v>
      </c>
      <c r="AY193" s="181" t="s">
        <v>118</v>
      </c>
      <c r="BK193" s="183">
        <f>SUM(BK194:BK201)</f>
        <v>0</v>
      </c>
    </row>
    <row r="194" spans="1:65" s="2" customFormat="1" ht="24.2" customHeight="1">
      <c r="A194" s="34"/>
      <c r="B194" s="35"/>
      <c r="C194" s="186" t="s">
        <v>290</v>
      </c>
      <c r="D194" s="186" t="s">
        <v>121</v>
      </c>
      <c r="E194" s="187" t="s">
        <v>1380</v>
      </c>
      <c r="F194" s="188" t="s">
        <v>1381</v>
      </c>
      <c r="G194" s="189" t="s">
        <v>187</v>
      </c>
      <c r="H194" s="190">
        <v>56.657</v>
      </c>
      <c r="I194" s="191"/>
      <c r="J194" s="192">
        <f>ROUND(I194*H194,2)</f>
        <v>0</v>
      </c>
      <c r="K194" s="193"/>
      <c r="L194" s="39"/>
      <c r="M194" s="194" t="s">
        <v>1</v>
      </c>
      <c r="N194" s="195" t="s">
        <v>38</v>
      </c>
      <c r="O194" s="71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6">
        <f>S194*H194</f>
        <v>0</v>
      </c>
      <c r="U194" s="197" t="s">
        <v>1</v>
      </c>
      <c r="V194" s="34"/>
      <c r="W194" s="34"/>
      <c r="X194" s="34"/>
      <c r="Y194" s="34"/>
      <c r="Z194" s="34"/>
      <c r="AA194" s="34"/>
      <c r="AB194" s="34"/>
      <c r="AC194" s="34"/>
      <c r="AD194" s="34"/>
      <c r="AE194" s="34"/>
      <c r="AR194" s="198" t="s">
        <v>125</v>
      </c>
      <c r="AT194" s="198" t="s">
        <v>121</v>
      </c>
      <c r="AU194" s="198" t="s">
        <v>83</v>
      </c>
      <c r="AY194" s="17" t="s">
        <v>118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81</v>
      </c>
      <c r="BK194" s="199">
        <f>ROUND(I194*H194,2)</f>
        <v>0</v>
      </c>
      <c r="BL194" s="17" t="s">
        <v>125</v>
      </c>
      <c r="BM194" s="198" t="s">
        <v>1382</v>
      </c>
    </row>
    <row r="195" spans="1:47" s="2" customFormat="1" ht="19.5">
      <c r="A195" s="34"/>
      <c r="B195" s="35"/>
      <c r="C195" s="36"/>
      <c r="D195" s="200" t="s">
        <v>127</v>
      </c>
      <c r="E195" s="36"/>
      <c r="F195" s="201" t="s">
        <v>1381</v>
      </c>
      <c r="G195" s="36"/>
      <c r="H195" s="36"/>
      <c r="I195" s="202"/>
      <c r="J195" s="36"/>
      <c r="K195" s="36"/>
      <c r="L195" s="39"/>
      <c r="M195" s="203"/>
      <c r="N195" s="204"/>
      <c r="O195" s="71"/>
      <c r="P195" s="71"/>
      <c r="Q195" s="71"/>
      <c r="R195" s="71"/>
      <c r="S195" s="71"/>
      <c r="T195" s="71"/>
      <c r="U195" s="72"/>
      <c r="V195" s="34"/>
      <c r="W195" s="34"/>
      <c r="X195" s="34"/>
      <c r="Y195" s="34"/>
      <c r="Z195" s="34"/>
      <c r="AA195" s="34"/>
      <c r="AB195" s="34"/>
      <c r="AC195" s="34"/>
      <c r="AD195" s="34"/>
      <c r="AE195" s="34"/>
      <c r="AT195" s="17" t="s">
        <v>127</v>
      </c>
      <c r="AU195" s="17" t="s">
        <v>83</v>
      </c>
    </row>
    <row r="196" spans="2:51" s="14" customFormat="1" ht="11.25">
      <c r="B196" s="220"/>
      <c r="C196" s="221"/>
      <c r="D196" s="200" t="s">
        <v>179</v>
      </c>
      <c r="E196" s="222" t="s">
        <v>1</v>
      </c>
      <c r="F196" s="223" t="s">
        <v>1383</v>
      </c>
      <c r="G196" s="221"/>
      <c r="H196" s="224">
        <v>56.657</v>
      </c>
      <c r="I196" s="225"/>
      <c r="J196" s="221"/>
      <c r="K196" s="221"/>
      <c r="L196" s="226"/>
      <c r="M196" s="227"/>
      <c r="N196" s="228"/>
      <c r="O196" s="228"/>
      <c r="P196" s="228"/>
      <c r="Q196" s="228"/>
      <c r="R196" s="228"/>
      <c r="S196" s="228"/>
      <c r="T196" s="228"/>
      <c r="U196" s="229"/>
      <c r="AT196" s="230" t="s">
        <v>179</v>
      </c>
      <c r="AU196" s="230" t="s">
        <v>83</v>
      </c>
      <c r="AV196" s="14" t="s">
        <v>83</v>
      </c>
      <c r="AW196" s="14" t="s">
        <v>30</v>
      </c>
      <c r="AX196" s="14" t="s">
        <v>73</v>
      </c>
      <c r="AY196" s="230" t="s">
        <v>118</v>
      </c>
    </row>
    <row r="197" spans="2:51" s="15" customFormat="1" ht="11.25">
      <c r="B197" s="231"/>
      <c r="C197" s="232"/>
      <c r="D197" s="200" t="s">
        <v>179</v>
      </c>
      <c r="E197" s="233" t="s">
        <v>1</v>
      </c>
      <c r="F197" s="234" t="s">
        <v>184</v>
      </c>
      <c r="G197" s="232"/>
      <c r="H197" s="235">
        <v>56.657</v>
      </c>
      <c r="I197" s="236"/>
      <c r="J197" s="232"/>
      <c r="K197" s="232"/>
      <c r="L197" s="237"/>
      <c r="M197" s="238"/>
      <c r="N197" s="239"/>
      <c r="O197" s="239"/>
      <c r="P197" s="239"/>
      <c r="Q197" s="239"/>
      <c r="R197" s="239"/>
      <c r="S197" s="239"/>
      <c r="T197" s="239"/>
      <c r="U197" s="240"/>
      <c r="AT197" s="241" t="s">
        <v>179</v>
      </c>
      <c r="AU197" s="241" t="s">
        <v>83</v>
      </c>
      <c r="AV197" s="15" t="s">
        <v>125</v>
      </c>
      <c r="AW197" s="15" t="s">
        <v>30</v>
      </c>
      <c r="AX197" s="15" t="s">
        <v>81</v>
      </c>
      <c r="AY197" s="241" t="s">
        <v>118</v>
      </c>
    </row>
    <row r="198" spans="1:65" s="2" customFormat="1" ht="14.45" customHeight="1">
      <c r="A198" s="34"/>
      <c r="B198" s="35"/>
      <c r="C198" s="242" t="s">
        <v>298</v>
      </c>
      <c r="D198" s="242" t="s">
        <v>216</v>
      </c>
      <c r="E198" s="243" t="s">
        <v>1384</v>
      </c>
      <c r="F198" s="244" t="s">
        <v>1385</v>
      </c>
      <c r="G198" s="245" t="s">
        <v>187</v>
      </c>
      <c r="H198" s="246">
        <v>62.323</v>
      </c>
      <c r="I198" s="247"/>
      <c r="J198" s="248">
        <f>ROUND(I198*H198,2)</f>
        <v>0</v>
      </c>
      <c r="K198" s="249"/>
      <c r="L198" s="250"/>
      <c r="M198" s="251" t="s">
        <v>1</v>
      </c>
      <c r="N198" s="252" t="s">
        <v>38</v>
      </c>
      <c r="O198" s="71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6">
        <f>S198*H198</f>
        <v>0</v>
      </c>
      <c r="U198" s="197" t="s">
        <v>1</v>
      </c>
      <c r="V198" s="34"/>
      <c r="W198" s="34"/>
      <c r="X198" s="34"/>
      <c r="Y198" s="34"/>
      <c r="Z198" s="34"/>
      <c r="AA198" s="34"/>
      <c r="AB198" s="34"/>
      <c r="AC198" s="34"/>
      <c r="AD198" s="34"/>
      <c r="AE198" s="34"/>
      <c r="AR198" s="198" t="s">
        <v>219</v>
      </c>
      <c r="AT198" s="198" t="s">
        <v>216</v>
      </c>
      <c r="AU198" s="198" t="s">
        <v>83</v>
      </c>
      <c r="AY198" s="17" t="s">
        <v>118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81</v>
      </c>
      <c r="BK198" s="199">
        <f>ROUND(I198*H198,2)</f>
        <v>0</v>
      </c>
      <c r="BL198" s="17" t="s">
        <v>125</v>
      </c>
      <c r="BM198" s="198" t="s">
        <v>1386</v>
      </c>
    </row>
    <row r="199" spans="1:47" s="2" customFormat="1" ht="11.25">
      <c r="A199" s="34"/>
      <c r="B199" s="35"/>
      <c r="C199" s="36"/>
      <c r="D199" s="200" t="s">
        <v>127</v>
      </c>
      <c r="E199" s="36"/>
      <c r="F199" s="201" t="s">
        <v>1385</v>
      </c>
      <c r="G199" s="36"/>
      <c r="H199" s="36"/>
      <c r="I199" s="202"/>
      <c r="J199" s="36"/>
      <c r="K199" s="36"/>
      <c r="L199" s="39"/>
      <c r="M199" s="203"/>
      <c r="N199" s="204"/>
      <c r="O199" s="71"/>
      <c r="P199" s="71"/>
      <c r="Q199" s="71"/>
      <c r="R199" s="71"/>
      <c r="S199" s="71"/>
      <c r="T199" s="71"/>
      <c r="U199" s="72"/>
      <c r="V199" s="34"/>
      <c r="W199" s="34"/>
      <c r="X199" s="34"/>
      <c r="Y199" s="34"/>
      <c r="Z199" s="34"/>
      <c r="AA199" s="34"/>
      <c r="AB199" s="34"/>
      <c r="AC199" s="34"/>
      <c r="AD199" s="34"/>
      <c r="AE199" s="34"/>
      <c r="AT199" s="17" t="s">
        <v>127</v>
      </c>
      <c r="AU199" s="17" t="s">
        <v>83</v>
      </c>
    </row>
    <row r="200" spans="2:51" s="14" customFormat="1" ht="11.25">
      <c r="B200" s="220"/>
      <c r="C200" s="221"/>
      <c r="D200" s="200" t="s">
        <v>179</v>
      </c>
      <c r="E200" s="222" t="s">
        <v>1</v>
      </c>
      <c r="F200" s="223" t="s">
        <v>1387</v>
      </c>
      <c r="G200" s="221"/>
      <c r="H200" s="224">
        <v>62.323</v>
      </c>
      <c r="I200" s="225"/>
      <c r="J200" s="221"/>
      <c r="K200" s="221"/>
      <c r="L200" s="226"/>
      <c r="M200" s="227"/>
      <c r="N200" s="228"/>
      <c r="O200" s="228"/>
      <c r="P200" s="228"/>
      <c r="Q200" s="228"/>
      <c r="R200" s="228"/>
      <c r="S200" s="228"/>
      <c r="T200" s="228"/>
      <c r="U200" s="229"/>
      <c r="AT200" s="230" t="s">
        <v>179</v>
      </c>
      <c r="AU200" s="230" t="s">
        <v>83</v>
      </c>
      <c r="AV200" s="14" t="s">
        <v>83</v>
      </c>
      <c r="AW200" s="14" t="s">
        <v>30</v>
      </c>
      <c r="AX200" s="14" t="s">
        <v>73</v>
      </c>
      <c r="AY200" s="230" t="s">
        <v>118</v>
      </c>
    </row>
    <row r="201" spans="2:51" s="15" customFormat="1" ht="11.25">
      <c r="B201" s="231"/>
      <c r="C201" s="232"/>
      <c r="D201" s="200" t="s">
        <v>179</v>
      </c>
      <c r="E201" s="233" t="s">
        <v>1</v>
      </c>
      <c r="F201" s="234" t="s">
        <v>184</v>
      </c>
      <c r="G201" s="232"/>
      <c r="H201" s="235">
        <v>62.323</v>
      </c>
      <c r="I201" s="236"/>
      <c r="J201" s="232"/>
      <c r="K201" s="232"/>
      <c r="L201" s="237"/>
      <c r="M201" s="238"/>
      <c r="N201" s="239"/>
      <c r="O201" s="239"/>
      <c r="P201" s="239"/>
      <c r="Q201" s="239"/>
      <c r="R201" s="239"/>
      <c r="S201" s="239"/>
      <c r="T201" s="239"/>
      <c r="U201" s="240"/>
      <c r="AT201" s="241" t="s">
        <v>179</v>
      </c>
      <c r="AU201" s="241" t="s">
        <v>83</v>
      </c>
      <c r="AV201" s="15" t="s">
        <v>125</v>
      </c>
      <c r="AW201" s="15" t="s">
        <v>30</v>
      </c>
      <c r="AX201" s="15" t="s">
        <v>81</v>
      </c>
      <c r="AY201" s="241" t="s">
        <v>118</v>
      </c>
    </row>
    <row r="202" spans="2:63" s="12" customFormat="1" ht="22.9" customHeight="1">
      <c r="B202" s="170"/>
      <c r="C202" s="171"/>
      <c r="D202" s="172" t="s">
        <v>72</v>
      </c>
      <c r="E202" s="184" t="s">
        <v>270</v>
      </c>
      <c r="F202" s="184" t="s">
        <v>271</v>
      </c>
      <c r="G202" s="171"/>
      <c r="H202" s="171"/>
      <c r="I202" s="174"/>
      <c r="J202" s="185">
        <f>BK202</f>
        <v>0</v>
      </c>
      <c r="K202" s="171"/>
      <c r="L202" s="176"/>
      <c r="M202" s="177"/>
      <c r="N202" s="178"/>
      <c r="O202" s="178"/>
      <c r="P202" s="179">
        <f>SUM(P203:P220)</f>
        <v>0</v>
      </c>
      <c r="Q202" s="178"/>
      <c r="R202" s="179">
        <f>SUM(R203:R220)</f>
        <v>0</v>
      </c>
      <c r="S202" s="178"/>
      <c r="T202" s="179">
        <f>SUM(T203:T220)</f>
        <v>0</v>
      </c>
      <c r="U202" s="180"/>
      <c r="AR202" s="181" t="s">
        <v>81</v>
      </c>
      <c r="AT202" s="182" t="s">
        <v>72</v>
      </c>
      <c r="AU202" s="182" t="s">
        <v>81</v>
      </c>
      <c r="AY202" s="181" t="s">
        <v>118</v>
      </c>
      <c r="BK202" s="183">
        <f>SUM(BK203:BK220)</f>
        <v>0</v>
      </c>
    </row>
    <row r="203" spans="1:65" s="2" customFormat="1" ht="37.9" customHeight="1">
      <c r="A203" s="34"/>
      <c r="B203" s="35"/>
      <c r="C203" s="186" t="s">
        <v>304</v>
      </c>
      <c r="D203" s="186" t="s">
        <v>121</v>
      </c>
      <c r="E203" s="187" t="s">
        <v>1388</v>
      </c>
      <c r="F203" s="188" t="s">
        <v>1389</v>
      </c>
      <c r="G203" s="189" t="s">
        <v>458</v>
      </c>
      <c r="H203" s="190">
        <v>7.2</v>
      </c>
      <c r="I203" s="191"/>
      <c r="J203" s="192">
        <f>ROUND(I203*H203,2)</f>
        <v>0</v>
      </c>
      <c r="K203" s="193"/>
      <c r="L203" s="39"/>
      <c r="M203" s="194" t="s">
        <v>1</v>
      </c>
      <c r="N203" s="195" t="s">
        <v>38</v>
      </c>
      <c r="O203" s="71"/>
      <c r="P203" s="196">
        <f>O203*H203</f>
        <v>0</v>
      </c>
      <c r="Q203" s="196">
        <v>0</v>
      </c>
      <c r="R203" s="196">
        <f>Q203*H203</f>
        <v>0</v>
      </c>
      <c r="S203" s="196">
        <v>0</v>
      </c>
      <c r="T203" s="196">
        <f>S203*H203</f>
        <v>0</v>
      </c>
      <c r="U203" s="197" t="s">
        <v>1</v>
      </c>
      <c r="V203" s="34"/>
      <c r="W203" s="34"/>
      <c r="X203" s="34"/>
      <c r="Y203" s="34"/>
      <c r="Z203" s="34"/>
      <c r="AA203" s="34"/>
      <c r="AB203" s="34"/>
      <c r="AC203" s="34"/>
      <c r="AD203" s="34"/>
      <c r="AE203" s="34"/>
      <c r="AR203" s="198" t="s">
        <v>125</v>
      </c>
      <c r="AT203" s="198" t="s">
        <v>121</v>
      </c>
      <c r="AU203" s="198" t="s">
        <v>83</v>
      </c>
      <c r="AY203" s="17" t="s">
        <v>118</v>
      </c>
      <c r="BE203" s="199">
        <f>IF(N203="základní",J203,0)</f>
        <v>0</v>
      </c>
      <c r="BF203" s="199">
        <f>IF(N203="snížená",J203,0)</f>
        <v>0</v>
      </c>
      <c r="BG203" s="199">
        <f>IF(N203="zákl. přenesená",J203,0)</f>
        <v>0</v>
      </c>
      <c r="BH203" s="199">
        <f>IF(N203="sníž. přenesená",J203,0)</f>
        <v>0</v>
      </c>
      <c r="BI203" s="199">
        <f>IF(N203="nulová",J203,0)</f>
        <v>0</v>
      </c>
      <c r="BJ203" s="17" t="s">
        <v>81</v>
      </c>
      <c r="BK203" s="199">
        <f>ROUND(I203*H203,2)</f>
        <v>0</v>
      </c>
      <c r="BL203" s="17" t="s">
        <v>125</v>
      </c>
      <c r="BM203" s="198" t="s">
        <v>1390</v>
      </c>
    </row>
    <row r="204" spans="1:47" s="2" customFormat="1" ht="19.5">
      <c r="A204" s="34"/>
      <c r="B204" s="35"/>
      <c r="C204" s="36"/>
      <c r="D204" s="200" t="s">
        <v>127</v>
      </c>
      <c r="E204" s="36"/>
      <c r="F204" s="201" t="s">
        <v>1389</v>
      </c>
      <c r="G204" s="36"/>
      <c r="H204" s="36"/>
      <c r="I204" s="202"/>
      <c r="J204" s="36"/>
      <c r="K204" s="36"/>
      <c r="L204" s="39"/>
      <c r="M204" s="203"/>
      <c r="N204" s="204"/>
      <c r="O204" s="71"/>
      <c r="P204" s="71"/>
      <c r="Q204" s="71"/>
      <c r="R204" s="71"/>
      <c r="S204" s="71"/>
      <c r="T204" s="71"/>
      <c r="U204" s="72"/>
      <c r="V204" s="34"/>
      <c r="W204" s="34"/>
      <c r="X204" s="34"/>
      <c r="Y204" s="34"/>
      <c r="Z204" s="34"/>
      <c r="AA204" s="34"/>
      <c r="AB204" s="34"/>
      <c r="AC204" s="34"/>
      <c r="AD204" s="34"/>
      <c r="AE204" s="34"/>
      <c r="AT204" s="17" t="s">
        <v>127</v>
      </c>
      <c r="AU204" s="17" t="s">
        <v>83</v>
      </c>
    </row>
    <row r="205" spans="2:51" s="14" customFormat="1" ht="11.25">
      <c r="B205" s="220"/>
      <c r="C205" s="221"/>
      <c r="D205" s="200" t="s">
        <v>179</v>
      </c>
      <c r="E205" s="222" t="s">
        <v>1</v>
      </c>
      <c r="F205" s="223" t="s">
        <v>1391</v>
      </c>
      <c r="G205" s="221"/>
      <c r="H205" s="224">
        <v>7.2</v>
      </c>
      <c r="I205" s="225"/>
      <c r="J205" s="221"/>
      <c r="K205" s="221"/>
      <c r="L205" s="226"/>
      <c r="M205" s="227"/>
      <c r="N205" s="228"/>
      <c r="O205" s="228"/>
      <c r="P205" s="228"/>
      <c r="Q205" s="228"/>
      <c r="R205" s="228"/>
      <c r="S205" s="228"/>
      <c r="T205" s="228"/>
      <c r="U205" s="229"/>
      <c r="AT205" s="230" t="s">
        <v>179</v>
      </c>
      <c r="AU205" s="230" t="s">
        <v>83</v>
      </c>
      <c r="AV205" s="14" t="s">
        <v>83</v>
      </c>
      <c r="AW205" s="14" t="s">
        <v>30</v>
      </c>
      <c r="AX205" s="14" t="s">
        <v>73</v>
      </c>
      <c r="AY205" s="230" t="s">
        <v>118</v>
      </c>
    </row>
    <row r="206" spans="2:51" s="15" customFormat="1" ht="11.25">
      <c r="B206" s="231"/>
      <c r="C206" s="232"/>
      <c r="D206" s="200" t="s">
        <v>179</v>
      </c>
      <c r="E206" s="233" t="s">
        <v>1</v>
      </c>
      <c r="F206" s="234" t="s">
        <v>184</v>
      </c>
      <c r="G206" s="232"/>
      <c r="H206" s="235">
        <v>7.2</v>
      </c>
      <c r="I206" s="236"/>
      <c r="J206" s="232"/>
      <c r="K206" s="232"/>
      <c r="L206" s="237"/>
      <c r="M206" s="238"/>
      <c r="N206" s="239"/>
      <c r="O206" s="239"/>
      <c r="P206" s="239"/>
      <c r="Q206" s="239"/>
      <c r="R206" s="239"/>
      <c r="S206" s="239"/>
      <c r="T206" s="239"/>
      <c r="U206" s="240"/>
      <c r="AT206" s="241" t="s">
        <v>179</v>
      </c>
      <c r="AU206" s="241" t="s">
        <v>83</v>
      </c>
      <c r="AV206" s="15" t="s">
        <v>125</v>
      </c>
      <c r="AW206" s="15" t="s">
        <v>30</v>
      </c>
      <c r="AX206" s="15" t="s">
        <v>81</v>
      </c>
      <c r="AY206" s="241" t="s">
        <v>118</v>
      </c>
    </row>
    <row r="207" spans="1:65" s="2" customFormat="1" ht="37.9" customHeight="1">
      <c r="A207" s="34"/>
      <c r="B207" s="35"/>
      <c r="C207" s="186" t="s">
        <v>309</v>
      </c>
      <c r="D207" s="186" t="s">
        <v>121</v>
      </c>
      <c r="E207" s="187" t="s">
        <v>1392</v>
      </c>
      <c r="F207" s="188" t="s">
        <v>1393</v>
      </c>
      <c r="G207" s="189" t="s">
        <v>279</v>
      </c>
      <c r="H207" s="190">
        <v>12</v>
      </c>
      <c r="I207" s="191"/>
      <c r="J207" s="192">
        <f>ROUND(I207*H207,2)</f>
        <v>0</v>
      </c>
      <c r="K207" s="193"/>
      <c r="L207" s="39"/>
      <c r="M207" s="194" t="s">
        <v>1</v>
      </c>
      <c r="N207" s="195" t="s">
        <v>38</v>
      </c>
      <c r="O207" s="71"/>
      <c r="P207" s="196">
        <f>O207*H207</f>
        <v>0</v>
      </c>
      <c r="Q207" s="196">
        <v>0</v>
      </c>
      <c r="R207" s="196">
        <f>Q207*H207</f>
        <v>0</v>
      </c>
      <c r="S207" s="196">
        <v>0</v>
      </c>
      <c r="T207" s="196">
        <f>S207*H207</f>
        <v>0</v>
      </c>
      <c r="U207" s="197" t="s">
        <v>1</v>
      </c>
      <c r="V207" s="34"/>
      <c r="W207" s="34"/>
      <c r="X207" s="34"/>
      <c r="Y207" s="34"/>
      <c r="Z207" s="34"/>
      <c r="AA207" s="34"/>
      <c r="AB207" s="34"/>
      <c r="AC207" s="34"/>
      <c r="AD207" s="34"/>
      <c r="AE207" s="34"/>
      <c r="AR207" s="198" t="s">
        <v>125</v>
      </c>
      <c r="AT207" s="198" t="s">
        <v>121</v>
      </c>
      <c r="AU207" s="198" t="s">
        <v>83</v>
      </c>
      <c r="AY207" s="17" t="s">
        <v>118</v>
      </c>
      <c r="BE207" s="199">
        <f>IF(N207="základní",J207,0)</f>
        <v>0</v>
      </c>
      <c r="BF207" s="199">
        <f>IF(N207="snížená",J207,0)</f>
        <v>0</v>
      </c>
      <c r="BG207" s="199">
        <f>IF(N207="zákl. přenesená",J207,0)</f>
        <v>0</v>
      </c>
      <c r="BH207" s="199">
        <f>IF(N207="sníž. přenesená",J207,0)</f>
        <v>0</v>
      </c>
      <c r="BI207" s="199">
        <f>IF(N207="nulová",J207,0)</f>
        <v>0</v>
      </c>
      <c r="BJ207" s="17" t="s">
        <v>81</v>
      </c>
      <c r="BK207" s="199">
        <f>ROUND(I207*H207,2)</f>
        <v>0</v>
      </c>
      <c r="BL207" s="17" t="s">
        <v>125</v>
      </c>
      <c r="BM207" s="198" t="s">
        <v>1394</v>
      </c>
    </row>
    <row r="208" spans="1:47" s="2" customFormat="1" ht="19.5">
      <c r="A208" s="34"/>
      <c r="B208" s="35"/>
      <c r="C208" s="36"/>
      <c r="D208" s="200" t="s">
        <v>127</v>
      </c>
      <c r="E208" s="36"/>
      <c r="F208" s="201" t="s">
        <v>1393</v>
      </c>
      <c r="G208" s="36"/>
      <c r="H208" s="36"/>
      <c r="I208" s="202"/>
      <c r="J208" s="36"/>
      <c r="K208" s="36"/>
      <c r="L208" s="39"/>
      <c r="M208" s="203"/>
      <c r="N208" s="204"/>
      <c r="O208" s="71"/>
      <c r="P208" s="71"/>
      <c r="Q208" s="71"/>
      <c r="R208" s="71"/>
      <c r="S208" s="71"/>
      <c r="T208" s="71"/>
      <c r="U208" s="72"/>
      <c r="V208" s="34"/>
      <c r="W208" s="34"/>
      <c r="X208" s="34"/>
      <c r="Y208" s="34"/>
      <c r="Z208" s="34"/>
      <c r="AA208" s="34"/>
      <c r="AB208" s="34"/>
      <c r="AC208" s="34"/>
      <c r="AD208" s="34"/>
      <c r="AE208" s="34"/>
      <c r="AT208" s="17" t="s">
        <v>127</v>
      </c>
      <c r="AU208" s="17" t="s">
        <v>83</v>
      </c>
    </row>
    <row r="209" spans="2:51" s="13" customFormat="1" ht="11.25">
      <c r="B209" s="210"/>
      <c r="C209" s="211"/>
      <c r="D209" s="200" t="s">
        <v>179</v>
      </c>
      <c r="E209" s="212" t="s">
        <v>1</v>
      </c>
      <c r="F209" s="213" t="s">
        <v>1395</v>
      </c>
      <c r="G209" s="211"/>
      <c r="H209" s="212" t="s">
        <v>1</v>
      </c>
      <c r="I209" s="214"/>
      <c r="J209" s="211"/>
      <c r="K209" s="211"/>
      <c r="L209" s="215"/>
      <c r="M209" s="216"/>
      <c r="N209" s="217"/>
      <c r="O209" s="217"/>
      <c r="P209" s="217"/>
      <c r="Q209" s="217"/>
      <c r="R209" s="217"/>
      <c r="S209" s="217"/>
      <c r="T209" s="217"/>
      <c r="U209" s="218"/>
      <c r="AT209" s="219" t="s">
        <v>179</v>
      </c>
      <c r="AU209" s="219" t="s">
        <v>83</v>
      </c>
      <c r="AV209" s="13" t="s">
        <v>81</v>
      </c>
      <c r="AW209" s="13" t="s">
        <v>30</v>
      </c>
      <c r="AX209" s="13" t="s">
        <v>73</v>
      </c>
      <c r="AY209" s="219" t="s">
        <v>118</v>
      </c>
    </row>
    <row r="210" spans="2:51" s="14" customFormat="1" ht="11.25">
      <c r="B210" s="220"/>
      <c r="C210" s="221"/>
      <c r="D210" s="200" t="s">
        <v>179</v>
      </c>
      <c r="E210" s="222" t="s">
        <v>1</v>
      </c>
      <c r="F210" s="223" t="s">
        <v>272</v>
      </c>
      <c r="G210" s="221"/>
      <c r="H210" s="224">
        <v>12</v>
      </c>
      <c r="I210" s="225"/>
      <c r="J210" s="221"/>
      <c r="K210" s="221"/>
      <c r="L210" s="226"/>
      <c r="M210" s="227"/>
      <c r="N210" s="228"/>
      <c r="O210" s="228"/>
      <c r="P210" s="228"/>
      <c r="Q210" s="228"/>
      <c r="R210" s="228"/>
      <c r="S210" s="228"/>
      <c r="T210" s="228"/>
      <c r="U210" s="229"/>
      <c r="AT210" s="230" t="s">
        <v>179</v>
      </c>
      <c r="AU210" s="230" t="s">
        <v>83</v>
      </c>
      <c r="AV210" s="14" t="s">
        <v>83</v>
      </c>
      <c r="AW210" s="14" t="s">
        <v>30</v>
      </c>
      <c r="AX210" s="14" t="s">
        <v>73</v>
      </c>
      <c r="AY210" s="230" t="s">
        <v>118</v>
      </c>
    </row>
    <row r="211" spans="2:51" s="15" customFormat="1" ht="11.25">
      <c r="B211" s="231"/>
      <c r="C211" s="232"/>
      <c r="D211" s="200" t="s">
        <v>179</v>
      </c>
      <c r="E211" s="233" t="s">
        <v>1</v>
      </c>
      <c r="F211" s="234" t="s">
        <v>184</v>
      </c>
      <c r="G211" s="232"/>
      <c r="H211" s="235">
        <v>12</v>
      </c>
      <c r="I211" s="236"/>
      <c r="J211" s="232"/>
      <c r="K211" s="232"/>
      <c r="L211" s="237"/>
      <c r="M211" s="238"/>
      <c r="N211" s="239"/>
      <c r="O211" s="239"/>
      <c r="P211" s="239"/>
      <c r="Q211" s="239"/>
      <c r="R211" s="239"/>
      <c r="S211" s="239"/>
      <c r="T211" s="239"/>
      <c r="U211" s="240"/>
      <c r="AT211" s="241" t="s">
        <v>179</v>
      </c>
      <c r="AU211" s="241" t="s">
        <v>83</v>
      </c>
      <c r="AV211" s="15" t="s">
        <v>125</v>
      </c>
      <c r="AW211" s="15" t="s">
        <v>30</v>
      </c>
      <c r="AX211" s="15" t="s">
        <v>81</v>
      </c>
      <c r="AY211" s="241" t="s">
        <v>118</v>
      </c>
    </row>
    <row r="212" spans="1:65" s="2" customFormat="1" ht="24.2" customHeight="1">
      <c r="A212" s="34"/>
      <c r="B212" s="35"/>
      <c r="C212" s="242" t="s">
        <v>315</v>
      </c>
      <c r="D212" s="242" t="s">
        <v>216</v>
      </c>
      <c r="E212" s="243" t="s">
        <v>1396</v>
      </c>
      <c r="F212" s="244" t="s">
        <v>1397</v>
      </c>
      <c r="G212" s="245" t="s">
        <v>187</v>
      </c>
      <c r="H212" s="246">
        <v>0.324</v>
      </c>
      <c r="I212" s="247"/>
      <c r="J212" s="248">
        <f>ROUND(I212*H212,2)</f>
        <v>0</v>
      </c>
      <c r="K212" s="249"/>
      <c r="L212" s="250"/>
      <c r="M212" s="251" t="s">
        <v>1</v>
      </c>
      <c r="N212" s="252" t="s">
        <v>38</v>
      </c>
      <c r="O212" s="71"/>
      <c r="P212" s="196">
        <f>O212*H212</f>
        <v>0</v>
      </c>
      <c r="Q212" s="196">
        <v>0</v>
      </c>
      <c r="R212" s="196">
        <f>Q212*H212</f>
        <v>0</v>
      </c>
      <c r="S212" s="196">
        <v>0</v>
      </c>
      <c r="T212" s="196">
        <f>S212*H212</f>
        <v>0</v>
      </c>
      <c r="U212" s="197" t="s">
        <v>1</v>
      </c>
      <c r="V212" s="34"/>
      <c r="W212" s="34"/>
      <c r="X212" s="34"/>
      <c r="Y212" s="34"/>
      <c r="Z212" s="34"/>
      <c r="AA212" s="34"/>
      <c r="AB212" s="34"/>
      <c r="AC212" s="34"/>
      <c r="AD212" s="34"/>
      <c r="AE212" s="34"/>
      <c r="AR212" s="198" t="s">
        <v>219</v>
      </c>
      <c r="AT212" s="198" t="s">
        <v>216</v>
      </c>
      <c r="AU212" s="198" t="s">
        <v>83</v>
      </c>
      <c r="AY212" s="17" t="s">
        <v>118</v>
      </c>
      <c r="BE212" s="199">
        <f>IF(N212="základní",J212,0)</f>
        <v>0</v>
      </c>
      <c r="BF212" s="199">
        <f>IF(N212="snížená",J212,0)</f>
        <v>0</v>
      </c>
      <c r="BG212" s="199">
        <f>IF(N212="zákl. přenesená",J212,0)</f>
        <v>0</v>
      </c>
      <c r="BH212" s="199">
        <f>IF(N212="sníž. přenesená",J212,0)</f>
        <v>0</v>
      </c>
      <c r="BI212" s="199">
        <f>IF(N212="nulová",J212,0)</f>
        <v>0</v>
      </c>
      <c r="BJ212" s="17" t="s">
        <v>81</v>
      </c>
      <c r="BK212" s="199">
        <f>ROUND(I212*H212,2)</f>
        <v>0</v>
      </c>
      <c r="BL212" s="17" t="s">
        <v>125</v>
      </c>
      <c r="BM212" s="198" t="s">
        <v>1398</v>
      </c>
    </row>
    <row r="213" spans="1:47" s="2" customFormat="1" ht="11.25">
      <c r="A213" s="34"/>
      <c r="B213" s="35"/>
      <c r="C213" s="36"/>
      <c r="D213" s="200" t="s">
        <v>127</v>
      </c>
      <c r="E213" s="36"/>
      <c r="F213" s="201" t="s">
        <v>1397</v>
      </c>
      <c r="G213" s="36"/>
      <c r="H213" s="36"/>
      <c r="I213" s="202"/>
      <c r="J213" s="36"/>
      <c r="K213" s="36"/>
      <c r="L213" s="39"/>
      <c r="M213" s="203"/>
      <c r="N213" s="204"/>
      <c r="O213" s="71"/>
      <c r="P213" s="71"/>
      <c r="Q213" s="71"/>
      <c r="R213" s="71"/>
      <c r="S213" s="71"/>
      <c r="T213" s="71"/>
      <c r="U213" s="72"/>
      <c r="V213" s="34"/>
      <c r="W213" s="34"/>
      <c r="X213" s="34"/>
      <c r="Y213" s="34"/>
      <c r="Z213" s="34"/>
      <c r="AA213" s="34"/>
      <c r="AB213" s="34"/>
      <c r="AC213" s="34"/>
      <c r="AD213" s="34"/>
      <c r="AE213" s="34"/>
      <c r="AT213" s="17" t="s">
        <v>127</v>
      </c>
      <c r="AU213" s="17" t="s">
        <v>83</v>
      </c>
    </row>
    <row r="214" spans="2:51" s="14" customFormat="1" ht="11.25">
      <c r="B214" s="220"/>
      <c r="C214" s="221"/>
      <c r="D214" s="200" t="s">
        <v>179</v>
      </c>
      <c r="E214" s="222" t="s">
        <v>1</v>
      </c>
      <c r="F214" s="223" t="s">
        <v>1399</v>
      </c>
      <c r="G214" s="221"/>
      <c r="H214" s="224">
        <v>0.324</v>
      </c>
      <c r="I214" s="225"/>
      <c r="J214" s="221"/>
      <c r="K214" s="221"/>
      <c r="L214" s="226"/>
      <c r="M214" s="227"/>
      <c r="N214" s="228"/>
      <c r="O214" s="228"/>
      <c r="P214" s="228"/>
      <c r="Q214" s="228"/>
      <c r="R214" s="228"/>
      <c r="S214" s="228"/>
      <c r="T214" s="228"/>
      <c r="U214" s="229"/>
      <c r="AT214" s="230" t="s">
        <v>179</v>
      </c>
      <c r="AU214" s="230" t="s">
        <v>83</v>
      </c>
      <c r="AV214" s="14" t="s">
        <v>83</v>
      </c>
      <c r="AW214" s="14" t="s">
        <v>30</v>
      </c>
      <c r="AX214" s="14" t="s">
        <v>73</v>
      </c>
      <c r="AY214" s="230" t="s">
        <v>118</v>
      </c>
    </row>
    <row r="215" spans="2:51" s="15" customFormat="1" ht="11.25">
      <c r="B215" s="231"/>
      <c r="C215" s="232"/>
      <c r="D215" s="200" t="s">
        <v>179</v>
      </c>
      <c r="E215" s="233" t="s">
        <v>1</v>
      </c>
      <c r="F215" s="234" t="s">
        <v>184</v>
      </c>
      <c r="G215" s="232"/>
      <c r="H215" s="235">
        <v>0.324</v>
      </c>
      <c r="I215" s="236"/>
      <c r="J215" s="232"/>
      <c r="K215" s="232"/>
      <c r="L215" s="237"/>
      <c r="M215" s="238"/>
      <c r="N215" s="239"/>
      <c r="O215" s="239"/>
      <c r="P215" s="239"/>
      <c r="Q215" s="239"/>
      <c r="R215" s="239"/>
      <c r="S215" s="239"/>
      <c r="T215" s="239"/>
      <c r="U215" s="240"/>
      <c r="AT215" s="241" t="s">
        <v>179</v>
      </c>
      <c r="AU215" s="241" t="s">
        <v>83</v>
      </c>
      <c r="AV215" s="15" t="s">
        <v>125</v>
      </c>
      <c r="AW215" s="15" t="s">
        <v>30</v>
      </c>
      <c r="AX215" s="15" t="s">
        <v>81</v>
      </c>
      <c r="AY215" s="241" t="s">
        <v>118</v>
      </c>
    </row>
    <row r="216" spans="1:65" s="2" customFormat="1" ht="14.45" customHeight="1">
      <c r="A216" s="34"/>
      <c r="B216" s="35"/>
      <c r="C216" s="186" t="s">
        <v>7</v>
      </c>
      <c r="D216" s="186" t="s">
        <v>121</v>
      </c>
      <c r="E216" s="187" t="s">
        <v>1400</v>
      </c>
      <c r="F216" s="188" t="s">
        <v>1401</v>
      </c>
      <c r="G216" s="189" t="s">
        <v>187</v>
      </c>
      <c r="H216" s="190">
        <v>9.3</v>
      </c>
      <c r="I216" s="191"/>
      <c r="J216" s="192">
        <f>ROUND(I216*H216,2)</f>
        <v>0</v>
      </c>
      <c r="K216" s="193"/>
      <c r="L216" s="39"/>
      <c r="M216" s="194" t="s">
        <v>1</v>
      </c>
      <c r="N216" s="195" t="s">
        <v>38</v>
      </c>
      <c r="O216" s="71"/>
      <c r="P216" s="196">
        <f>O216*H216</f>
        <v>0</v>
      </c>
      <c r="Q216" s="196">
        <v>0</v>
      </c>
      <c r="R216" s="196">
        <f>Q216*H216</f>
        <v>0</v>
      </c>
      <c r="S216" s="196">
        <v>0</v>
      </c>
      <c r="T216" s="196">
        <f>S216*H216</f>
        <v>0</v>
      </c>
      <c r="U216" s="197" t="s">
        <v>1</v>
      </c>
      <c r="V216" s="34"/>
      <c r="W216" s="34"/>
      <c r="X216" s="34"/>
      <c r="Y216" s="34"/>
      <c r="Z216" s="34"/>
      <c r="AA216" s="34"/>
      <c r="AB216" s="34"/>
      <c r="AC216" s="34"/>
      <c r="AD216" s="34"/>
      <c r="AE216" s="34"/>
      <c r="AR216" s="198" t="s">
        <v>125</v>
      </c>
      <c r="AT216" s="198" t="s">
        <v>121</v>
      </c>
      <c r="AU216" s="198" t="s">
        <v>83</v>
      </c>
      <c r="AY216" s="17" t="s">
        <v>118</v>
      </c>
      <c r="BE216" s="199">
        <f>IF(N216="základní",J216,0)</f>
        <v>0</v>
      </c>
      <c r="BF216" s="199">
        <f>IF(N216="snížená",J216,0)</f>
        <v>0</v>
      </c>
      <c r="BG216" s="199">
        <f>IF(N216="zákl. přenesená",J216,0)</f>
        <v>0</v>
      </c>
      <c r="BH216" s="199">
        <f>IF(N216="sníž. přenesená",J216,0)</f>
        <v>0</v>
      </c>
      <c r="BI216" s="199">
        <f>IF(N216="nulová",J216,0)</f>
        <v>0</v>
      </c>
      <c r="BJ216" s="17" t="s">
        <v>81</v>
      </c>
      <c r="BK216" s="199">
        <f>ROUND(I216*H216,2)</f>
        <v>0</v>
      </c>
      <c r="BL216" s="17" t="s">
        <v>125</v>
      </c>
      <c r="BM216" s="198" t="s">
        <v>1402</v>
      </c>
    </row>
    <row r="217" spans="1:47" s="2" customFormat="1" ht="11.25">
      <c r="A217" s="34"/>
      <c r="B217" s="35"/>
      <c r="C217" s="36"/>
      <c r="D217" s="200" t="s">
        <v>127</v>
      </c>
      <c r="E217" s="36"/>
      <c r="F217" s="201" t="s">
        <v>1401</v>
      </c>
      <c r="G217" s="36"/>
      <c r="H217" s="36"/>
      <c r="I217" s="202"/>
      <c r="J217" s="36"/>
      <c r="K217" s="36"/>
      <c r="L217" s="39"/>
      <c r="M217" s="203"/>
      <c r="N217" s="204"/>
      <c r="O217" s="71"/>
      <c r="P217" s="71"/>
      <c r="Q217" s="71"/>
      <c r="R217" s="71"/>
      <c r="S217" s="71"/>
      <c r="T217" s="71"/>
      <c r="U217" s="72"/>
      <c r="V217" s="34"/>
      <c r="W217" s="34"/>
      <c r="X217" s="34"/>
      <c r="Y217" s="34"/>
      <c r="Z217" s="34"/>
      <c r="AA217" s="34"/>
      <c r="AB217" s="34"/>
      <c r="AC217" s="34"/>
      <c r="AD217" s="34"/>
      <c r="AE217" s="34"/>
      <c r="AT217" s="17" t="s">
        <v>127</v>
      </c>
      <c r="AU217" s="17" t="s">
        <v>83</v>
      </c>
    </row>
    <row r="218" spans="2:51" s="13" customFormat="1" ht="11.25">
      <c r="B218" s="210"/>
      <c r="C218" s="211"/>
      <c r="D218" s="200" t="s">
        <v>179</v>
      </c>
      <c r="E218" s="212" t="s">
        <v>1</v>
      </c>
      <c r="F218" s="213" t="s">
        <v>1403</v>
      </c>
      <c r="G218" s="211"/>
      <c r="H218" s="212" t="s">
        <v>1</v>
      </c>
      <c r="I218" s="214"/>
      <c r="J218" s="211"/>
      <c r="K218" s="211"/>
      <c r="L218" s="215"/>
      <c r="M218" s="216"/>
      <c r="N218" s="217"/>
      <c r="O218" s="217"/>
      <c r="P218" s="217"/>
      <c r="Q218" s="217"/>
      <c r="R218" s="217"/>
      <c r="S218" s="217"/>
      <c r="T218" s="217"/>
      <c r="U218" s="218"/>
      <c r="AT218" s="219" t="s">
        <v>179</v>
      </c>
      <c r="AU218" s="219" t="s">
        <v>83</v>
      </c>
      <c r="AV218" s="13" t="s">
        <v>81</v>
      </c>
      <c r="AW218" s="13" t="s">
        <v>30</v>
      </c>
      <c r="AX218" s="13" t="s">
        <v>73</v>
      </c>
      <c r="AY218" s="219" t="s">
        <v>118</v>
      </c>
    </row>
    <row r="219" spans="2:51" s="14" customFormat="1" ht="11.25">
      <c r="B219" s="220"/>
      <c r="C219" s="221"/>
      <c r="D219" s="200" t="s">
        <v>179</v>
      </c>
      <c r="E219" s="222" t="s">
        <v>1</v>
      </c>
      <c r="F219" s="223" t="s">
        <v>1404</v>
      </c>
      <c r="G219" s="221"/>
      <c r="H219" s="224">
        <v>9.3</v>
      </c>
      <c r="I219" s="225"/>
      <c r="J219" s="221"/>
      <c r="K219" s="221"/>
      <c r="L219" s="226"/>
      <c r="M219" s="227"/>
      <c r="N219" s="228"/>
      <c r="O219" s="228"/>
      <c r="P219" s="228"/>
      <c r="Q219" s="228"/>
      <c r="R219" s="228"/>
      <c r="S219" s="228"/>
      <c r="T219" s="228"/>
      <c r="U219" s="229"/>
      <c r="AT219" s="230" t="s">
        <v>179</v>
      </c>
      <c r="AU219" s="230" t="s">
        <v>83</v>
      </c>
      <c r="AV219" s="14" t="s">
        <v>83</v>
      </c>
      <c r="AW219" s="14" t="s">
        <v>30</v>
      </c>
      <c r="AX219" s="14" t="s">
        <v>73</v>
      </c>
      <c r="AY219" s="230" t="s">
        <v>118</v>
      </c>
    </row>
    <row r="220" spans="2:51" s="15" customFormat="1" ht="11.25">
      <c r="B220" s="231"/>
      <c r="C220" s="232"/>
      <c r="D220" s="200" t="s">
        <v>179</v>
      </c>
      <c r="E220" s="233" t="s">
        <v>1</v>
      </c>
      <c r="F220" s="234" t="s">
        <v>184</v>
      </c>
      <c r="G220" s="232"/>
      <c r="H220" s="235">
        <v>9.3</v>
      </c>
      <c r="I220" s="236"/>
      <c r="J220" s="232"/>
      <c r="K220" s="232"/>
      <c r="L220" s="237"/>
      <c r="M220" s="238"/>
      <c r="N220" s="239"/>
      <c r="O220" s="239"/>
      <c r="P220" s="239"/>
      <c r="Q220" s="239"/>
      <c r="R220" s="239"/>
      <c r="S220" s="239"/>
      <c r="T220" s="239"/>
      <c r="U220" s="240"/>
      <c r="AT220" s="241" t="s">
        <v>179</v>
      </c>
      <c r="AU220" s="241" t="s">
        <v>83</v>
      </c>
      <c r="AV220" s="15" t="s">
        <v>125</v>
      </c>
      <c r="AW220" s="15" t="s">
        <v>30</v>
      </c>
      <c r="AX220" s="15" t="s">
        <v>81</v>
      </c>
      <c r="AY220" s="241" t="s">
        <v>118</v>
      </c>
    </row>
    <row r="221" spans="2:63" s="12" customFormat="1" ht="22.9" customHeight="1">
      <c r="B221" s="170"/>
      <c r="C221" s="171"/>
      <c r="D221" s="172" t="s">
        <v>72</v>
      </c>
      <c r="E221" s="184" t="s">
        <v>350</v>
      </c>
      <c r="F221" s="184" t="s">
        <v>351</v>
      </c>
      <c r="G221" s="171"/>
      <c r="H221" s="171"/>
      <c r="I221" s="174"/>
      <c r="J221" s="185">
        <f>BK221</f>
        <v>0</v>
      </c>
      <c r="K221" s="171"/>
      <c r="L221" s="176"/>
      <c r="M221" s="177"/>
      <c r="N221" s="178"/>
      <c r="O221" s="178"/>
      <c r="P221" s="179">
        <f>SUM(P222:P223)</f>
        <v>0</v>
      </c>
      <c r="Q221" s="178"/>
      <c r="R221" s="179">
        <f>SUM(R222:R223)</f>
        <v>0</v>
      </c>
      <c r="S221" s="178"/>
      <c r="T221" s="179">
        <f>SUM(T222:T223)</f>
        <v>0</v>
      </c>
      <c r="U221" s="180"/>
      <c r="AR221" s="181" t="s">
        <v>81</v>
      </c>
      <c r="AT221" s="182" t="s">
        <v>72</v>
      </c>
      <c r="AU221" s="182" t="s">
        <v>81</v>
      </c>
      <c r="AY221" s="181" t="s">
        <v>118</v>
      </c>
      <c r="BK221" s="183">
        <f>SUM(BK222:BK223)</f>
        <v>0</v>
      </c>
    </row>
    <row r="222" spans="1:65" s="2" customFormat="1" ht="24.2" customHeight="1">
      <c r="A222" s="34"/>
      <c r="B222" s="35"/>
      <c r="C222" s="186" t="s">
        <v>327</v>
      </c>
      <c r="D222" s="186" t="s">
        <v>121</v>
      </c>
      <c r="E222" s="187" t="s">
        <v>484</v>
      </c>
      <c r="F222" s="188" t="s">
        <v>485</v>
      </c>
      <c r="G222" s="189" t="s">
        <v>187</v>
      </c>
      <c r="H222" s="190">
        <v>100</v>
      </c>
      <c r="I222" s="191"/>
      <c r="J222" s="192">
        <f>ROUND(I222*H222,2)</f>
        <v>0</v>
      </c>
      <c r="K222" s="193"/>
      <c r="L222" s="39"/>
      <c r="M222" s="194" t="s">
        <v>1</v>
      </c>
      <c r="N222" s="195" t="s">
        <v>38</v>
      </c>
      <c r="O222" s="71"/>
      <c r="P222" s="196">
        <f>O222*H222</f>
        <v>0</v>
      </c>
      <c r="Q222" s="196">
        <v>0</v>
      </c>
      <c r="R222" s="196">
        <f>Q222*H222</f>
        <v>0</v>
      </c>
      <c r="S222" s="196">
        <v>0</v>
      </c>
      <c r="T222" s="196">
        <f>S222*H222</f>
        <v>0</v>
      </c>
      <c r="U222" s="197" t="s">
        <v>1</v>
      </c>
      <c r="V222" s="34"/>
      <c r="W222" s="34"/>
      <c r="X222" s="34"/>
      <c r="Y222" s="34"/>
      <c r="Z222" s="34"/>
      <c r="AA222" s="34"/>
      <c r="AB222" s="34"/>
      <c r="AC222" s="34"/>
      <c r="AD222" s="34"/>
      <c r="AE222" s="34"/>
      <c r="AR222" s="198" t="s">
        <v>125</v>
      </c>
      <c r="AT222" s="198" t="s">
        <v>121</v>
      </c>
      <c r="AU222" s="198" t="s">
        <v>83</v>
      </c>
      <c r="AY222" s="17" t="s">
        <v>118</v>
      </c>
      <c r="BE222" s="199">
        <f>IF(N222="základní",J222,0)</f>
        <v>0</v>
      </c>
      <c r="BF222" s="199">
        <f>IF(N222="snížená",J222,0)</f>
        <v>0</v>
      </c>
      <c r="BG222" s="199">
        <f>IF(N222="zákl. přenesená",J222,0)</f>
        <v>0</v>
      </c>
      <c r="BH222" s="199">
        <f>IF(N222="sníž. přenesená",J222,0)</f>
        <v>0</v>
      </c>
      <c r="BI222" s="199">
        <f>IF(N222="nulová",J222,0)</f>
        <v>0</v>
      </c>
      <c r="BJ222" s="17" t="s">
        <v>81</v>
      </c>
      <c r="BK222" s="199">
        <f>ROUND(I222*H222,2)</f>
        <v>0</v>
      </c>
      <c r="BL222" s="17" t="s">
        <v>125</v>
      </c>
      <c r="BM222" s="198" t="s">
        <v>1405</v>
      </c>
    </row>
    <row r="223" spans="1:47" s="2" customFormat="1" ht="19.5">
      <c r="A223" s="34"/>
      <c r="B223" s="35"/>
      <c r="C223" s="36"/>
      <c r="D223" s="200" t="s">
        <v>127</v>
      </c>
      <c r="E223" s="36"/>
      <c r="F223" s="201" t="s">
        <v>485</v>
      </c>
      <c r="G223" s="36"/>
      <c r="H223" s="36"/>
      <c r="I223" s="202"/>
      <c r="J223" s="36"/>
      <c r="K223" s="36"/>
      <c r="L223" s="39"/>
      <c r="M223" s="203"/>
      <c r="N223" s="204"/>
      <c r="O223" s="71"/>
      <c r="P223" s="71"/>
      <c r="Q223" s="71"/>
      <c r="R223" s="71"/>
      <c r="S223" s="71"/>
      <c r="T223" s="71"/>
      <c r="U223" s="72"/>
      <c r="V223" s="34"/>
      <c r="W223" s="34"/>
      <c r="X223" s="34"/>
      <c r="Y223" s="34"/>
      <c r="Z223" s="34"/>
      <c r="AA223" s="34"/>
      <c r="AB223" s="34"/>
      <c r="AC223" s="34"/>
      <c r="AD223" s="34"/>
      <c r="AE223" s="34"/>
      <c r="AT223" s="17" t="s">
        <v>127</v>
      </c>
      <c r="AU223" s="17" t="s">
        <v>83</v>
      </c>
    </row>
    <row r="224" spans="2:63" s="12" customFormat="1" ht="22.9" customHeight="1">
      <c r="B224" s="170"/>
      <c r="C224" s="171"/>
      <c r="D224" s="172" t="s">
        <v>72</v>
      </c>
      <c r="E224" s="184" t="s">
        <v>487</v>
      </c>
      <c r="F224" s="184" t="s">
        <v>488</v>
      </c>
      <c r="G224" s="171"/>
      <c r="H224" s="171"/>
      <c r="I224" s="174"/>
      <c r="J224" s="185">
        <f>BK224</f>
        <v>0</v>
      </c>
      <c r="K224" s="171"/>
      <c r="L224" s="176"/>
      <c r="M224" s="177"/>
      <c r="N224" s="178"/>
      <c r="O224" s="178"/>
      <c r="P224" s="179">
        <f>SUM(P225:P237)</f>
        <v>0</v>
      </c>
      <c r="Q224" s="178"/>
      <c r="R224" s="179">
        <f>SUM(R225:R237)</f>
        <v>0</v>
      </c>
      <c r="S224" s="178"/>
      <c r="T224" s="179">
        <f>SUM(T225:T237)</f>
        <v>0</v>
      </c>
      <c r="U224" s="180"/>
      <c r="AR224" s="181" t="s">
        <v>81</v>
      </c>
      <c r="AT224" s="182" t="s">
        <v>72</v>
      </c>
      <c r="AU224" s="182" t="s">
        <v>81</v>
      </c>
      <c r="AY224" s="181" t="s">
        <v>118</v>
      </c>
      <c r="BK224" s="183">
        <f>SUM(BK225:BK237)</f>
        <v>0</v>
      </c>
    </row>
    <row r="225" spans="1:65" s="2" customFormat="1" ht="24.2" customHeight="1">
      <c r="A225" s="34"/>
      <c r="B225" s="35"/>
      <c r="C225" s="186" t="s">
        <v>333</v>
      </c>
      <c r="D225" s="186" t="s">
        <v>121</v>
      </c>
      <c r="E225" s="187" t="s">
        <v>490</v>
      </c>
      <c r="F225" s="188" t="s">
        <v>491</v>
      </c>
      <c r="G225" s="189" t="s">
        <v>201</v>
      </c>
      <c r="H225" s="190">
        <v>16.319</v>
      </c>
      <c r="I225" s="191"/>
      <c r="J225" s="192">
        <f>ROUND(I225*H225,2)</f>
        <v>0</v>
      </c>
      <c r="K225" s="193"/>
      <c r="L225" s="39"/>
      <c r="M225" s="194" t="s">
        <v>1</v>
      </c>
      <c r="N225" s="195" t="s">
        <v>38</v>
      </c>
      <c r="O225" s="71"/>
      <c r="P225" s="196">
        <f>O225*H225</f>
        <v>0</v>
      </c>
      <c r="Q225" s="196">
        <v>0</v>
      </c>
      <c r="R225" s="196">
        <f>Q225*H225</f>
        <v>0</v>
      </c>
      <c r="S225" s="196">
        <v>0</v>
      </c>
      <c r="T225" s="196">
        <f>S225*H225</f>
        <v>0</v>
      </c>
      <c r="U225" s="197" t="s">
        <v>1</v>
      </c>
      <c r="V225" s="34"/>
      <c r="W225" s="34"/>
      <c r="X225" s="34"/>
      <c r="Y225" s="34"/>
      <c r="Z225" s="34"/>
      <c r="AA225" s="34"/>
      <c r="AB225" s="34"/>
      <c r="AC225" s="34"/>
      <c r="AD225" s="34"/>
      <c r="AE225" s="34"/>
      <c r="AR225" s="198" t="s">
        <v>125</v>
      </c>
      <c r="AT225" s="198" t="s">
        <v>121</v>
      </c>
      <c r="AU225" s="198" t="s">
        <v>83</v>
      </c>
      <c r="AY225" s="17" t="s">
        <v>118</v>
      </c>
      <c r="BE225" s="199">
        <f>IF(N225="základní",J225,0)</f>
        <v>0</v>
      </c>
      <c r="BF225" s="199">
        <f>IF(N225="snížená",J225,0)</f>
        <v>0</v>
      </c>
      <c r="BG225" s="199">
        <f>IF(N225="zákl. přenesená",J225,0)</f>
        <v>0</v>
      </c>
      <c r="BH225" s="199">
        <f>IF(N225="sníž. přenesená",J225,0)</f>
        <v>0</v>
      </c>
      <c r="BI225" s="199">
        <f>IF(N225="nulová",J225,0)</f>
        <v>0</v>
      </c>
      <c r="BJ225" s="17" t="s">
        <v>81</v>
      </c>
      <c r="BK225" s="199">
        <f>ROUND(I225*H225,2)</f>
        <v>0</v>
      </c>
      <c r="BL225" s="17" t="s">
        <v>125</v>
      </c>
      <c r="BM225" s="198" t="s">
        <v>1406</v>
      </c>
    </row>
    <row r="226" spans="1:47" s="2" customFormat="1" ht="19.5">
      <c r="A226" s="34"/>
      <c r="B226" s="35"/>
      <c r="C226" s="36"/>
      <c r="D226" s="200" t="s">
        <v>127</v>
      </c>
      <c r="E226" s="36"/>
      <c r="F226" s="201" t="s">
        <v>491</v>
      </c>
      <c r="G226" s="36"/>
      <c r="H226" s="36"/>
      <c r="I226" s="202"/>
      <c r="J226" s="36"/>
      <c r="K226" s="36"/>
      <c r="L226" s="39"/>
      <c r="M226" s="203"/>
      <c r="N226" s="204"/>
      <c r="O226" s="71"/>
      <c r="P226" s="71"/>
      <c r="Q226" s="71"/>
      <c r="R226" s="71"/>
      <c r="S226" s="71"/>
      <c r="T226" s="71"/>
      <c r="U226" s="72"/>
      <c r="V226" s="34"/>
      <c r="W226" s="34"/>
      <c r="X226" s="34"/>
      <c r="Y226" s="34"/>
      <c r="Z226" s="34"/>
      <c r="AA226" s="34"/>
      <c r="AB226" s="34"/>
      <c r="AC226" s="34"/>
      <c r="AD226" s="34"/>
      <c r="AE226" s="34"/>
      <c r="AT226" s="17" t="s">
        <v>127</v>
      </c>
      <c r="AU226" s="17" t="s">
        <v>83</v>
      </c>
    </row>
    <row r="227" spans="1:65" s="2" customFormat="1" ht="14.45" customHeight="1">
      <c r="A227" s="34"/>
      <c r="B227" s="35"/>
      <c r="C227" s="186" t="s">
        <v>339</v>
      </c>
      <c r="D227" s="186" t="s">
        <v>121</v>
      </c>
      <c r="E227" s="187" t="s">
        <v>494</v>
      </c>
      <c r="F227" s="188" t="s">
        <v>495</v>
      </c>
      <c r="G227" s="189" t="s">
        <v>201</v>
      </c>
      <c r="H227" s="190">
        <v>228.466</v>
      </c>
      <c r="I227" s="191"/>
      <c r="J227" s="192">
        <f>ROUND(I227*H227,2)</f>
        <v>0</v>
      </c>
      <c r="K227" s="193"/>
      <c r="L227" s="39"/>
      <c r="M227" s="194" t="s">
        <v>1</v>
      </c>
      <c r="N227" s="195" t="s">
        <v>38</v>
      </c>
      <c r="O227" s="71"/>
      <c r="P227" s="196">
        <f>O227*H227</f>
        <v>0</v>
      </c>
      <c r="Q227" s="196">
        <v>0</v>
      </c>
      <c r="R227" s="196">
        <f>Q227*H227</f>
        <v>0</v>
      </c>
      <c r="S227" s="196">
        <v>0</v>
      </c>
      <c r="T227" s="196">
        <f>S227*H227</f>
        <v>0</v>
      </c>
      <c r="U227" s="197" t="s">
        <v>1</v>
      </c>
      <c r="V227" s="34"/>
      <c r="W227" s="34"/>
      <c r="X227" s="34"/>
      <c r="Y227" s="34"/>
      <c r="Z227" s="34"/>
      <c r="AA227" s="34"/>
      <c r="AB227" s="34"/>
      <c r="AC227" s="34"/>
      <c r="AD227" s="34"/>
      <c r="AE227" s="34"/>
      <c r="AR227" s="198" t="s">
        <v>125</v>
      </c>
      <c r="AT227" s="198" t="s">
        <v>121</v>
      </c>
      <c r="AU227" s="198" t="s">
        <v>83</v>
      </c>
      <c r="AY227" s="17" t="s">
        <v>118</v>
      </c>
      <c r="BE227" s="199">
        <f>IF(N227="základní",J227,0)</f>
        <v>0</v>
      </c>
      <c r="BF227" s="199">
        <f>IF(N227="snížená",J227,0)</f>
        <v>0</v>
      </c>
      <c r="BG227" s="199">
        <f>IF(N227="zákl. přenesená",J227,0)</f>
        <v>0</v>
      </c>
      <c r="BH227" s="199">
        <f>IF(N227="sníž. přenesená",J227,0)</f>
        <v>0</v>
      </c>
      <c r="BI227" s="199">
        <f>IF(N227="nulová",J227,0)</f>
        <v>0</v>
      </c>
      <c r="BJ227" s="17" t="s">
        <v>81</v>
      </c>
      <c r="BK227" s="199">
        <f>ROUND(I227*H227,2)</f>
        <v>0</v>
      </c>
      <c r="BL227" s="17" t="s">
        <v>125</v>
      </c>
      <c r="BM227" s="198" t="s">
        <v>1407</v>
      </c>
    </row>
    <row r="228" spans="1:47" s="2" customFormat="1" ht="11.25">
      <c r="A228" s="34"/>
      <c r="B228" s="35"/>
      <c r="C228" s="36"/>
      <c r="D228" s="200" t="s">
        <v>127</v>
      </c>
      <c r="E228" s="36"/>
      <c r="F228" s="201" t="s">
        <v>495</v>
      </c>
      <c r="G228" s="36"/>
      <c r="H228" s="36"/>
      <c r="I228" s="202"/>
      <c r="J228" s="36"/>
      <c r="K228" s="36"/>
      <c r="L228" s="39"/>
      <c r="M228" s="203"/>
      <c r="N228" s="204"/>
      <c r="O228" s="71"/>
      <c r="P228" s="71"/>
      <c r="Q228" s="71"/>
      <c r="R228" s="71"/>
      <c r="S228" s="71"/>
      <c r="T228" s="71"/>
      <c r="U228" s="72"/>
      <c r="V228" s="34"/>
      <c r="W228" s="34"/>
      <c r="X228" s="34"/>
      <c r="Y228" s="34"/>
      <c r="Z228" s="34"/>
      <c r="AA228" s="34"/>
      <c r="AB228" s="34"/>
      <c r="AC228" s="34"/>
      <c r="AD228" s="34"/>
      <c r="AE228" s="34"/>
      <c r="AT228" s="17" t="s">
        <v>127</v>
      </c>
      <c r="AU228" s="17" t="s">
        <v>83</v>
      </c>
    </row>
    <row r="229" spans="2:51" s="13" customFormat="1" ht="11.25">
      <c r="B229" s="210"/>
      <c r="C229" s="211"/>
      <c r="D229" s="200" t="s">
        <v>179</v>
      </c>
      <c r="E229" s="212" t="s">
        <v>1</v>
      </c>
      <c r="F229" s="213" t="s">
        <v>497</v>
      </c>
      <c r="G229" s="211"/>
      <c r="H229" s="212" t="s">
        <v>1</v>
      </c>
      <c r="I229" s="214"/>
      <c r="J229" s="211"/>
      <c r="K229" s="211"/>
      <c r="L229" s="215"/>
      <c r="M229" s="216"/>
      <c r="N229" s="217"/>
      <c r="O229" s="217"/>
      <c r="P229" s="217"/>
      <c r="Q229" s="217"/>
      <c r="R229" s="217"/>
      <c r="S229" s="217"/>
      <c r="T229" s="217"/>
      <c r="U229" s="218"/>
      <c r="AT229" s="219" t="s">
        <v>179</v>
      </c>
      <c r="AU229" s="219" t="s">
        <v>83</v>
      </c>
      <c r="AV229" s="13" t="s">
        <v>81</v>
      </c>
      <c r="AW229" s="13" t="s">
        <v>30</v>
      </c>
      <c r="AX229" s="13" t="s">
        <v>73</v>
      </c>
      <c r="AY229" s="219" t="s">
        <v>118</v>
      </c>
    </row>
    <row r="230" spans="2:51" s="14" customFormat="1" ht="11.25">
      <c r="B230" s="220"/>
      <c r="C230" s="221"/>
      <c r="D230" s="200" t="s">
        <v>179</v>
      </c>
      <c r="E230" s="222" t="s">
        <v>1</v>
      </c>
      <c r="F230" s="223" t="s">
        <v>1408</v>
      </c>
      <c r="G230" s="221"/>
      <c r="H230" s="224">
        <v>228.466</v>
      </c>
      <c r="I230" s="225"/>
      <c r="J230" s="221"/>
      <c r="K230" s="221"/>
      <c r="L230" s="226"/>
      <c r="M230" s="227"/>
      <c r="N230" s="228"/>
      <c r="O230" s="228"/>
      <c r="P230" s="228"/>
      <c r="Q230" s="228"/>
      <c r="R230" s="228"/>
      <c r="S230" s="228"/>
      <c r="T230" s="228"/>
      <c r="U230" s="229"/>
      <c r="AT230" s="230" t="s">
        <v>179</v>
      </c>
      <c r="AU230" s="230" t="s">
        <v>83</v>
      </c>
      <c r="AV230" s="14" t="s">
        <v>83</v>
      </c>
      <c r="AW230" s="14" t="s">
        <v>30</v>
      </c>
      <c r="AX230" s="14" t="s">
        <v>73</v>
      </c>
      <c r="AY230" s="230" t="s">
        <v>118</v>
      </c>
    </row>
    <row r="231" spans="2:51" s="15" customFormat="1" ht="11.25">
      <c r="B231" s="231"/>
      <c r="C231" s="232"/>
      <c r="D231" s="200" t="s">
        <v>179</v>
      </c>
      <c r="E231" s="233" t="s">
        <v>1</v>
      </c>
      <c r="F231" s="234" t="s">
        <v>184</v>
      </c>
      <c r="G231" s="232"/>
      <c r="H231" s="235">
        <v>228.466</v>
      </c>
      <c r="I231" s="236"/>
      <c r="J231" s="232"/>
      <c r="K231" s="232"/>
      <c r="L231" s="237"/>
      <c r="M231" s="238"/>
      <c r="N231" s="239"/>
      <c r="O231" s="239"/>
      <c r="P231" s="239"/>
      <c r="Q231" s="239"/>
      <c r="R231" s="239"/>
      <c r="S231" s="239"/>
      <c r="T231" s="239"/>
      <c r="U231" s="240"/>
      <c r="AT231" s="241" t="s">
        <v>179</v>
      </c>
      <c r="AU231" s="241" t="s">
        <v>83</v>
      </c>
      <c r="AV231" s="15" t="s">
        <v>125</v>
      </c>
      <c r="AW231" s="15" t="s">
        <v>30</v>
      </c>
      <c r="AX231" s="15" t="s">
        <v>81</v>
      </c>
      <c r="AY231" s="241" t="s">
        <v>118</v>
      </c>
    </row>
    <row r="232" spans="1:65" s="2" customFormat="1" ht="14.45" customHeight="1">
      <c r="A232" s="34"/>
      <c r="B232" s="35"/>
      <c r="C232" s="186" t="s">
        <v>344</v>
      </c>
      <c r="D232" s="186" t="s">
        <v>121</v>
      </c>
      <c r="E232" s="187" t="s">
        <v>500</v>
      </c>
      <c r="F232" s="188" t="s">
        <v>501</v>
      </c>
      <c r="G232" s="189" t="s">
        <v>201</v>
      </c>
      <c r="H232" s="190">
        <v>16.319</v>
      </c>
      <c r="I232" s="191"/>
      <c r="J232" s="192">
        <f>ROUND(I232*H232,2)</f>
        <v>0</v>
      </c>
      <c r="K232" s="193"/>
      <c r="L232" s="39"/>
      <c r="M232" s="194" t="s">
        <v>1</v>
      </c>
      <c r="N232" s="195" t="s">
        <v>38</v>
      </c>
      <c r="O232" s="71"/>
      <c r="P232" s="196">
        <f>O232*H232</f>
        <v>0</v>
      </c>
      <c r="Q232" s="196">
        <v>0</v>
      </c>
      <c r="R232" s="196">
        <f>Q232*H232</f>
        <v>0</v>
      </c>
      <c r="S232" s="196">
        <v>0</v>
      </c>
      <c r="T232" s="196">
        <f>S232*H232</f>
        <v>0</v>
      </c>
      <c r="U232" s="197" t="s">
        <v>1</v>
      </c>
      <c r="V232" s="34"/>
      <c r="W232" s="34"/>
      <c r="X232" s="34"/>
      <c r="Y232" s="34"/>
      <c r="Z232" s="34"/>
      <c r="AA232" s="34"/>
      <c r="AB232" s="34"/>
      <c r="AC232" s="34"/>
      <c r="AD232" s="34"/>
      <c r="AE232" s="34"/>
      <c r="AR232" s="198" t="s">
        <v>125</v>
      </c>
      <c r="AT232" s="198" t="s">
        <v>121</v>
      </c>
      <c r="AU232" s="198" t="s">
        <v>83</v>
      </c>
      <c r="AY232" s="17" t="s">
        <v>118</v>
      </c>
      <c r="BE232" s="199">
        <f>IF(N232="základní",J232,0)</f>
        <v>0</v>
      </c>
      <c r="BF232" s="199">
        <f>IF(N232="snížená",J232,0)</f>
        <v>0</v>
      </c>
      <c r="BG232" s="199">
        <f>IF(N232="zákl. přenesená",J232,0)</f>
        <v>0</v>
      </c>
      <c r="BH232" s="199">
        <f>IF(N232="sníž. přenesená",J232,0)</f>
        <v>0</v>
      </c>
      <c r="BI232" s="199">
        <f>IF(N232="nulová",J232,0)</f>
        <v>0</v>
      </c>
      <c r="BJ232" s="17" t="s">
        <v>81</v>
      </c>
      <c r="BK232" s="199">
        <f>ROUND(I232*H232,2)</f>
        <v>0</v>
      </c>
      <c r="BL232" s="17" t="s">
        <v>125</v>
      </c>
      <c r="BM232" s="198" t="s">
        <v>1409</v>
      </c>
    </row>
    <row r="233" spans="1:47" s="2" customFormat="1" ht="11.25">
      <c r="A233" s="34"/>
      <c r="B233" s="35"/>
      <c r="C233" s="36"/>
      <c r="D233" s="200" t="s">
        <v>127</v>
      </c>
      <c r="E233" s="36"/>
      <c r="F233" s="201" t="s">
        <v>501</v>
      </c>
      <c r="G233" s="36"/>
      <c r="H233" s="36"/>
      <c r="I233" s="202"/>
      <c r="J233" s="36"/>
      <c r="K233" s="36"/>
      <c r="L233" s="39"/>
      <c r="M233" s="203"/>
      <c r="N233" s="204"/>
      <c r="O233" s="71"/>
      <c r="P233" s="71"/>
      <c r="Q233" s="71"/>
      <c r="R233" s="71"/>
      <c r="S233" s="71"/>
      <c r="T233" s="71"/>
      <c r="U233" s="72"/>
      <c r="V233" s="34"/>
      <c r="W233" s="34"/>
      <c r="X233" s="34"/>
      <c r="Y233" s="34"/>
      <c r="Z233" s="34"/>
      <c r="AA233" s="34"/>
      <c r="AB233" s="34"/>
      <c r="AC233" s="34"/>
      <c r="AD233" s="34"/>
      <c r="AE233" s="34"/>
      <c r="AT233" s="17" t="s">
        <v>127</v>
      </c>
      <c r="AU233" s="17" t="s">
        <v>83</v>
      </c>
    </row>
    <row r="234" spans="1:65" s="2" customFormat="1" ht="24.2" customHeight="1">
      <c r="A234" s="34"/>
      <c r="B234" s="35"/>
      <c r="C234" s="186" t="s">
        <v>352</v>
      </c>
      <c r="D234" s="186" t="s">
        <v>121</v>
      </c>
      <c r="E234" s="187" t="s">
        <v>504</v>
      </c>
      <c r="F234" s="188" t="s">
        <v>505</v>
      </c>
      <c r="G234" s="189" t="s">
        <v>201</v>
      </c>
      <c r="H234" s="190">
        <v>16.319</v>
      </c>
      <c r="I234" s="191"/>
      <c r="J234" s="192">
        <f>ROUND(I234*H234,2)</f>
        <v>0</v>
      </c>
      <c r="K234" s="193"/>
      <c r="L234" s="39"/>
      <c r="M234" s="194" t="s">
        <v>1</v>
      </c>
      <c r="N234" s="195" t="s">
        <v>38</v>
      </c>
      <c r="O234" s="71"/>
      <c r="P234" s="196">
        <f>O234*H234</f>
        <v>0</v>
      </c>
      <c r="Q234" s="196">
        <v>0</v>
      </c>
      <c r="R234" s="196">
        <f>Q234*H234</f>
        <v>0</v>
      </c>
      <c r="S234" s="196">
        <v>0</v>
      </c>
      <c r="T234" s="196">
        <f>S234*H234</f>
        <v>0</v>
      </c>
      <c r="U234" s="197" t="s">
        <v>1</v>
      </c>
      <c r="V234" s="34"/>
      <c r="W234" s="34"/>
      <c r="X234" s="34"/>
      <c r="Y234" s="34"/>
      <c r="Z234" s="34"/>
      <c r="AA234" s="34"/>
      <c r="AB234" s="34"/>
      <c r="AC234" s="34"/>
      <c r="AD234" s="34"/>
      <c r="AE234" s="34"/>
      <c r="AR234" s="198" t="s">
        <v>125</v>
      </c>
      <c r="AT234" s="198" t="s">
        <v>121</v>
      </c>
      <c r="AU234" s="198" t="s">
        <v>83</v>
      </c>
      <c r="AY234" s="17" t="s">
        <v>118</v>
      </c>
      <c r="BE234" s="199">
        <f>IF(N234="základní",J234,0)</f>
        <v>0</v>
      </c>
      <c r="BF234" s="199">
        <f>IF(N234="snížená",J234,0)</f>
        <v>0</v>
      </c>
      <c r="BG234" s="199">
        <f>IF(N234="zákl. přenesená",J234,0)</f>
        <v>0</v>
      </c>
      <c r="BH234" s="199">
        <f>IF(N234="sníž. přenesená",J234,0)</f>
        <v>0</v>
      </c>
      <c r="BI234" s="199">
        <f>IF(N234="nulová",J234,0)</f>
        <v>0</v>
      </c>
      <c r="BJ234" s="17" t="s">
        <v>81</v>
      </c>
      <c r="BK234" s="199">
        <f>ROUND(I234*H234,2)</f>
        <v>0</v>
      </c>
      <c r="BL234" s="17" t="s">
        <v>125</v>
      </c>
      <c r="BM234" s="198" t="s">
        <v>1410</v>
      </c>
    </row>
    <row r="235" spans="1:47" s="2" customFormat="1" ht="19.5">
      <c r="A235" s="34"/>
      <c r="B235" s="35"/>
      <c r="C235" s="36"/>
      <c r="D235" s="200" t="s">
        <v>127</v>
      </c>
      <c r="E235" s="36"/>
      <c r="F235" s="201" t="s">
        <v>505</v>
      </c>
      <c r="G235" s="36"/>
      <c r="H235" s="36"/>
      <c r="I235" s="202"/>
      <c r="J235" s="36"/>
      <c r="K235" s="36"/>
      <c r="L235" s="39"/>
      <c r="M235" s="203"/>
      <c r="N235" s="204"/>
      <c r="O235" s="71"/>
      <c r="P235" s="71"/>
      <c r="Q235" s="71"/>
      <c r="R235" s="71"/>
      <c r="S235" s="71"/>
      <c r="T235" s="71"/>
      <c r="U235" s="72"/>
      <c r="V235" s="34"/>
      <c r="W235" s="34"/>
      <c r="X235" s="34"/>
      <c r="Y235" s="34"/>
      <c r="Z235" s="34"/>
      <c r="AA235" s="34"/>
      <c r="AB235" s="34"/>
      <c r="AC235" s="34"/>
      <c r="AD235" s="34"/>
      <c r="AE235" s="34"/>
      <c r="AT235" s="17" t="s">
        <v>127</v>
      </c>
      <c r="AU235" s="17" t="s">
        <v>83</v>
      </c>
    </row>
    <row r="236" spans="1:65" s="2" customFormat="1" ht="24.2" customHeight="1">
      <c r="A236" s="34"/>
      <c r="B236" s="35"/>
      <c r="C236" s="186" t="s">
        <v>372</v>
      </c>
      <c r="D236" s="186" t="s">
        <v>121</v>
      </c>
      <c r="E236" s="187" t="s">
        <v>508</v>
      </c>
      <c r="F236" s="188" t="s">
        <v>509</v>
      </c>
      <c r="G236" s="189" t="s">
        <v>201</v>
      </c>
      <c r="H236" s="190">
        <v>16.319</v>
      </c>
      <c r="I236" s="191"/>
      <c r="J236" s="192">
        <f>ROUND(I236*H236,2)</f>
        <v>0</v>
      </c>
      <c r="K236" s="193"/>
      <c r="L236" s="39"/>
      <c r="M236" s="194" t="s">
        <v>1</v>
      </c>
      <c r="N236" s="195" t="s">
        <v>38</v>
      </c>
      <c r="O236" s="71"/>
      <c r="P236" s="196">
        <f>O236*H236</f>
        <v>0</v>
      </c>
      <c r="Q236" s="196">
        <v>0</v>
      </c>
      <c r="R236" s="196">
        <f>Q236*H236</f>
        <v>0</v>
      </c>
      <c r="S236" s="196">
        <v>0</v>
      </c>
      <c r="T236" s="196">
        <f>S236*H236</f>
        <v>0</v>
      </c>
      <c r="U236" s="197" t="s">
        <v>1</v>
      </c>
      <c r="V236" s="34"/>
      <c r="W236" s="34"/>
      <c r="X236" s="34"/>
      <c r="Y236" s="34"/>
      <c r="Z236" s="34"/>
      <c r="AA236" s="34"/>
      <c r="AB236" s="34"/>
      <c r="AC236" s="34"/>
      <c r="AD236" s="34"/>
      <c r="AE236" s="34"/>
      <c r="AR236" s="198" t="s">
        <v>125</v>
      </c>
      <c r="AT236" s="198" t="s">
        <v>121</v>
      </c>
      <c r="AU236" s="198" t="s">
        <v>83</v>
      </c>
      <c r="AY236" s="17" t="s">
        <v>118</v>
      </c>
      <c r="BE236" s="199">
        <f>IF(N236="základní",J236,0)</f>
        <v>0</v>
      </c>
      <c r="BF236" s="199">
        <f>IF(N236="snížená",J236,0)</f>
        <v>0</v>
      </c>
      <c r="BG236" s="199">
        <f>IF(N236="zákl. přenesená",J236,0)</f>
        <v>0</v>
      </c>
      <c r="BH236" s="199">
        <f>IF(N236="sníž. přenesená",J236,0)</f>
        <v>0</v>
      </c>
      <c r="BI236" s="199">
        <f>IF(N236="nulová",J236,0)</f>
        <v>0</v>
      </c>
      <c r="BJ236" s="17" t="s">
        <v>81</v>
      </c>
      <c r="BK236" s="199">
        <f>ROUND(I236*H236,2)</f>
        <v>0</v>
      </c>
      <c r="BL236" s="17" t="s">
        <v>125</v>
      </c>
      <c r="BM236" s="198" t="s">
        <v>1411</v>
      </c>
    </row>
    <row r="237" spans="1:47" s="2" customFormat="1" ht="19.5">
      <c r="A237" s="34"/>
      <c r="B237" s="35"/>
      <c r="C237" s="36"/>
      <c r="D237" s="200" t="s">
        <v>127</v>
      </c>
      <c r="E237" s="36"/>
      <c r="F237" s="201" t="s">
        <v>509</v>
      </c>
      <c r="G237" s="36"/>
      <c r="H237" s="36"/>
      <c r="I237" s="202"/>
      <c r="J237" s="36"/>
      <c r="K237" s="36"/>
      <c r="L237" s="39"/>
      <c r="M237" s="203"/>
      <c r="N237" s="204"/>
      <c r="O237" s="71"/>
      <c r="P237" s="71"/>
      <c r="Q237" s="71"/>
      <c r="R237" s="71"/>
      <c r="S237" s="71"/>
      <c r="T237" s="71"/>
      <c r="U237" s="72"/>
      <c r="V237" s="34"/>
      <c r="W237" s="34"/>
      <c r="X237" s="34"/>
      <c r="Y237" s="34"/>
      <c r="Z237" s="34"/>
      <c r="AA237" s="34"/>
      <c r="AB237" s="34"/>
      <c r="AC237" s="34"/>
      <c r="AD237" s="34"/>
      <c r="AE237" s="34"/>
      <c r="AT237" s="17" t="s">
        <v>127</v>
      </c>
      <c r="AU237" s="17" t="s">
        <v>83</v>
      </c>
    </row>
    <row r="238" spans="2:63" s="12" customFormat="1" ht="22.9" customHeight="1">
      <c r="B238" s="170"/>
      <c r="C238" s="171"/>
      <c r="D238" s="172" t="s">
        <v>72</v>
      </c>
      <c r="E238" s="184" t="s">
        <v>516</v>
      </c>
      <c r="F238" s="184" t="s">
        <v>1412</v>
      </c>
      <c r="G238" s="171"/>
      <c r="H238" s="171"/>
      <c r="I238" s="174"/>
      <c r="J238" s="185">
        <f>BK238</f>
        <v>0</v>
      </c>
      <c r="K238" s="171"/>
      <c r="L238" s="176"/>
      <c r="M238" s="177"/>
      <c r="N238" s="178"/>
      <c r="O238" s="178"/>
      <c r="P238" s="179">
        <f>SUM(P239:P245)</f>
        <v>0</v>
      </c>
      <c r="Q238" s="178"/>
      <c r="R238" s="179">
        <f>SUM(R239:R245)</f>
        <v>0</v>
      </c>
      <c r="S238" s="178"/>
      <c r="T238" s="179">
        <f>SUM(T239:T245)</f>
        <v>0</v>
      </c>
      <c r="U238" s="180"/>
      <c r="AR238" s="181" t="s">
        <v>81</v>
      </c>
      <c r="AT238" s="182" t="s">
        <v>72</v>
      </c>
      <c r="AU238" s="182" t="s">
        <v>81</v>
      </c>
      <c r="AY238" s="181" t="s">
        <v>118</v>
      </c>
      <c r="BK238" s="183">
        <f>SUM(BK239:BK245)</f>
        <v>0</v>
      </c>
    </row>
    <row r="239" spans="1:65" s="2" customFormat="1" ht="14.45" customHeight="1">
      <c r="A239" s="34"/>
      <c r="B239" s="35"/>
      <c r="C239" s="186" t="s">
        <v>383</v>
      </c>
      <c r="D239" s="186" t="s">
        <v>121</v>
      </c>
      <c r="E239" s="187" t="s">
        <v>1413</v>
      </c>
      <c r="F239" s="188" t="s">
        <v>1414</v>
      </c>
      <c r="G239" s="189" t="s">
        <v>187</v>
      </c>
      <c r="H239" s="190">
        <v>9.3</v>
      </c>
      <c r="I239" s="191"/>
      <c r="J239" s="192">
        <f>ROUND(I239*H239,2)</f>
        <v>0</v>
      </c>
      <c r="K239" s="193"/>
      <c r="L239" s="39"/>
      <c r="M239" s="194" t="s">
        <v>1</v>
      </c>
      <c r="N239" s="195" t="s">
        <v>38</v>
      </c>
      <c r="O239" s="71"/>
      <c r="P239" s="196">
        <f>O239*H239</f>
        <v>0</v>
      </c>
      <c r="Q239" s="196">
        <v>0</v>
      </c>
      <c r="R239" s="196">
        <f>Q239*H239</f>
        <v>0</v>
      </c>
      <c r="S239" s="196">
        <v>0</v>
      </c>
      <c r="T239" s="196">
        <f>S239*H239</f>
        <v>0</v>
      </c>
      <c r="U239" s="197" t="s">
        <v>1</v>
      </c>
      <c r="V239" s="34"/>
      <c r="W239" s="34"/>
      <c r="X239" s="34"/>
      <c r="Y239" s="34"/>
      <c r="Z239" s="34"/>
      <c r="AA239" s="34"/>
      <c r="AB239" s="34"/>
      <c r="AC239" s="34"/>
      <c r="AD239" s="34"/>
      <c r="AE239" s="34"/>
      <c r="AR239" s="198" t="s">
        <v>125</v>
      </c>
      <c r="AT239" s="198" t="s">
        <v>121</v>
      </c>
      <c r="AU239" s="198" t="s">
        <v>83</v>
      </c>
      <c r="AY239" s="17" t="s">
        <v>118</v>
      </c>
      <c r="BE239" s="199">
        <f>IF(N239="základní",J239,0)</f>
        <v>0</v>
      </c>
      <c r="BF239" s="199">
        <f>IF(N239="snížená",J239,0)</f>
        <v>0</v>
      </c>
      <c r="BG239" s="199">
        <f>IF(N239="zákl. přenesená",J239,0)</f>
        <v>0</v>
      </c>
      <c r="BH239" s="199">
        <f>IF(N239="sníž. přenesená",J239,0)</f>
        <v>0</v>
      </c>
      <c r="BI239" s="199">
        <f>IF(N239="nulová",J239,0)</f>
        <v>0</v>
      </c>
      <c r="BJ239" s="17" t="s">
        <v>81</v>
      </c>
      <c r="BK239" s="199">
        <f>ROUND(I239*H239,2)</f>
        <v>0</v>
      </c>
      <c r="BL239" s="17" t="s">
        <v>125</v>
      </c>
      <c r="BM239" s="198" t="s">
        <v>1415</v>
      </c>
    </row>
    <row r="240" spans="1:47" s="2" customFormat="1" ht="11.25">
      <c r="A240" s="34"/>
      <c r="B240" s="35"/>
      <c r="C240" s="36"/>
      <c r="D240" s="200" t="s">
        <v>127</v>
      </c>
      <c r="E240" s="36"/>
      <c r="F240" s="201" t="s">
        <v>1416</v>
      </c>
      <c r="G240" s="36"/>
      <c r="H240" s="36"/>
      <c r="I240" s="202"/>
      <c r="J240" s="36"/>
      <c r="K240" s="36"/>
      <c r="L240" s="39"/>
      <c r="M240" s="203"/>
      <c r="N240" s="204"/>
      <c r="O240" s="71"/>
      <c r="P240" s="71"/>
      <c r="Q240" s="71"/>
      <c r="R240" s="71"/>
      <c r="S240" s="71"/>
      <c r="T240" s="71"/>
      <c r="U240" s="72"/>
      <c r="V240" s="34"/>
      <c r="W240" s="34"/>
      <c r="X240" s="34"/>
      <c r="Y240" s="34"/>
      <c r="Z240" s="34"/>
      <c r="AA240" s="34"/>
      <c r="AB240" s="34"/>
      <c r="AC240" s="34"/>
      <c r="AD240" s="34"/>
      <c r="AE240" s="34"/>
      <c r="AT240" s="17" t="s">
        <v>127</v>
      </c>
      <c r="AU240" s="17" t="s">
        <v>83</v>
      </c>
    </row>
    <row r="241" spans="2:51" s="13" customFormat="1" ht="11.25">
      <c r="B241" s="210"/>
      <c r="C241" s="211"/>
      <c r="D241" s="200" t="s">
        <v>179</v>
      </c>
      <c r="E241" s="212" t="s">
        <v>1</v>
      </c>
      <c r="F241" s="213" t="s">
        <v>1417</v>
      </c>
      <c r="G241" s="211"/>
      <c r="H241" s="212" t="s">
        <v>1</v>
      </c>
      <c r="I241" s="214"/>
      <c r="J241" s="211"/>
      <c r="K241" s="211"/>
      <c r="L241" s="215"/>
      <c r="M241" s="216"/>
      <c r="N241" s="217"/>
      <c r="O241" s="217"/>
      <c r="P241" s="217"/>
      <c r="Q241" s="217"/>
      <c r="R241" s="217"/>
      <c r="S241" s="217"/>
      <c r="T241" s="217"/>
      <c r="U241" s="218"/>
      <c r="AT241" s="219" t="s">
        <v>179</v>
      </c>
      <c r="AU241" s="219" t="s">
        <v>83</v>
      </c>
      <c r="AV241" s="13" t="s">
        <v>81</v>
      </c>
      <c r="AW241" s="13" t="s">
        <v>30</v>
      </c>
      <c r="AX241" s="13" t="s">
        <v>73</v>
      </c>
      <c r="AY241" s="219" t="s">
        <v>118</v>
      </c>
    </row>
    <row r="242" spans="2:51" s="14" customFormat="1" ht="11.25">
      <c r="B242" s="220"/>
      <c r="C242" s="221"/>
      <c r="D242" s="200" t="s">
        <v>179</v>
      </c>
      <c r="E242" s="222" t="s">
        <v>1</v>
      </c>
      <c r="F242" s="223" t="s">
        <v>1404</v>
      </c>
      <c r="G242" s="221"/>
      <c r="H242" s="224">
        <v>9.3</v>
      </c>
      <c r="I242" s="225"/>
      <c r="J242" s="221"/>
      <c r="K242" s="221"/>
      <c r="L242" s="226"/>
      <c r="M242" s="227"/>
      <c r="N242" s="228"/>
      <c r="O242" s="228"/>
      <c r="P242" s="228"/>
      <c r="Q242" s="228"/>
      <c r="R242" s="228"/>
      <c r="S242" s="228"/>
      <c r="T242" s="228"/>
      <c r="U242" s="229"/>
      <c r="AT242" s="230" t="s">
        <v>179</v>
      </c>
      <c r="AU242" s="230" t="s">
        <v>83</v>
      </c>
      <c r="AV242" s="14" t="s">
        <v>83</v>
      </c>
      <c r="AW242" s="14" t="s">
        <v>30</v>
      </c>
      <c r="AX242" s="14" t="s">
        <v>73</v>
      </c>
      <c r="AY242" s="230" t="s">
        <v>118</v>
      </c>
    </row>
    <row r="243" spans="2:51" s="15" customFormat="1" ht="11.25">
      <c r="B243" s="231"/>
      <c r="C243" s="232"/>
      <c r="D243" s="200" t="s">
        <v>179</v>
      </c>
      <c r="E243" s="233" t="s">
        <v>1</v>
      </c>
      <c r="F243" s="234" t="s">
        <v>184</v>
      </c>
      <c r="G243" s="232"/>
      <c r="H243" s="235">
        <v>9.3</v>
      </c>
      <c r="I243" s="236"/>
      <c r="J243" s="232"/>
      <c r="K243" s="232"/>
      <c r="L243" s="237"/>
      <c r="M243" s="238"/>
      <c r="N243" s="239"/>
      <c r="O243" s="239"/>
      <c r="P243" s="239"/>
      <c r="Q243" s="239"/>
      <c r="R243" s="239"/>
      <c r="S243" s="239"/>
      <c r="T243" s="239"/>
      <c r="U243" s="240"/>
      <c r="AT243" s="241" t="s">
        <v>179</v>
      </c>
      <c r="AU243" s="241" t="s">
        <v>83</v>
      </c>
      <c r="AV243" s="15" t="s">
        <v>125</v>
      </c>
      <c r="AW243" s="15" t="s">
        <v>30</v>
      </c>
      <c r="AX243" s="15" t="s">
        <v>81</v>
      </c>
      <c r="AY243" s="241" t="s">
        <v>118</v>
      </c>
    </row>
    <row r="244" spans="1:65" s="2" customFormat="1" ht="24.2" customHeight="1">
      <c r="A244" s="34"/>
      <c r="B244" s="35"/>
      <c r="C244" s="186" t="s">
        <v>391</v>
      </c>
      <c r="D244" s="186" t="s">
        <v>121</v>
      </c>
      <c r="E244" s="187" t="s">
        <v>1418</v>
      </c>
      <c r="F244" s="188" t="s">
        <v>1419</v>
      </c>
      <c r="G244" s="189" t="s">
        <v>148</v>
      </c>
      <c r="H244" s="205"/>
      <c r="I244" s="191"/>
      <c r="J244" s="192">
        <f>ROUND(I244*H244,2)</f>
        <v>0</v>
      </c>
      <c r="K244" s="193"/>
      <c r="L244" s="39"/>
      <c r="M244" s="194" t="s">
        <v>1</v>
      </c>
      <c r="N244" s="195" t="s">
        <v>38</v>
      </c>
      <c r="O244" s="71"/>
      <c r="P244" s="196">
        <f>O244*H244</f>
        <v>0</v>
      </c>
      <c r="Q244" s="196">
        <v>0</v>
      </c>
      <c r="R244" s="196">
        <f>Q244*H244</f>
        <v>0</v>
      </c>
      <c r="S244" s="196">
        <v>0</v>
      </c>
      <c r="T244" s="196">
        <f>S244*H244</f>
        <v>0</v>
      </c>
      <c r="U244" s="197" t="s">
        <v>1</v>
      </c>
      <c r="V244" s="34"/>
      <c r="W244" s="34"/>
      <c r="X244" s="34"/>
      <c r="Y244" s="34"/>
      <c r="Z244" s="34"/>
      <c r="AA244" s="34"/>
      <c r="AB244" s="34"/>
      <c r="AC244" s="34"/>
      <c r="AD244" s="34"/>
      <c r="AE244" s="34"/>
      <c r="AR244" s="198" t="s">
        <v>125</v>
      </c>
      <c r="AT244" s="198" t="s">
        <v>121</v>
      </c>
      <c r="AU244" s="198" t="s">
        <v>83</v>
      </c>
      <c r="AY244" s="17" t="s">
        <v>118</v>
      </c>
      <c r="BE244" s="199">
        <f>IF(N244="základní",J244,0)</f>
        <v>0</v>
      </c>
      <c r="BF244" s="199">
        <f>IF(N244="snížená",J244,0)</f>
        <v>0</v>
      </c>
      <c r="BG244" s="199">
        <f>IF(N244="zákl. přenesená",J244,0)</f>
        <v>0</v>
      </c>
      <c r="BH244" s="199">
        <f>IF(N244="sníž. přenesená",J244,0)</f>
        <v>0</v>
      </c>
      <c r="BI244" s="199">
        <f>IF(N244="nulová",J244,0)</f>
        <v>0</v>
      </c>
      <c r="BJ244" s="17" t="s">
        <v>81</v>
      </c>
      <c r="BK244" s="199">
        <f>ROUND(I244*H244,2)</f>
        <v>0</v>
      </c>
      <c r="BL244" s="17" t="s">
        <v>125</v>
      </c>
      <c r="BM244" s="198" t="s">
        <v>1420</v>
      </c>
    </row>
    <row r="245" spans="1:47" s="2" customFormat="1" ht="19.5">
      <c r="A245" s="34"/>
      <c r="B245" s="35"/>
      <c r="C245" s="36"/>
      <c r="D245" s="200" t="s">
        <v>127</v>
      </c>
      <c r="E245" s="36"/>
      <c r="F245" s="201" t="s">
        <v>1419</v>
      </c>
      <c r="G245" s="36"/>
      <c r="H245" s="36"/>
      <c r="I245" s="202"/>
      <c r="J245" s="36"/>
      <c r="K245" s="36"/>
      <c r="L245" s="39"/>
      <c r="M245" s="203"/>
      <c r="N245" s="204"/>
      <c r="O245" s="71"/>
      <c r="P245" s="71"/>
      <c r="Q245" s="71"/>
      <c r="R245" s="71"/>
      <c r="S245" s="71"/>
      <c r="T245" s="71"/>
      <c r="U245" s="72"/>
      <c r="V245" s="34"/>
      <c r="W245" s="34"/>
      <c r="X245" s="34"/>
      <c r="Y245" s="34"/>
      <c r="Z245" s="34"/>
      <c r="AA245" s="34"/>
      <c r="AB245" s="34"/>
      <c r="AC245" s="34"/>
      <c r="AD245" s="34"/>
      <c r="AE245" s="34"/>
      <c r="AT245" s="17" t="s">
        <v>127</v>
      </c>
      <c r="AU245" s="17" t="s">
        <v>83</v>
      </c>
    </row>
    <row r="246" spans="2:63" s="12" customFormat="1" ht="22.9" customHeight="1">
      <c r="B246" s="170"/>
      <c r="C246" s="171"/>
      <c r="D246" s="172" t="s">
        <v>72</v>
      </c>
      <c r="E246" s="184" t="s">
        <v>536</v>
      </c>
      <c r="F246" s="184" t="s">
        <v>537</v>
      </c>
      <c r="G246" s="171"/>
      <c r="H246" s="171"/>
      <c r="I246" s="174"/>
      <c r="J246" s="185">
        <f>BK246</f>
        <v>0</v>
      </c>
      <c r="K246" s="171"/>
      <c r="L246" s="176"/>
      <c r="M246" s="177"/>
      <c r="N246" s="178"/>
      <c r="O246" s="178"/>
      <c r="P246" s="179">
        <f>SUM(P247:P262)</f>
        <v>0</v>
      </c>
      <c r="Q246" s="178"/>
      <c r="R246" s="179">
        <f>SUM(R247:R262)</f>
        <v>0</v>
      </c>
      <c r="S246" s="178"/>
      <c r="T246" s="179">
        <f>SUM(T247:T262)</f>
        <v>0</v>
      </c>
      <c r="U246" s="180"/>
      <c r="AR246" s="181" t="s">
        <v>81</v>
      </c>
      <c r="AT246" s="182" t="s">
        <v>72</v>
      </c>
      <c r="AU246" s="182" t="s">
        <v>81</v>
      </c>
      <c r="AY246" s="181" t="s">
        <v>118</v>
      </c>
      <c r="BK246" s="183">
        <f>SUM(BK247:BK262)</f>
        <v>0</v>
      </c>
    </row>
    <row r="247" spans="1:65" s="2" customFormat="1" ht="14.45" customHeight="1">
      <c r="A247" s="34"/>
      <c r="B247" s="35"/>
      <c r="C247" s="186" t="s">
        <v>399</v>
      </c>
      <c r="D247" s="186" t="s">
        <v>121</v>
      </c>
      <c r="E247" s="187" t="s">
        <v>1421</v>
      </c>
      <c r="F247" s="188" t="s">
        <v>1422</v>
      </c>
      <c r="G247" s="189" t="s">
        <v>458</v>
      </c>
      <c r="H247" s="190">
        <v>17</v>
      </c>
      <c r="I247" s="191"/>
      <c r="J247" s="192">
        <f>ROUND(I247*H247,2)</f>
        <v>0</v>
      </c>
      <c r="K247" s="193"/>
      <c r="L247" s="39"/>
      <c r="M247" s="194" t="s">
        <v>1</v>
      </c>
      <c r="N247" s="195" t="s">
        <v>38</v>
      </c>
      <c r="O247" s="71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6">
        <f>S247*H247</f>
        <v>0</v>
      </c>
      <c r="U247" s="197" t="s">
        <v>1</v>
      </c>
      <c r="V247" s="34"/>
      <c r="W247" s="34"/>
      <c r="X247" s="34"/>
      <c r="Y247" s="34"/>
      <c r="Z247" s="34"/>
      <c r="AA247" s="34"/>
      <c r="AB247" s="34"/>
      <c r="AC247" s="34"/>
      <c r="AD247" s="34"/>
      <c r="AE247" s="34"/>
      <c r="AR247" s="198" t="s">
        <v>125</v>
      </c>
      <c r="AT247" s="198" t="s">
        <v>121</v>
      </c>
      <c r="AU247" s="198" t="s">
        <v>83</v>
      </c>
      <c r="AY247" s="17" t="s">
        <v>118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81</v>
      </c>
      <c r="BK247" s="199">
        <f>ROUND(I247*H247,2)</f>
        <v>0</v>
      </c>
      <c r="BL247" s="17" t="s">
        <v>125</v>
      </c>
      <c r="BM247" s="198" t="s">
        <v>1423</v>
      </c>
    </row>
    <row r="248" spans="1:47" s="2" customFormat="1" ht="11.25">
      <c r="A248" s="34"/>
      <c r="B248" s="35"/>
      <c r="C248" s="36"/>
      <c r="D248" s="200" t="s">
        <v>127</v>
      </c>
      <c r="E248" s="36"/>
      <c r="F248" s="201" t="s">
        <v>1422</v>
      </c>
      <c r="G248" s="36"/>
      <c r="H248" s="36"/>
      <c r="I248" s="202"/>
      <c r="J248" s="36"/>
      <c r="K248" s="36"/>
      <c r="L248" s="39"/>
      <c r="M248" s="203"/>
      <c r="N248" s="204"/>
      <c r="O248" s="71"/>
      <c r="P248" s="71"/>
      <c r="Q248" s="71"/>
      <c r="R248" s="71"/>
      <c r="S248" s="71"/>
      <c r="T248" s="71"/>
      <c r="U248" s="72"/>
      <c r="V248" s="34"/>
      <c r="W248" s="34"/>
      <c r="X248" s="34"/>
      <c r="Y248" s="34"/>
      <c r="Z248" s="34"/>
      <c r="AA248" s="34"/>
      <c r="AB248" s="34"/>
      <c r="AC248" s="34"/>
      <c r="AD248" s="34"/>
      <c r="AE248" s="34"/>
      <c r="AT248" s="17" t="s">
        <v>127</v>
      </c>
      <c r="AU248" s="17" t="s">
        <v>83</v>
      </c>
    </row>
    <row r="249" spans="2:51" s="14" customFormat="1" ht="11.25">
      <c r="B249" s="220"/>
      <c r="C249" s="221"/>
      <c r="D249" s="200" t="s">
        <v>179</v>
      </c>
      <c r="E249" s="222" t="s">
        <v>1</v>
      </c>
      <c r="F249" s="223" t="s">
        <v>298</v>
      </c>
      <c r="G249" s="221"/>
      <c r="H249" s="224">
        <v>17</v>
      </c>
      <c r="I249" s="225"/>
      <c r="J249" s="221"/>
      <c r="K249" s="221"/>
      <c r="L249" s="226"/>
      <c r="M249" s="227"/>
      <c r="N249" s="228"/>
      <c r="O249" s="228"/>
      <c r="P249" s="228"/>
      <c r="Q249" s="228"/>
      <c r="R249" s="228"/>
      <c r="S249" s="228"/>
      <c r="T249" s="228"/>
      <c r="U249" s="229"/>
      <c r="AT249" s="230" t="s">
        <v>179</v>
      </c>
      <c r="AU249" s="230" t="s">
        <v>83</v>
      </c>
      <c r="AV249" s="14" t="s">
        <v>83</v>
      </c>
      <c r="AW249" s="14" t="s">
        <v>30</v>
      </c>
      <c r="AX249" s="14" t="s">
        <v>73</v>
      </c>
      <c r="AY249" s="230" t="s">
        <v>118</v>
      </c>
    </row>
    <row r="250" spans="2:51" s="15" customFormat="1" ht="11.25">
      <c r="B250" s="231"/>
      <c r="C250" s="232"/>
      <c r="D250" s="200" t="s">
        <v>179</v>
      </c>
      <c r="E250" s="233" t="s">
        <v>1</v>
      </c>
      <c r="F250" s="234" t="s">
        <v>184</v>
      </c>
      <c r="G250" s="232"/>
      <c r="H250" s="235">
        <v>17</v>
      </c>
      <c r="I250" s="236"/>
      <c r="J250" s="232"/>
      <c r="K250" s="232"/>
      <c r="L250" s="237"/>
      <c r="M250" s="238"/>
      <c r="N250" s="239"/>
      <c r="O250" s="239"/>
      <c r="P250" s="239"/>
      <c r="Q250" s="239"/>
      <c r="R250" s="239"/>
      <c r="S250" s="239"/>
      <c r="T250" s="239"/>
      <c r="U250" s="240"/>
      <c r="AT250" s="241" t="s">
        <v>179</v>
      </c>
      <c r="AU250" s="241" t="s">
        <v>83</v>
      </c>
      <c r="AV250" s="15" t="s">
        <v>125</v>
      </c>
      <c r="AW250" s="15" t="s">
        <v>30</v>
      </c>
      <c r="AX250" s="15" t="s">
        <v>81</v>
      </c>
      <c r="AY250" s="241" t="s">
        <v>118</v>
      </c>
    </row>
    <row r="251" spans="1:65" s="2" customFormat="1" ht="14.45" customHeight="1">
      <c r="A251" s="34"/>
      <c r="B251" s="35"/>
      <c r="C251" s="242" t="s">
        <v>404</v>
      </c>
      <c r="D251" s="242" t="s">
        <v>216</v>
      </c>
      <c r="E251" s="243" t="s">
        <v>1424</v>
      </c>
      <c r="F251" s="244" t="s">
        <v>1425</v>
      </c>
      <c r="G251" s="245" t="s">
        <v>458</v>
      </c>
      <c r="H251" s="246">
        <v>17</v>
      </c>
      <c r="I251" s="247"/>
      <c r="J251" s="248">
        <f>ROUND(I251*H251,2)</f>
        <v>0</v>
      </c>
      <c r="K251" s="249"/>
      <c r="L251" s="250"/>
      <c r="M251" s="251" t="s">
        <v>1</v>
      </c>
      <c r="N251" s="252" t="s">
        <v>38</v>
      </c>
      <c r="O251" s="71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6">
        <f>S251*H251</f>
        <v>0</v>
      </c>
      <c r="U251" s="197" t="s">
        <v>1</v>
      </c>
      <c r="V251" s="34"/>
      <c r="W251" s="34"/>
      <c r="X251" s="34"/>
      <c r="Y251" s="34"/>
      <c r="Z251" s="34"/>
      <c r="AA251" s="34"/>
      <c r="AB251" s="34"/>
      <c r="AC251" s="34"/>
      <c r="AD251" s="34"/>
      <c r="AE251" s="34"/>
      <c r="AR251" s="198" t="s">
        <v>219</v>
      </c>
      <c r="AT251" s="198" t="s">
        <v>216</v>
      </c>
      <c r="AU251" s="198" t="s">
        <v>83</v>
      </c>
      <c r="AY251" s="17" t="s">
        <v>118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81</v>
      </c>
      <c r="BK251" s="199">
        <f>ROUND(I251*H251,2)</f>
        <v>0</v>
      </c>
      <c r="BL251" s="17" t="s">
        <v>125</v>
      </c>
      <c r="BM251" s="198" t="s">
        <v>1426</v>
      </c>
    </row>
    <row r="252" spans="1:47" s="2" customFormat="1" ht="11.25">
      <c r="A252" s="34"/>
      <c r="B252" s="35"/>
      <c r="C252" s="36"/>
      <c r="D252" s="200" t="s">
        <v>127</v>
      </c>
      <c r="E252" s="36"/>
      <c r="F252" s="201" t="s">
        <v>1427</v>
      </c>
      <c r="G252" s="36"/>
      <c r="H252" s="36"/>
      <c r="I252" s="202"/>
      <c r="J252" s="36"/>
      <c r="K252" s="36"/>
      <c r="L252" s="39"/>
      <c r="M252" s="203"/>
      <c r="N252" s="204"/>
      <c r="O252" s="71"/>
      <c r="P252" s="71"/>
      <c r="Q252" s="71"/>
      <c r="R252" s="71"/>
      <c r="S252" s="71"/>
      <c r="T252" s="71"/>
      <c r="U252" s="72"/>
      <c r="V252" s="34"/>
      <c r="W252" s="34"/>
      <c r="X252" s="34"/>
      <c r="Y252" s="34"/>
      <c r="Z252" s="34"/>
      <c r="AA252" s="34"/>
      <c r="AB252" s="34"/>
      <c r="AC252" s="34"/>
      <c r="AD252" s="34"/>
      <c r="AE252" s="34"/>
      <c r="AT252" s="17" t="s">
        <v>127</v>
      </c>
      <c r="AU252" s="17" t="s">
        <v>83</v>
      </c>
    </row>
    <row r="253" spans="1:65" s="2" customFormat="1" ht="14.45" customHeight="1">
      <c r="A253" s="34"/>
      <c r="B253" s="35"/>
      <c r="C253" s="186" t="s">
        <v>410</v>
      </c>
      <c r="D253" s="186" t="s">
        <v>121</v>
      </c>
      <c r="E253" s="187" t="s">
        <v>1428</v>
      </c>
      <c r="F253" s="188" t="s">
        <v>1429</v>
      </c>
      <c r="G253" s="189" t="s">
        <v>458</v>
      </c>
      <c r="H253" s="190">
        <v>17</v>
      </c>
      <c r="I253" s="191"/>
      <c r="J253" s="192">
        <f>ROUND(I253*H253,2)</f>
        <v>0</v>
      </c>
      <c r="K253" s="193"/>
      <c r="L253" s="39"/>
      <c r="M253" s="194" t="s">
        <v>1</v>
      </c>
      <c r="N253" s="195" t="s">
        <v>38</v>
      </c>
      <c r="O253" s="71"/>
      <c r="P253" s="196">
        <f>O253*H253</f>
        <v>0</v>
      </c>
      <c r="Q253" s="196">
        <v>0</v>
      </c>
      <c r="R253" s="196">
        <f>Q253*H253</f>
        <v>0</v>
      </c>
      <c r="S253" s="196">
        <v>0</v>
      </c>
      <c r="T253" s="196">
        <f>S253*H253</f>
        <v>0</v>
      </c>
      <c r="U253" s="197" t="s">
        <v>1</v>
      </c>
      <c r="V253" s="34"/>
      <c r="W253" s="34"/>
      <c r="X253" s="34"/>
      <c r="Y253" s="34"/>
      <c r="Z253" s="34"/>
      <c r="AA253" s="34"/>
      <c r="AB253" s="34"/>
      <c r="AC253" s="34"/>
      <c r="AD253" s="34"/>
      <c r="AE253" s="34"/>
      <c r="AR253" s="198" t="s">
        <v>125</v>
      </c>
      <c r="AT253" s="198" t="s">
        <v>121</v>
      </c>
      <c r="AU253" s="198" t="s">
        <v>83</v>
      </c>
      <c r="AY253" s="17" t="s">
        <v>118</v>
      </c>
      <c r="BE253" s="199">
        <f>IF(N253="základní",J253,0)</f>
        <v>0</v>
      </c>
      <c r="BF253" s="199">
        <f>IF(N253="snížená",J253,0)</f>
        <v>0</v>
      </c>
      <c r="BG253" s="199">
        <f>IF(N253="zákl. přenesená",J253,0)</f>
        <v>0</v>
      </c>
      <c r="BH253" s="199">
        <f>IF(N253="sníž. přenesená",J253,0)</f>
        <v>0</v>
      </c>
      <c r="BI253" s="199">
        <f>IF(N253="nulová",J253,0)</f>
        <v>0</v>
      </c>
      <c r="BJ253" s="17" t="s">
        <v>81</v>
      </c>
      <c r="BK253" s="199">
        <f>ROUND(I253*H253,2)</f>
        <v>0</v>
      </c>
      <c r="BL253" s="17" t="s">
        <v>125</v>
      </c>
      <c r="BM253" s="198" t="s">
        <v>1430</v>
      </c>
    </row>
    <row r="254" spans="1:47" s="2" customFormat="1" ht="11.25">
      <c r="A254" s="34"/>
      <c r="B254" s="35"/>
      <c r="C254" s="36"/>
      <c r="D254" s="200" t="s">
        <v>127</v>
      </c>
      <c r="E254" s="36"/>
      <c r="F254" s="201" t="s">
        <v>1422</v>
      </c>
      <c r="G254" s="36"/>
      <c r="H254" s="36"/>
      <c r="I254" s="202"/>
      <c r="J254" s="36"/>
      <c r="K254" s="36"/>
      <c r="L254" s="39"/>
      <c r="M254" s="203"/>
      <c r="N254" s="204"/>
      <c r="O254" s="71"/>
      <c r="P254" s="71"/>
      <c r="Q254" s="71"/>
      <c r="R254" s="71"/>
      <c r="S254" s="71"/>
      <c r="T254" s="71"/>
      <c r="U254" s="72"/>
      <c r="V254" s="34"/>
      <c r="W254" s="34"/>
      <c r="X254" s="34"/>
      <c r="Y254" s="34"/>
      <c r="Z254" s="34"/>
      <c r="AA254" s="34"/>
      <c r="AB254" s="34"/>
      <c r="AC254" s="34"/>
      <c r="AD254" s="34"/>
      <c r="AE254" s="34"/>
      <c r="AT254" s="17" t="s">
        <v>127</v>
      </c>
      <c r="AU254" s="17" t="s">
        <v>83</v>
      </c>
    </row>
    <row r="255" spans="2:51" s="14" customFormat="1" ht="11.25">
      <c r="B255" s="220"/>
      <c r="C255" s="221"/>
      <c r="D255" s="200" t="s">
        <v>179</v>
      </c>
      <c r="E255" s="222" t="s">
        <v>1</v>
      </c>
      <c r="F255" s="223" t="s">
        <v>298</v>
      </c>
      <c r="G255" s="221"/>
      <c r="H255" s="224">
        <v>17</v>
      </c>
      <c r="I255" s="225"/>
      <c r="J255" s="221"/>
      <c r="K255" s="221"/>
      <c r="L255" s="226"/>
      <c r="M255" s="227"/>
      <c r="N255" s="228"/>
      <c r="O255" s="228"/>
      <c r="P255" s="228"/>
      <c r="Q255" s="228"/>
      <c r="R255" s="228"/>
      <c r="S255" s="228"/>
      <c r="T255" s="228"/>
      <c r="U255" s="229"/>
      <c r="AT255" s="230" t="s">
        <v>179</v>
      </c>
      <c r="AU255" s="230" t="s">
        <v>83</v>
      </c>
      <c r="AV255" s="14" t="s">
        <v>83</v>
      </c>
      <c r="AW255" s="14" t="s">
        <v>30</v>
      </c>
      <c r="AX255" s="14" t="s">
        <v>73</v>
      </c>
      <c r="AY255" s="230" t="s">
        <v>118</v>
      </c>
    </row>
    <row r="256" spans="2:51" s="15" customFormat="1" ht="11.25">
      <c r="B256" s="231"/>
      <c r="C256" s="232"/>
      <c r="D256" s="200" t="s">
        <v>179</v>
      </c>
      <c r="E256" s="233" t="s">
        <v>1</v>
      </c>
      <c r="F256" s="234" t="s">
        <v>184</v>
      </c>
      <c r="G256" s="232"/>
      <c r="H256" s="235">
        <v>17</v>
      </c>
      <c r="I256" s="236"/>
      <c r="J256" s="232"/>
      <c r="K256" s="232"/>
      <c r="L256" s="237"/>
      <c r="M256" s="238"/>
      <c r="N256" s="239"/>
      <c r="O256" s="239"/>
      <c r="P256" s="239"/>
      <c r="Q256" s="239"/>
      <c r="R256" s="239"/>
      <c r="S256" s="239"/>
      <c r="T256" s="239"/>
      <c r="U256" s="240"/>
      <c r="AT256" s="241" t="s">
        <v>179</v>
      </c>
      <c r="AU256" s="241" t="s">
        <v>83</v>
      </c>
      <c r="AV256" s="15" t="s">
        <v>125</v>
      </c>
      <c r="AW256" s="15" t="s">
        <v>30</v>
      </c>
      <c r="AX256" s="15" t="s">
        <v>81</v>
      </c>
      <c r="AY256" s="241" t="s">
        <v>118</v>
      </c>
    </row>
    <row r="257" spans="1:65" s="2" customFormat="1" ht="14.45" customHeight="1">
      <c r="A257" s="34"/>
      <c r="B257" s="35"/>
      <c r="C257" s="242" t="s">
        <v>416</v>
      </c>
      <c r="D257" s="242" t="s">
        <v>216</v>
      </c>
      <c r="E257" s="243" t="s">
        <v>1431</v>
      </c>
      <c r="F257" s="244" t="s">
        <v>1432</v>
      </c>
      <c r="G257" s="245" t="s">
        <v>458</v>
      </c>
      <c r="H257" s="246">
        <v>17</v>
      </c>
      <c r="I257" s="247"/>
      <c r="J257" s="248">
        <f>ROUND(I257*H257,2)</f>
        <v>0</v>
      </c>
      <c r="K257" s="249"/>
      <c r="L257" s="250"/>
      <c r="M257" s="251" t="s">
        <v>1</v>
      </c>
      <c r="N257" s="252" t="s">
        <v>38</v>
      </c>
      <c r="O257" s="71"/>
      <c r="P257" s="196">
        <f>O257*H257</f>
        <v>0</v>
      </c>
      <c r="Q257" s="196">
        <v>0</v>
      </c>
      <c r="R257" s="196">
        <f>Q257*H257</f>
        <v>0</v>
      </c>
      <c r="S257" s="196">
        <v>0</v>
      </c>
      <c r="T257" s="196">
        <f>S257*H257</f>
        <v>0</v>
      </c>
      <c r="U257" s="197" t="s">
        <v>1</v>
      </c>
      <c r="V257" s="34"/>
      <c r="W257" s="34"/>
      <c r="X257" s="34"/>
      <c r="Y257" s="34"/>
      <c r="Z257" s="34"/>
      <c r="AA257" s="34"/>
      <c r="AB257" s="34"/>
      <c r="AC257" s="34"/>
      <c r="AD257" s="34"/>
      <c r="AE257" s="34"/>
      <c r="AR257" s="198" t="s">
        <v>219</v>
      </c>
      <c r="AT257" s="198" t="s">
        <v>216</v>
      </c>
      <c r="AU257" s="198" t="s">
        <v>83</v>
      </c>
      <c r="AY257" s="17" t="s">
        <v>118</v>
      </c>
      <c r="BE257" s="199">
        <f>IF(N257="základní",J257,0)</f>
        <v>0</v>
      </c>
      <c r="BF257" s="199">
        <f>IF(N257="snížená",J257,0)</f>
        <v>0</v>
      </c>
      <c r="BG257" s="199">
        <f>IF(N257="zákl. přenesená",J257,0)</f>
        <v>0</v>
      </c>
      <c r="BH257" s="199">
        <f>IF(N257="sníž. přenesená",J257,0)</f>
        <v>0</v>
      </c>
      <c r="BI257" s="199">
        <f>IF(N257="nulová",J257,0)</f>
        <v>0</v>
      </c>
      <c r="BJ257" s="17" t="s">
        <v>81</v>
      </c>
      <c r="BK257" s="199">
        <f>ROUND(I257*H257,2)</f>
        <v>0</v>
      </c>
      <c r="BL257" s="17" t="s">
        <v>125</v>
      </c>
      <c r="BM257" s="198" t="s">
        <v>1433</v>
      </c>
    </row>
    <row r="258" spans="1:47" s="2" customFormat="1" ht="11.25">
      <c r="A258" s="34"/>
      <c r="B258" s="35"/>
      <c r="C258" s="36"/>
      <c r="D258" s="200" t="s">
        <v>127</v>
      </c>
      <c r="E258" s="36"/>
      <c r="F258" s="201" t="s">
        <v>1427</v>
      </c>
      <c r="G258" s="36"/>
      <c r="H258" s="36"/>
      <c r="I258" s="202"/>
      <c r="J258" s="36"/>
      <c r="K258" s="36"/>
      <c r="L258" s="39"/>
      <c r="M258" s="203"/>
      <c r="N258" s="204"/>
      <c r="O258" s="71"/>
      <c r="P258" s="71"/>
      <c r="Q258" s="71"/>
      <c r="R258" s="71"/>
      <c r="S258" s="71"/>
      <c r="T258" s="71"/>
      <c r="U258" s="72"/>
      <c r="V258" s="34"/>
      <c r="W258" s="34"/>
      <c r="X258" s="34"/>
      <c r="Y258" s="34"/>
      <c r="Z258" s="34"/>
      <c r="AA258" s="34"/>
      <c r="AB258" s="34"/>
      <c r="AC258" s="34"/>
      <c r="AD258" s="34"/>
      <c r="AE258" s="34"/>
      <c r="AT258" s="17" t="s">
        <v>127</v>
      </c>
      <c r="AU258" s="17" t="s">
        <v>83</v>
      </c>
    </row>
    <row r="259" spans="1:65" s="2" customFormat="1" ht="14.45" customHeight="1">
      <c r="A259" s="34"/>
      <c r="B259" s="35"/>
      <c r="C259" s="186" t="s">
        <v>421</v>
      </c>
      <c r="D259" s="186" t="s">
        <v>121</v>
      </c>
      <c r="E259" s="187" t="s">
        <v>543</v>
      </c>
      <c r="F259" s="188" t="s">
        <v>544</v>
      </c>
      <c r="G259" s="189" t="s">
        <v>124</v>
      </c>
      <c r="H259" s="190">
        <v>1</v>
      </c>
      <c r="I259" s="191"/>
      <c r="J259" s="192">
        <f>ROUND(I259*H259,2)</f>
        <v>0</v>
      </c>
      <c r="K259" s="193"/>
      <c r="L259" s="39"/>
      <c r="M259" s="194" t="s">
        <v>1</v>
      </c>
      <c r="N259" s="195" t="s">
        <v>38</v>
      </c>
      <c r="O259" s="71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6">
        <f>S259*H259</f>
        <v>0</v>
      </c>
      <c r="U259" s="197" t="s">
        <v>1</v>
      </c>
      <c r="V259" s="34"/>
      <c r="W259" s="34"/>
      <c r="X259" s="34"/>
      <c r="Y259" s="34"/>
      <c r="Z259" s="34"/>
      <c r="AA259" s="34"/>
      <c r="AB259" s="34"/>
      <c r="AC259" s="34"/>
      <c r="AD259" s="34"/>
      <c r="AE259" s="34"/>
      <c r="AR259" s="198" t="s">
        <v>125</v>
      </c>
      <c r="AT259" s="198" t="s">
        <v>121</v>
      </c>
      <c r="AU259" s="198" t="s">
        <v>83</v>
      </c>
      <c r="AY259" s="17" t="s">
        <v>118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7" t="s">
        <v>81</v>
      </c>
      <c r="BK259" s="199">
        <f>ROUND(I259*H259,2)</f>
        <v>0</v>
      </c>
      <c r="BL259" s="17" t="s">
        <v>125</v>
      </c>
      <c r="BM259" s="198" t="s">
        <v>1434</v>
      </c>
    </row>
    <row r="260" spans="1:47" s="2" customFormat="1" ht="11.25">
      <c r="A260" s="34"/>
      <c r="B260" s="35"/>
      <c r="C260" s="36"/>
      <c r="D260" s="200" t="s">
        <v>127</v>
      </c>
      <c r="E260" s="36"/>
      <c r="F260" s="201" t="s">
        <v>544</v>
      </c>
      <c r="G260" s="36"/>
      <c r="H260" s="36"/>
      <c r="I260" s="202"/>
      <c r="J260" s="36"/>
      <c r="K260" s="36"/>
      <c r="L260" s="39"/>
      <c r="M260" s="203"/>
      <c r="N260" s="204"/>
      <c r="O260" s="71"/>
      <c r="P260" s="71"/>
      <c r="Q260" s="71"/>
      <c r="R260" s="71"/>
      <c r="S260" s="71"/>
      <c r="T260" s="71"/>
      <c r="U260" s="72"/>
      <c r="V260" s="34"/>
      <c r="W260" s="34"/>
      <c r="X260" s="34"/>
      <c r="Y260" s="34"/>
      <c r="Z260" s="34"/>
      <c r="AA260" s="34"/>
      <c r="AB260" s="34"/>
      <c r="AC260" s="34"/>
      <c r="AD260" s="34"/>
      <c r="AE260" s="34"/>
      <c r="AT260" s="17" t="s">
        <v>127</v>
      </c>
      <c r="AU260" s="17" t="s">
        <v>83</v>
      </c>
    </row>
    <row r="261" spans="1:65" s="2" customFormat="1" ht="14.45" customHeight="1">
      <c r="A261" s="34"/>
      <c r="B261" s="35"/>
      <c r="C261" s="186" t="s">
        <v>425</v>
      </c>
      <c r="D261" s="186" t="s">
        <v>121</v>
      </c>
      <c r="E261" s="187" t="s">
        <v>547</v>
      </c>
      <c r="F261" s="188" t="s">
        <v>548</v>
      </c>
      <c r="G261" s="189" t="s">
        <v>124</v>
      </c>
      <c r="H261" s="190">
        <v>1</v>
      </c>
      <c r="I261" s="191"/>
      <c r="J261" s="192">
        <f>ROUND(I261*H261,2)</f>
        <v>0</v>
      </c>
      <c r="K261" s="193"/>
      <c r="L261" s="39"/>
      <c r="M261" s="194" t="s">
        <v>1</v>
      </c>
      <c r="N261" s="195" t="s">
        <v>38</v>
      </c>
      <c r="O261" s="71"/>
      <c r="P261" s="196">
        <f>O261*H261</f>
        <v>0</v>
      </c>
      <c r="Q261" s="196">
        <v>0</v>
      </c>
      <c r="R261" s="196">
        <f>Q261*H261</f>
        <v>0</v>
      </c>
      <c r="S261" s="196">
        <v>0</v>
      </c>
      <c r="T261" s="196">
        <f>S261*H261</f>
        <v>0</v>
      </c>
      <c r="U261" s="197" t="s">
        <v>1</v>
      </c>
      <c r="V261" s="34"/>
      <c r="W261" s="34"/>
      <c r="X261" s="34"/>
      <c r="Y261" s="34"/>
      <c r="Z261" s="34"/>
      <c r="AA261" s="34"/>
      <c r="AB261" s="34"/>
      <c r="AC261" s="34"/>
      <c r="AD261" s="34"/>
      <c r="AE261" s="34"/>
      <c r="AR261" s="198" t="s">
        <v>125</v>
      </c>
      <c r="AT261" s="198" t="s">
        <v>121</v>
      </c>
      <c r="AU261" s="198" t="s">
        <v>83</v>
      </c>
      <c r="AY261" s="17" t="s">
        <v>118</v>
      </c>
      <c r="BE261" s="199">
        <f>IF(N261="základní",J261,0)</f>
        <v>0</v>
      </c>
      <c r="BF261" s="199">
        <f>IF(N261="snížená",J261,0)</f>
        <v>0</v>
      </c>
      <c r="BG261" s="199">
        <f>IF(N261="zákl. přenesená",J261,0)</f>
        <v>0</v>
      </c>
      <c r="BH261" s="199">
        <f>IF(N261="sníž. přenesená",J261,0)</f>
        <v>0</v>
      </c>
      <c r="BI261" s="199">
        <f>IF(N261="nulová",J261,0)</f>
        <v>0</v>
      </c>
      <c r="BJ261" s="17" t="s">
        <v>81</v>
      </c>
      <c r="BK261" s="199">
        <f>ROUND(I261*H261,2)</f>
        <v>0</v>
      </c>
      <c r="BL261" s="17" t="s">
        <v>125</v>
      </c>
      <c r="BM261" s="198" t="s">
        <v>1435</v>
      </c>
    </row>
    <row r="262" spans="1:47" s="2" customFormat="1" ht="11.25">
      <c r="A262" s="34"/>
      <c r="B262" s="35"/>
      <c r="C262" s="36"/>
      <c r="D262" s="200" t="s">
        <v>127</v>
      </c>
      <c r="E262" s="36"/>
      <c r="F262" s="201" t="s">
        <v>548</v>
      </c>
      <c r="G262" s="36"/>
      <c r="H262" s="36"/>
      <c r="I262" s="202"/>
      <c r="J262" s="36"/>
      <c r="K262" s="36"/>
      <c r="L262" s="39"/>
      <c r="M262" s="203"/>
      <c r="N262" s="204"/>
      <c r="O262" s="71"/>
      <c r="P262" s="71"/>
      <c r="Q262" s="71"/>
      <c r="R262" s="71"/>
      <c r="S262" s="71"/>
      <c r="T262" s="71"/>
      <c r="U262" s="72"/>
      <c r="V262" s="34"/>
      <c r="W262" s="34"/>
      <c r="X262" s="34"/>
      <c r="Y262" s="34"/>
      <c r="Z262" s="34"/>
      <c r="AA262" s="34"/>
      <c r="AB262" s="34"/>
      <c r="AC262" s="34"/>
      <c r="AD262" s="34"/>
      <c r="AE262" s="34"/>
      <c r="AT262" s="17" t="s">
        <v>127</v>
      </c>
      <c r="AU262" s="17" t="s">
        <v>83</v>
      </c>
    </row>
    <row r="263" spans="2:63" s="12" customFormat="1" ht="22.9" customHeight="1">
      <c r="B263" s="170"/>
      <c r="C263" s="171"/>
      <c r="D263" s="172" t="s">
        <v>72</v>
      </c>
      <c r="E263" s="184" t="s">
        <v>694</v>
      </c>
      <c r="F263" s="184" t="s">
        <v>758</v>
      </c>
      <c r="G263" s="171"/>
      <c r="H263" s="171"/>
      <c r="I263" s="174"/>
      <c r="J263" s="185">
        <f>BK263</f>
        <v>0</v>
      </c>
      <c r="K263" s="171"/>
      <c r="L263" s="176"/>
      <c r="M263" s="177"/>
      <c r="N263" s="178"/>
      <c r="O263" s="178"/>
      <c r="P263" s="179">
        <f>SUM(P264:P271)</f>
        <v>0</v>
      </c>
      <c r="Q263" s="178"/>
      <c r="R263" s="179">
        <f>SUM(R264:R271)</f>
        <v>0</v>
      </c>
      <c r="S263" s="178"/>
      <c r="T263" s="179">
        <f>SUM(T264:T271)</f>
        <v>0</v>
      </c>
      <c r="U263" s="180"/>
      <c r="AR263" s="181" t="s">
        <v>81</v>
      </c>
      <c r="AT263" s="182" t="s">
        <v>72</v>
      </c>
      <c r="AU263" s="182" t="s">
        <v>81</v>
      </c>
      <c r="AY263" s="181" t="s">
        <v>118</v>
      </c>
      <c r="BK263" s="183">
        <f>SUM(BK264:BK271)</f>
        <v>0</v>
      </c>
    </row>
    <row r="264" spans="1:65" s="2" customFormat="1" ht="76.35" customHeight="1">
      <c r="A264" s="34"/>
      <c r="B264" s="35"/>
      <c r="C264" s="186" t="s">
        <v>433</v>
      </c>
      <c r="D264" s="186" t="s">
        <v>121</v>
      </c>
      <c r="E264" s="187" t="s">
        <v>1436</v>
      </c>
      <c r="F264" s="188" t="s">
        <v>1437</v>
      </c>
      <c r="G264" s="189" t="s">
        <v>124</v>
      </c>
      <c r="H264" s="190">
        <v>1</v>
      </c>
      <c r="I264" s="191"/>
      <c r="J264" s="192">
        <f>ROUND(I264*H264,2)</f>
        <v>0</v>
      </c>
      <c r="K264" s="193"/>
      <c r="L264" s="39"/>
      <c r="M264" s="194" t="s">
        <v>1</v>
      </c>
      <c r="N264" s="195" t="s">
        <v>38</v>
      </c>
      <c r="O264" s="71"/>
      <c r="P264" s="196">
        <f>O264*H264</f>
        <v>0</v>
      </c>
      <c r="Q264" s="196">
        <v>0</v>
      </c>
      <c r="R264" s="196">
        <f>Q264*H264</f>
        <v>0</v>
      </c>
      <c r="S264" s="196">
        <v>0</v>
      </c>
      <c r="T264" s="196">
        <f>S264*H264</f>
        <v>0</v>
      </c>
      <c r="U264" s="197" t="s">
        <v>1</v>
      </c>
      <c r="V264" s="34"/>
      <c r="W264" s="34"/>
      <c r="X264" s="34"/>
      <c r="Y264" s="34"/>
      <c r="Z264" s="34"/>
      <c r="AA264" s="34"/>
      <c r="AB264" s="34"/>
      <c r="AC264" s="34"/>
      <c r="AD264" s="34"/>
      <c r="AE264" s="34"/>
      <c r="AR264" s="198" t="s">
        <v>125</v>
      </c>
      <c r="AT264" s="198" t="s">
        <v>121</v>
      </c>
      <c r="AU264" s="198" t="s">
        <v>83</v>
      </c>
      <c r="AY264" s="17" t="s">
        <v>118</v>
      </c>
      <c r="BE264" s="199">
        <f>IF(N264="základní",J264,0)</f>
        <v>0</v>
      </c>
      <c r="BF264" s="199">
        <f>IF(N264="snížená",J264,0)</f>
        <v>0</v>
      </c>
      <c r="BG264" s="199">
        <f>IF(N264="zákl. přenesená",J264,0)</f>
        <v>0</v>
      </c>
      <c r="BH264" s="199">
        <f>IF(N264="sníž. přenesená",J264,0)</f>
        <v>0</v>
      </c>
      <c r="BI264" s="199">
        <f>IF(N264="nulová",J264,0)</f>
        <v>0</v>
      </c>
      <c r="BJ264" s="17" t="s">
        <v>81</v>
      </c>
      <c r="BK264" s="199">
        <f>ROUND(I264*H264,2)</f>
        <v>0</v>
      </c>
      <c r="BL264" s="17" t="s">
        <v>125</v>
      </c>
      <c r="BM264" s="198" t="s">
        <v>1438</v>
      </c>
    </row>
    <row r="265" spans="1:47" s="2" customFormat="1" ht="58.5">
      <c r="A265" s="34"/>
      <c r="B265" s="35"/>
      <c r="C265" s="36"/>
      <c r="D265" s="200" t="s">
        <v>127</v>
      </c>
      <c r="E265" s="36"/>
      <c r="F265" s="201" t="s">
        <v>1439</v>
      </c>
      <c r="G265" s="36"/>
      <c r="H265" s="36"/>
      <c r="I265" s="202"/>
      <c r="J265" s="36"/>
      <c r="K265" s="36"/>
      <c r="L265" s="39"/>
      <c r="M265" s="203"/>
      <c r="N265" s="204"/>
      <c r="O265" s="71"/>
      <c r="P265" s="71"/>
      <c r="Q265" s="71"/>
      <c r="R265" s="71"/>
      <c r="S265" s="71"/>
      <c r="T265" s="71"/>
      <c r="U265" s="72"/>
      <c r="V265" s="34"/>
      <c r="W265" s="34"/>
      <c r="X265" s="34"/>
      <c r="Y265" s="34"/>
      <c r="Z265" s="34"/>
      <c r="AA265" s="34"/>
      <c r="AB265" s="34"/>
      <c r="AC265" s="34"/>
      <c r="AD265" s="34"/>
      <c r="AE265" s="34"/>
      <c r="AT265" s="17" t="s">
        <v>127</v>
      </c>
      <c r="AU265" s="17" t="s">
        <v>83</v>
      </c>
    </row>
    <row r="266" spans="2:51" s="14" customFormat="1" ht="11.25">
      <c r="B266" s="220"/>
      <c r="C266" s="221"/>
      <c r="D266" s="200" t="s">
        <v>179</v>
      </c>
      <c r="E266" s="222" t="s">
        <v>1</v>
      </c>
      <c r="F266" s="223" t="s">
        <v>81</v>
      </c>
      <c r="G266" s="221"/>
      <c r="H266" s="224">
        <v>1</v>
      </c>
      <c r="I266" s="225"/>
      <c r="J266" s="221"/>
      <c r="K266" s="221"/>
      <c r="L266" s="226"/>
      <c r="M266" s="227"/>
      <c r="N266" s="228"/>
      <c r="O266" s="228"/>
      <c r="P266" s="228"/>
      <c r="Q266" s="228"/>
      <c r="R266" s="228"/>
      <c r="S266" s="228"/>
      <c r="T266" s="228"/>
      <c r="U266" s="229"/>
      <c r="AT266" s="230" t="s">
        <v>179</v>
      </c>
      <c r="AU266" s="230" t="s">
        <v>83</v>
      </c>
      <c r="AV266" s="14" t="s">
        <v>83</v>
      </c>
      <c r="AW266" s="14" t="s">
        <v>30</v>
      </c>
      <c r="AX266" s="14" t="s">
        <v>73</v>
      </c>
      <c r="AY266" s="230" t="s">
        <v>118</v>
      </c>
    </row>
    <row r="267" spans="2:51" s="15" customFormat="1" ht="11.25">
      <c r="B267" s="231"/>
      <c r="C267" s="232"/>
      <c r="D267" s="200" t="s">
        <v>179</v>
      </c>
      <c r="E267" s="233" t="s">
        <v>1</v>
      </c>
      <c r="F267" s="234" t="s">
        <v>184</v>
      </c>
      <c r="G267" s="232"/>
      <c r="H267" s="235">
        <v>1</v>
      </c>
      <c r="I267" s="236"/>
      <c r="J267" s="232"/>
      <c r="K267" s="232"/>
      <c r="L267" s="237"/>
      <c r="M267" s="238"/>
      <c r="N267" s="239"/>
      <c r="O267" s="239"/>
      <c r="P267" s="239"/>
      <c r="Q267" s="239"/>
      <c r="R267" s="239"/>
      <c r="S267" s="239"/>
      <c r="T267" s="239"/>
      <c r="U267" s="240"/>
      <c r="AT267" s="241" t="s">
        <v>179</v>
      </c>
      <c r="AU267" s="241" t="s">
        <v>83</v>
      </c>
      <c r="AV267" s="15" t="s">
        <v>125</v>
      </c>
      <c r="AW267" s="15" t="s">
        <v>30</v>
      </c>
      <c r="AX267" s="15" t="s">
        <v>81</v>
      </c>
      <c r="AY267" s="241" t="s">
        <v>118</v>
      </c>
    </row>
    <row r="268" spans="1:65" s="2" customFormat="1" ht="24.2" customHeight="1">
      <c r="A268" s="34"/>
      <c r="B268" s="35"/>
      <c r="C268" s="186" t="s">
        <v>438</v>
      </c>
      <c r="D268" s="186" t="s">
        <v>121</v>
      </c>
      <c r="E268" s="187" t="s">
        <v>1440</v>
      </c>
      <c r="F268" s="188" t="s">
        <v>1441</v>
      </c>
      <c r="G268" s="189" t="s">
        <v>458</v>
      </c>
      <c r="H268" s="190">
        <v>38.4</v>
      </c>
      <c r="I268" s="191"/>
      <c r="J268" s="192">
        <f>ROUND(I268*H268,2)</f>
        <v>0</v>
      </c>
      <c r="K268" s="193"/>
      <c r="L268" s="39"/>
      <c r="M268" s="194" t="s">
        <v>1</v>
      </c>
      <c r="N268" s="195" t="s">
        <v>38</v>
      </c>
      <c r="O268" s="71"/>
      <c r="P268" s="196">
        <f>O268*H268</f>
        <v>0</v>
      </c>
      <c r="Q268" s="196">
        <v>0</v>
      </c>
      <c r="R268" s="196">
        <f>Q268*H268</f>
        <v>0</v>
      </c>
      <c r="S268" s="196">
        <v>0</v>
      </c>
      <c r="T268" s="196">
        <f>S268*H268</f>
        <v>0</v>
      </c>
      <c r="U268" s="197" t="s">
        <v>1</v>
      </c>
      <c r="V268" s="34"/>
      <c r="W268" s="34"/>
      <c r="X268" s="34"/>
      <c r="Y268" s="34"/>
      <c r="Z268" s="34"/>
      <c r="AA268" s="34"/>
      <c r="AB268" s="34"/>
      <c r="AC268" s="34"/>
      <c r="AD268" s="34"/>
      <c r="AE268" s="34"/>
      <c r="AR268" s="198" t="s">
        <v>125</v>
      </c>
      <c r="AT268" s="198" t="s">
        <v>121</v>
      </c>
      <c r="AU268" s="198" t="s">
        <v>83</v>
      </c>
      <c r="AY268" s="17" t="s">
        <v>118</v>
      </c>
      <c r="BE268" s="199">
        <f>IF(N268="základní",J268,0)</f>
        <v>0</v>
      </c>
      <c r="BF268" s="199">
        <f>IF(N268="snížená",J268,0)</f>
        <v>0</v>
      </c>
      <c r="BG268" s="199">
        <f>IF(N268="zákl. přenesená",J268,0)</f>
        <v>0</v>
      </c>
      <c r="BH268" s="199">
        <f>IF(N268="sníž. přenesená",J268,0)</f>
        <v>0</v>
      </c>
      <c r="BI268" s="199">
        <f>IF(N268="nulová",J268,0)</f>
        <v>0</v>
      </c>
      <c r="BJ268" s="17" t="s">
        <v>81</v>
      </c>
      <c r="BK268" s="199">
        <f>ROUND(I268*H268,2)</f>
        <v>0</v>
      </c>
      <c r="BL268" s="17" t="s">
        <v>125</v>
      </c>
      <c r="BM268" s="198" t="s">
        <v>1442</v>
      </c>
    </row>
    <row r="269" spans="1:47" s="2" customFormat="1" ht="19.5">
      <c r="A269" s="34"/>
      <c r="B269" s="35"/>
      <c r="C269" s="36"/>
      <c r="D269" s="200" t="s">
        <v>127</v>
      </c>
      <c r="E269" s="36"/>
      <c r="F269" s="201" t="s">
        <v>1441</v>
      </c>
      <c r="G269" s="36"/>
      <c r="H269" s="36"/>
      <c r="I269" s="202"/>
      <c r="J269" s="36"/>
      <c r="K269" s="36"/>
      <c r="L269" s="39"/>
      <c r="M269" s="203"/>
      <c r="N269" s="204"/>
      <c r="O269" s="71"/>
      <c r="P269" s="71"/>
      <c r="Q269" s="71"/>
      <c r="R269" s="71"/>
      <c r="S269" s="71"/>
      <c r="T269" s="71"/>
      <c r="U269" s="72"/>
      <c r="V269" s="34"/>
      <c r="W269" s="34"/>
      <c r="X269" s="34"/>
      <c r="Y269" s="34"/>
      <c r="Z269" s="34"/>
      <c r="AA269" s="34"/>
      <c r="AB269" s="34"/>
      <c r="AC269" s="34"/>
      <c r="AD269" s="34"/>
      <c r="AE269" s="34"/>
      <c r="AT269" s="17" t="s">
        <v>127</v>
      </c>
      <c r="AU269" s="17" t="s">
        <v>83</v>
      </c>
    </row>
    <row r="270" spans="1:65" s="2" customFormat="1" ht="24.2" customHeight="1">
      <c r="A270" s="34"/>
      <c r="B270" s="35"/>
      <c r="C270" s="186" t="s">
        <v>448</v>
      </c>
      <c r="D270" s="186" t="s">
        <v>121</v>
      </c>
      <c r="E270" s="187" t="s">
        <v>1443</v>
      </c>
      <c r="F270" s="188" t="s">
        <v>1444</v>
      </c>
      <c r="G270" s="189" t="s">
        <v>148</v>
      </c>
      <c r="H270" s="205"/>
      <c r="I270" s="191"/>
      <c r="J270" s="192">
        <f>ROUND(I270*H270,2)</f>
        <v>0</v>
      </c>
      <c r="K270" s="193"/>
      <c r="L270" s="39"/>
      <c r="M270" s="194" t="s">
        <v>1</v>
      </c>
      <c r="N270" s="195" t="s">
        <v>38</v>
      </c>
      <c r="O270" s="71"/>
      <c r="P270" s="196">
        <f>O270*H270</f>
        <v>0</v>
      </c>
      <c r="Q270" s="196">
        <v>0</v>
      </c>
      <c r="R270" s="196">
        <f>Q270*H270</f>
        <v>0</v>
      </c>
      <c r="S270" s="196">
        <v>0</v>
      </c>
      <c r="T270" s="196">
        <f>S270*H270</f>
        <v>0</v>
      </c>
      <c r="U270" s="197" t="s">
        <v>1</v>
      </c>
      <c r="V270" s="34"/>
      <c r="W270" s="34"/>
      <c r="X270" s="34"/>
      <c r="Y270" s="34"/>
      <c r="Z270" s="34"/>
      <c r="AA270" s="34"/>
      <c r="AB270" s="34"/>
      <c r="AC270" s="34"/>
      <c r="AD270" s="34"/>
      <c r="AE270" s="34"/>
      <c r="AR270" s="198" t="s">
        <v>125</v>
      </c>
      <c r="AT270" s="198" t="s">
        <v>121</v>
      </c>
      <c r="AU270" s="198" t="s">
        <v>83</v>
      </c>
      <c r="AY270" s="17" t="s">
        <v>118</v>
      </c>
      <c r="BE270" s="199">
        <f>IF(N270="základní",J270,0)</f>
        <v>0</v>
      </c>
      <c r="BF270" s="199">
        <f>IF(N270="snížená",J270,0)</f>
        <v>0</v>
      </c>
      <c r="BG270" s="199">
        <f>IF(N270="zákl. přenesená",J270,0)</f>
        <v>0</v>
      </c>
      <c r="BH270" s="199">
        <f>IF(N270="sníž. přenesená",J270,0)</f>
        <v>0</v>
      </c>
      <c r="BI270" s="199">
        <f>IF(N270="nulová",J270,0)</f>
        <v>0</v>
      </c>
      <c r="BJ270" s="17" t="s">
        <v>81</v>
      </c>
      <c r="BK270" s="199">
        <f>ROUND(I270*H270,2)</f>
        <v>0</v>
      </c>
      <c r="BL270" s="17" t="s">
        <v>125</v>
      </c>
      <c r="BM270" s="198" t="s">
        <v>1445</v>
      </c>
    </row>
    <row r="271" spans="1:47" s="2" customFormat="1" ht="19.5">
      <c r="A271" s="34"/>
      <c r="B271" s="35"/>
      <c r="C271" s="36"/>
      <c r="D271" s="200" t="s">
        <v>127</v>
      </c>
      <c r="E271" s="36"/>
      <c r="F271" s="201" t="s">
        <v>1444</v>
      </c>
      <c r="G271" s="36"/>
      <c r="H271" s="36"/>
      <c r="I271" s="202"/>
      <c r="J271" s="36"/>
      <c r="K271" s="36"/>
      <c r="L271" s="39"/>
      <c r="M271" s="203"/>
      <c r="N271" s="204"/>
      <c r="O271" s="71"/>
      <c r="P271" s="71"/>
      <c r="Q271" s="71"/>
      <c r="R271" s="71"/>
      <c r="S271" s="71"/>
      <c r="T271" s="71"/>
      <c r="U271" s="72"/>
      <c r="V271" s="34"/>
      <c r="W271" s="34"/>
      <c r="X271" s="34"/>
      <c r="Y271" s="34"/>
      <c r="Z271" s="34"/>
      <c r="AA271" s="34"/>
      <c r="AB271" s="34"/>
      <c r="AC271" s="34"/>
      <c r="AD271" s="34"/>
      <c r="AE271" s="34"/>
      <c r="AT271" s="17" t="s">
        <v>127</v>
      </c>
      <c r="AU271" s="17" t="s">
        <v>83</v>
      </c>
    </row>
    <row r="272" spans="2:63" s="12" customFormat="1" ht="22.9" customHeight="1">
      <c r="B272" s="170"/>
      <c r="C272" s="171"/>
      <c r="D272" s="172" t="s">
        <v>72</v>
      </c>
      <c r="E272" s="184" t="s">
        <v>757</v>
      </c>
      <c r="F272" s="184" t="s">
        <v>1008</v>
      </c>
      <c r="G272" s="171"/>
      <c r="H272" s="171"/>
      <c r="I272" s="174"/>
      <c r="J272" s="185">
        <f>BK272</f>
        <v>0</v>
      </c>
      <c r="K272" s="171"/>
      <c r="L272" s="176"/>
      <c r="M272" s="177"/>
      <c r="N272" s="178"/>
      <c r="O272" s="178"/>
      <c r="P272" s="179">
        <f>SUM(P273:P274)</f>
        <v>0</v>
      </c>
      <c r="Q272" s="178"/>
      <c r="R272" s="179">
        <f>SUM(R273:R274)</f>
        <v>0</v>
      </c>
      <c r="S272" s="178"/>
      <c r="T272" s="179">
        <f>SUM(T273:T274)</f>
        <v>0</v>
      </c>
      <c r="U272" s="180"/>
      <c r="AR272" s="181" t="s">
        <v>81</v>
      </c>
      <c r="AT272" s="182" t="s">
        <v>72</v>
      </c>
      <c r="AU272" s="182" t="s">
        <v>81</v>
      </c>
      <c r="AY272" s="181" t="s">
        <v>118</v>
      </c>
      <c r="BK272" s="183">
        <f>SUM(BK273:BK274)</f>
        <v>0</v>
      </c>
    </row>
    <row r="273" spans="1:65" s="2" customFormat="1" ht="14.45" customHeight="1">
      <c r="A273" s="34"/>
      <c r="B273" s="35"/>
      <c r="C273" s="186" t="s">
        <v>455</v>
      </c>
      <c r="D273" s="186" t="s">
        <v>121</v>
      </c>
      <c r="E273" s="187" t="s">
        <v>573</v>
      </c>
      <c r="F273" s="188" t="s">
        <v>1010</v>
      </c>
      <c r="G273" s="189" t="s">
        <v>124</v>
      </c>
      <c r="H273" s="190">
        <v>1</v>
      </c>
      <c r="I273" s="191"/>
      <c r="J273" s="192">
        <f>ROUND(I273*H273,2)</f>
        <v>0</v>
      </c>
      <c r="K273" s="193"/>
      <c r="L273" s="39"/>
      <c r="M273" s="194" t="s">
        <v>1</v>
      </c>
      <c r="N273" s="195" t="s">
        <v>38</v>
      </c>
      <c r="O273" s="71"/>
      <c r="P273" s="196">
        <f>O273*H273</f>
        <v>0</v>
      </c>
      <c r="Q273" s="196">
        <v>0</v>
      </c>
      <c r="R273" s="196">
        <f>Q273*H273</f>
        <v>0</v>
      </c>
      <c r="S273" s="196">
        <v>0</v>
      </c>
      <c r="T273" s="196">
        <f>S273*H273</f>
        <v>0</v>
      </c>
      <c r="U273" s="197" t="s">
        <v>1</v>
      </c>
      <c r="V273" s="34"/>
      <c r="W273" s="34"/>
      <c r="X273" s="34"/>
      <c r="Y273" s="34"/>
      <c r="Z273" s="34"/>
      <c r="AA273" s="34"/>
      <c r="AB273" s="34"/>
      <c r="AC273" s="34"/>
      <c r="AD273" s="34"/>
      <c r="AE273" s="34"/>
      <c r="AR273" s="198" t="s">
        <v>125</v>
      </c>
      <c r="AT273" s="198" t="s">
        <v>121</v>
      </c>
      <c r="AU273" s="198" t="s">
        <v>83</v>
      </c>
      <c r="AY273" s="17" t="s">
        <v>118</v>
      </c>
      <c r="BE273" s="199">
        <f>IF(N273="základní",J273,0)</f>
        <v>0</v>
      </c>
      <c r="BF273" s="199">
        <f>IF(N273="snížená",J273,0)</f>
        <v>0</v>
      </c>
      <c r="BG273" s="199">
        <f>IF(N273="zákl. přenesená",J273,0)</f>
        <v>0</v>
      </c>
      <c r="BH273" s="199">
        <f>IF(N273="sníž. přenesená",J273,0)</f>
        <v>0</v>
      </c>
      <c r="BI273" s="199">
        <f>IF(N273="nulová",J273,0)</f>
        <v>0</v>
      </c>
      <c r="BJ273" s="17" t="s">
        <v>81</v>
      </c>
      <c r="BK273" s="199">
        <f>ROUND(I273*H273,2)</f>
        <v>0</v>
      </c>
      <c r="BL273" s="17" t="s">
        <v>125</v>
      </c>
      <c r="BM273" s="198" t="s">
        <v>1446</v>
      </c>
    </row>
    <row r="274" spans="1:47" s="2" customFormat="1" ht="11.25">
      <c r="A274" s="34"/>
      <c r="B274" s="35"/>
      <c r="C274" s="36"/>
      <c r="D274" s="200" t="s">
        <v>127</v>
      </c>
      <c r="E274" s="36"/>
      <c r="F274" s="201" t="s">
        <v>1010</v>
      </c>
      <c r="G274" s="36"/>
      <c r="H274" s="36"/>
      <c r="I274" s="202"/>
      <c r="J274" s="36"/>
      <c r="K274" s="36"/>
      <c r="L274" s="39"/>
      <c r="M274" s="203"/>
      <c r="N274" s="204"/>
      <c r="O274" s="71"/>
      <c r="P274" s="71"/>
      <c r="Q274" s="71"/>
      <c r="R274" s="71"/>
      <c r="S274" s="71"/>
      <c r="T274" s="71"/>
      <c r="U274" s="72"/>
      <c r="V274" s="34"/>
      <c r="W274" s="34"/>
      <c r="X274" s="34"/>
      <c r="Y274" s="34"/>
      <c r="Z274" s="34"/>
      <c r="AA274" s="34"/>
      <c r="AB274" s="34"/>
      <c r="AC274" s="34"/>
      <c r="AD274" s="34"/>
      <c r="AE274" s="34"/>
      <c r="AT274" s="17" t="s">
        <v>127</v>
      </c>
      <c r="AU274" s="17" t="s">
        <v>83</v>
      </c>
    </row>
    <row r="275" spans="2:63" s="12" customFormat="1" ht="22.9" customHeight="1">
      <c r="B275" s="170"/>
      <c r="C275" s="171"/>
      <c r="D275" s="172" t="s">
        <v>72</v>
      </c>
      <c r="E275" s="184" t="s">
        <v>135</v>
      </c>
      <c r="F275" s="184" t="s">
        <v>136</v>
      </c>
      <c r="G275" s="171"/>
      <c r="H275" s="171"/>
      <c r="I275" s="174"/>
      <c r="J275" s="185">
        <f>BK275</f>
        <v>0</v>
      </c>
      <c r="K275" s="171"/>
      <c r="L275" s="176"/>
      <c r="M275" s="177"/>
      <c r="N275" s="178"/>
      <c r="O275" s="178"/>
      <c r="P275" s="179">
        <f>SUM(P276:P277)</f>
        <v>0</v>
      </c>
      <c r="Q275" s="178"/>
      <c r="R275" s="179">
        <f>SUM(R276:R277)</f>
        <v>0</v>
      </c>
      <c r="S275" s="178"/>
      <c r="T275" s="179">
        <f>SUM(T276:T277)</f>
        <v>0</v>
      </c>
      <c r="U275" s="180"/>
      <c r="AR275" s="181" t="s">
        <v>81</v>
      </c>
      <c r="AT275" s="182" t="s">
        <v>72</v>
      </c>
      <c r="AU275" s="182" t="s">
        <v>81</v>
      </c>
      <c r="AY275" s="181" t="s">
        <v>118</v>
      </c>
      <c r="BK275" s="183">
        <f>SUM(BK276:BK277)</f>
        <v>0</v>
      </c>
    </row>
    <row r="276" spans="1:65" s="2" customFormat="1" ht="14.45" customHeight="1">
      <c r="A276" s="34"/>
      <c r="B276" s="35"/>
      <c r="C276" s="186" t="s">
        <v>462</v>
      </c>
      <c r="D276" s="186" t="s">
        <v>121</v>
      </c>
      <c r="E276" s="187" t="s">
        <v>1025</v>
      </c>
      <c r="F276" s="188" t="s">
        <v>1026</v>
      </c>
      <c r="G276" s="189" t="s">
        <v>436</v>
      </c>
      <c r="H276" s="190">
        <v>20</v>
      </c>
      <c r="I276" s="191"/>
      <c r="J276" s="192">
        <f>ROUND(I276*H276,2)</f>
        <v>0</v>
      </c>
      <c r="K276" s="193"/>
      <c r="L276" s="39"/>
      <c r="M276" s="194" t="s">
        <v>1</v>
      </c>
      <c r="N276" s="195" t="s">
        <v>38</v>
      </c>
      <c r="O276" s="71"/>
      <c r="P276" s="196">
        <f>O276*H276</f>
        <v>0</v>
      </c>
      <c r="Q276" s="196">
        <v>0</v>
      </c>
      <c r="R276" s="196">
        <f>Q276*H276</f>
        <v>0</v>
      </c>
      <c r="S276" s="196">
        <v>0</v>
      </c>
      <c r="T276" s="196">
        <f>S276*H276</f>
        <v>0</v>
      </c>
      <c r="U276" s="197" t="s">
        <v>1</v>
      </c>
      <c r="V276" s="34"/>
      <c r="W276" s="34"/>
      <c r="X276" s="34"/>
      <c r="Y276" s="34"/>
      <c r="Z276" s="34"/>
      <c r="AA276" s="34"/>
      <c r="AB276" s="34"/>
      <c r="AC276" s="34"/>
      <c r="AD276" s="34"/>
      <c r="AE276" s="34"/>
      <c r="AR276" s="198" t="s">
        <v>125</v>
      </c>
      <c r="AT276" s="198" t="s">
        <v>121</v>
      </c>
      <c r="AU276" s="198" t="s">
        <v>83</v>
      </c>
      <c r="AY276" s="17" t="s">
        <v>118</v>
      </c>
      <c r="BE276" s="199">
        <f>IF(N276="základní",J276,0)</f>
        <v>0</v>
      </c>
      <c r="BF276" s="199">
        <f>IF(N276="snížená",J276,0)</f>
        <v>0</v>
      </c>
      <c r="BG276" s="199">
        <f>IF(N276="zákl. přenesená",J276,0)</f>
        <v>0</v>
      </c>
      <c r="BH276" s="199">
        <f>IF(N276="sníž. přenesená",J276,0)</f>
        <v>0</v>
      </c>
      <c r="BI276" s="199">
        <f>IF(N276="nulová",J276,0)</f>
        <v>0</v>
      </c>
      <c r="BJ276" s="17" t="s">
        <v>81</v>
      </c>
      <c r="BK276" s="199">
        <f>ROUND(I276*H276,2)</f>
        <v>0</v>
      </c>
      <c r="BL276" s="17" t="s">
        <v>125</v>
      </c>
      <c r="BM276" s="198" t="s">
        <v>1447</v>
      </c>
    </row>
    <row r="277" spans="1:47" s="2" customFormat="1" ht="11.25">
      <c r="A277" s="34"/>
      <c r="B277" s="35"/>
      <c r="C277" s="36"/>
      <c r="D277" s="200" t="s">
        <v>127</v>
      </c>
      <c r="E277" s="36"/>
      <c r="F277" s="201" t="s">
        <v>1026</v>
      </c>
      <c r="G277" s="36"/>
      <c r="H277" s="36"/>
      <c r="I277" s="202"/>
      <c r="J277" s="36"/>
      <c r="K277" s="36"/>
      <c r="L277" s="39"/>
      <c r="M277" s="206"/>
      <c r="N277" s="207"/>
      <c r="O277" s="208"/>
      <c r="P277" s="208"/>
      <c r="Q277" s="208"/>
      <c r="R277" s="208"/>
      <c r="S277" s="208"/>
      <c r="T277" s="208"/>
      <c r="U277" s="209"/>
      <c r="V277" s="34"/>
      <c r="W277" s="34"/>
      <c r="X277" s="34"/>
      <c r="Y277" s="34"/>
      <c r="Z277" s="34"/>
      <c r="AA277" s="34"/>
      <c r="AB277" s="34"/>
      <c r="AC277" s="34"/>
      <c r="AD277" s="34"/>
      <c r="AE277" s="34"/>
      <c r="AT277" s="17" t="s">
        <v>127</v>
      </c>
      <c r="AU277" s="17" t="s">
        <v>83</v>
      </c>
    </row>
    <row r="278" spans="1:31" s="2" customFormat="1" ht="6.95" customHeight="1">
      <c r="A278" s="34"/>
      <c r="B278" s="54"/>
      <c r="C278" s="55"/>
      <c r="D278" s="55"/>
      <c r="E278" s="55"/>
      <c r="F278" s="55"/>
      <c r="G278" s="55"/>
      <c r="H278" s="55"/>
      <c r="I278" s="55"/>
      <c r="J278" s="55"/>
      <c r="K278" s="55"/>
      <c r="L278" s="39"/>
      <c r="M278" s="34"/>
      <c r="O278" s="34"/>
      <c r="P278" s="34"/>
      <c r="Q278" s="34"/>
      <c r="R278" s="34"/>
      <c r="S278" s="34"/>
      <c r="T278" s="34"/>
      <c r="U278" s="34"/>
      <c r="V278" s="34"/>
      <c r="W278" s="34"/>
      <c r="X278" s="34"/>
      <c r="Y278" s="34"/>
      <c r="Z278" s="34"/>
      <c r="AA278" s="34"/>
      <c r="AB278" s="34"/>
      <c r="AC278" s="34"/>
      <c r="AD278" s="34"/>
      <c r="AE278" s="34"/>
    </row>
  </sheetData>
  <sheetProtection algorithmName="SHA-512" hashValue="P6h3McrHRAMlOXl/7G/jE1dBpI2qVWgnXFOvJAl7kmbdjdtjDv2b3KIlIi0ywykHgFO0gynNWo/b2HX3EOf7uA==" saltValue="3AqqSAfoi8NQZLQUGXdNwtrcfQ7leivlbnuXiychTNA9cKZAcgZ2IqBVib5j9KTlG7r0KcFrX5gLcUC2acZVXg==" spinCount="100000" sheet="1" objects="1" scenarios="1" formatColumns="0" formatRows="0" autoFilter="0"/>
  <autoFilter ref="C127:K277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STA-168\Podpleska</dc:creator>
  <cp:keywords/>
  <dc:description/>
  <cp:lastModifiedBy>Windows User</cp:lastModifiedBy>
  <dcterms:created xsi:type="dcterms:W3CDTF">2020-11-18T06:51:09Z</dcterms:created>
  <dcterms:modified xsi:type="dcterms:W3CDTF">2020-11-18T08:36:55Z</dcterms:modified>
  <cp:category/>
  <cp:version/>
  <cp:contentType/>
  <cp:contentStatus/>
</cp:coreProperties>
</file>